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4796" yWindow="-12" windowWidth="14856" windowHeight="8952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Query'!$B$23:$B$96</definedName>
    <definedName name="BOOK_ID">'GRMS Detail'!$B$1:$B$9471</definedName>
    <definedName name="Book_Type">'Run Query'!$A$23:$B$96</definedName>
    <definedName name="BookList">QueryPage!$D$5</definedName>
    <definedName name="BookTypeCd">'GRMS Detail'!$C$2:$C$9471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Detail'!$A$1:$E$4388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Detail'!$A$1:$E$9471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Detail'!$C$2:$C$9471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Detail'!$A$1:$A$9471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/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S13" i="49"/>
  <c r="U13" i="49"/>
  <c r="W13" i="49"/>
  <c r="Y13" i="49"/>
  <c r="AA13" i="49"/>
  <c r="Q14" i="49"/>
  <c r="S14" i="49"/>
  <c r="U14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30" i="49"/>
  <c r="R30" i="49"/>
  <c r="S30" i="49"/>
  <c r="T30" i="49"/>
  <c r="U30" i="49"/>
  <c r="V30" i="49"/>
  <c r="W30" i="49"/>
  <c r="X30" i="49"/>
  <c r="Y30" i="49"/>
  <c r="Z30" i="49"/>
  <c r="AA30" i="49"/>
  <c r="AB30" i="49"/>
  <c r="AC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R32" i="49"/>
  <c r="T32" i="49"/>
  <c r="V32" i="49"/>
  <c r="X32" i="49"/>
  <c r="Z32" i="49"/>
  <c r="AB32" i="49"/>
  <c r="AD32" i="49"/>
  <c r="Q33" i="49"/>
  <c r="R33" i="49"/>
  <c r="S33" i="49"/>
  <c r="T33" i="49"/>
  <c r="U33" i="49"/>
  <c r="V33" i="49"/>
  <c r="W33" i="49"/>
  <c r="X33" i="49"/>
  <c r="Y33" i="49"/>
  <c r="Z33" i="49"/>
  <c r="AA33" i="49"/>
  <c r="AB33" i="49"/>
  <c r="AC33" i="49"/>
  <c r="AD33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Q50" i="49"/>
  <c r="R50" i="49"/>
  <c r="S50" i="49"/>
  <c r="T50" i="49"/>
  <c r="U50" i="49"/>
  <c r="V50" i="49"/>
  <c r="W50" i="49"/>
  <c r="X50" i="49"/>
  <c r="Y50" i="49"/>
  <c r="Z50" i="49"/>
  <c r="AA50" i="49"/>
  <c r="AB50" i="49"/>
  <c r="AC50" i="49"/>
  <c r="AD50" i="49"/>
  <c r="Q51" i="49"/>
  <c r="R51" i="49"/>
  <c r="S51" i="49"/>
  <c r="T51" i="49"/>
  <c r="U51" i="49"/>
  <c r="V51" i="49"/>
  <c r="W51" i="49"/>
  <c r="X51" i="49"/>
  <c r="Y51" i="49"/>
  <c r="Z51" i="49"/>
  <c r="AA51" i="49"/>
  <c r="AB51" i="49"/>
  <c r="AC51" i="49"/>
  <c r="AD51" i="49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ᛤࠋ_x000d__x0000_폪_x0012__x000e__x0000_ᝄࠋ_x000f__x0000__x000b__x0000_Ꮐࠞ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5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<sst xmlns="http://schemas.openxmlformats.org/spreadsheetml/2006/main" count="9092" uniqueCount="216">
  <si>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</si>
  <si>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</si>
  <si>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</si>
  <si>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</si>
  <si>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</si>
  <si>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</si>
  <si>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</si>
  <si>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</si>
  <si>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</si>
  <si>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</si>
  <si>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</si>
  <si>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</si>
  <si>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</si>
  <si>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</si>
  <si>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</si>
  <si>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</si>
  <si>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</si>
  <si>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</si>
  <si>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</si>
  <si>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</si>
  <si>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</si>
  <si>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</si>
  <si>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</si>
  <si>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</si>
  <si>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</si>
  <si>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</si>
  <si>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</si>
  <si>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</si>
  <si>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</si>
  <si>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</si>
  <si>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</si>
  <si>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</si>
  <si>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</si>
  <si>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</si>
  <si>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</si>
  <si>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</si>
  <si>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</si>
  <si>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</si>
  <si>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</si>
  <si>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</si>
  <si>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</si>
  <si>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</si>
  <si>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</si>
  <si>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</si>
  <si>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</si>
  <si>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</si>
  <si>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</si>
  <si>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</si>
  <si>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</si>
  <si>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</si>
  <si>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</si>
  <si>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</si>
  <si>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</si>
  <si>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</si>
  <si>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</si>
  <si>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</si>
  <si>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</si>
  <si>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</si>
  <si>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</si>
  <si>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</si>
  <si>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</si>
  <si>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</si>
  <si>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</si>
  <si>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</si>
  <si>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</si>
  <si>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</si>
  <si>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</si>
  <si>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</si>
  <si>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</si>
  <si>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</si>
  <si>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</si>
  <si>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</si>
  <si>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</si>
  <si>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</si>
  <si>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</si>
  <si>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</si>
  <si>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</si>
  <si>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</si>
  <si>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LT-TRANS-WE-BAS</t>
  </si>
  <si>
    <t>ENA-FT-WC-CAL-BAS</t>
  </si>
  <si>
    <t>ENA-FT-WT-CAL-BAS</t>
  </si>
  <si>
    <t>ENA-FT-WC-ROX-BAS</t>
  </si>
  <si>
    <t>MGMT-WEST-BAS</t>
  </si>
  <si>
    <t>FT-PGE-BAS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</si>
  <si>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</si>
  <si>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</si>
  <si>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</si>
  <si>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</si>
  <si>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</si>
  <si>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</si>
  <si>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</si>
  <si>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</si>
  <si>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</si>
  <si>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</si>
  <si>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</si>
  <si>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</si>
  <si>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</si>
  <si>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</si>
  <si>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</si>
  <si>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</si>
  <si>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</si>
  <si>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</si>
  <si>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</si>
  <si>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</si>
  <si>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</si>
  <si>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</si>
  <si>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</si>
  <si>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</si>
  <si>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</si>
  <si>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</si>
  <si>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</si>
  <si>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</si>
  <si>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</si>
  <si>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</si>
  <si>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</si>
  <si>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</si>
  <si>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</si>
  <si>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</si>
  <si>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</si>
  <si>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</si>
  <si>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</si>
  <si>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</si>
  <si>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</si>
  <si>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</si>
  <si>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</si>
  <si>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</si>
  <si>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</si>
  <si>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</si>
  <si>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</si>
  <si>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</si>
  <si>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</si>
  <si>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</si>
  <si>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</si>
  <si>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</si>
  <si>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</si>
  <si>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</si>
  <si>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</si>
  <si>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</si>
  <si>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</si>
  <si>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</si>
  <si>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</si>
  <si>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</si>
  <si>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</si>
  <si>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</si>
  <si>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</si>
  <si>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</si>
  <si>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</si>
  <si>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</si>
  <si>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</si>
  <si>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</si>
  <si>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</si>
  <si>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</si>
  <si>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</si>
  <si>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</si>
  <si>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</si>
  <si>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</si>
  <si>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</si>
  <si>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</si>
  <si>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MGMT-WE-XL-OPT-BAS</t>
  </si>
  <si>
    <t>GD-NEW-XL-OPT-BAS</t>
  </si>
  <si>
    <t>ENA-FT-WC-CAL-GDL</t>
  </si>
  <si>
    <t>ENA-FT-WT-CAL-GDL</t>
  </si>
  <si>
    <t>ENA-FT-WC-ROX-GDL</t>
  </si>
  <si>
    <t>MGMT-WEST-GDL</t>
  </si>
  <si>
    <t>FT-PGE-GDL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</si>
  <si>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</si>
  <si>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</si>
  <si>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</si>
  <si>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</si>
  <si>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</si>
  <si>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</si>
  <si>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</si>
  <si>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</si>
  <si>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MGMT-WEST-PHY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</si>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</sst>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198120</xdr:rowOff>
    </xdr:from>
    <xdr:to>
      <xdr:col>1</xdr:col>
      <xdr:colOff>1958340</xdr:colOff>
      <xdr:row>5</xdr:row>
      <xdr:rowOff>548640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518160"/>
          <a:ext cx="1882140" cy="163068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991820" y="1049274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991820" y="1049274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60960</xdr:colOff>
          <xdr:row>15</xdr:row>
          <xdr:rowOff>160020</xdr:rowOff>
        </xdr:from>
        <xdr:to>
          <xdr:col>0</xdr:col>
          <xdr:colOff>1005840</xdr:colOff>
          <xdr:row>18</xdr:row>
          <xdr:rowOff>68580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129540</xdr:colOff>
          <xdr:row>15</xdr:row>
          <xdr:rowOff>160020</xdr:rowOff>
        </xdr:from>
        <xdr:to>
          <xdr:col>1</xdr:col>
          <xdr:colOff>1074420</xdr:colOff>
          <xdr:row>18</xdr:row>
          <xdr:rowOff>68580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129540</xdr:rowOff>
        </xdr:from>
        <xdr:to>
          <xdr:col>1</xdr:col>
          <xdr:colOff>716280</xdr:colOff>
          <xdr:row>3</xdr:row>
          <xdr:rowOff>91440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S_WESTall102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22.437064970000016</v>
          </cell>
          <cell r="S17">
            <v>-12.575786030000005</v>
          </cell>
          <cell r="U17">
            <v>-404.53845220000034</v>
          </cell>
          <cell r="W17">
            <v>2368.1213961700005</v>
          </cell>
          <cell r="Y17">
            <v>1162.76397529</v>
          </cell>
          <cell r="AA17">
            <v>953.95688725999969</v>
          </cell>
          <cell r="AC17">
            <v>4067.7280204899998</v>
          </cell>
        </row>
        <row r="18">
          <cell r="Q18">
            <v>-133.17436046</v>
          </cell>
          <cell r="S18">
            <v>-2317.6247724100003</v>
          </cell>
          <cell r="U18">
            <v>-8164.9880564900013</v>
          </cell>
          <cell r="W18">
            <v>-5550.2476334700013</v>
          </cell>
          <cell r="Y18">
            <v>-752.45647941999994</v>
          </cell>
          <cell r="AA18">
            <v>-369.60271094000012</v>
          </cell>
          <cell r="AC18">
            <v>-17154.919652730001</v>
          </cell>
        </row>
        <row r="19">
          <cell r="Q19">
            <v>-95.035382619999993</v>
          </cell>
          <cell r="S19">
            <v>937.74127415384896</v>
          </cell>
          <cell r="U19">
            <v>1254.597922343635</v>
          </cell>
          <cell r="W19">
            <v>-1072.5527949877899</v>
          </cell>
          <cell r="Y19">
            <v>-501.27881377999989</v>
          </cell>
          <cell r="AA19">
            <v>-3028.2393711899995</v>
          </cell>
          <cell r="AC19">
            <v>-2409.7317834603055</v>
          </cell>
        </row>
        <row r="20">
          <cell r="Q20">
            <v>-12.827641499999999</v>
          </cell>
          <cell r="S20">
            <v>378.12104483000002</v>
          </cell>
          <cell r="U20">
            <v>2009.9781353700005</v>
          </cell>
          <cell r="W20">
            <v>-92.710597580000012</v>
          </cell>
          <cell r="Y20">
            <v>1639.2711319000002</v>
          </cell>
          <cell r="AA20">
            <v>20818.211293020006</v>
          </cell>
          <cell r="AC20">
            <v>24752.871007540005</v>
          </cell>
        </row>
        <row r="21">
          <cell r="Q21">
            <v>-102.04358656000001</v>
          </cell>
          <cell r="S21">
            <v>-960.48947812000017</v>
          </cell>
          <cell r="U21">
            <v>-6151.6913157600002</v>
          </cell>
          <cell r="W21">
            <v>-143.00156267999989</v>
          </cell>
          <cell r="Y21">
            <v>1202.9090911399994</v>
          </cell>
          <cell r="AA21">
            <v>497.81600633999921</v>
          </cell>
          <cell r="AC21">
            <v>-5554.4572590800017</v>
          </cell>
        </row>
        <row r="22">
          <cell r="Q22">
            <v>-109.35778368</v>
          </cell>
          <cell r="S22">
            <v>-10.717814460000003</v>
          </cell>
          <cell r="U22">
            <v>180.40984640000005</v>
          </cell>
          <cell r="W22">
            <v>-3527.3265868499993</v>
          </cell>
          <cell r="Y22">
            <v>658.41872897000007</v>
          </cell>
          <cell r="AA22">
            <v>642.53258037999967</v>
          </cell>
          <cell r="AC22">
            <v>-2056.6832455599997</v>
          </cell>
        </row>
        <row r="23">
          <cell r="Q23">
            <v>244.97943491999999</v>
          </cell>
          <cell r="S23">
            <v>531.30013237000003</v>
          </cell>
          <cell r="U23">
            <v>2332.7439894099994</v>
          </cell>
          <cell r="W23">
            <v>-881.12349977999997</v>
          </cell>
          <cell r="Y23">
            <v>-934.95065186000022</v>
          </cell>
          <cell r="AA23">
            <v>-2661.23130997</v>
          </cell>
          <cell r="AC23">
            <v>-1613.2613398300009</v>
          </cell>
        </row>
        <row r="24">
          <cell r="Q24">
            <v>351.62418715999996</v>
          </cell>
          <cell r="S24">
            <v>2254.0270477499998</v>
          </cell>
          <cell r="U24">
            <v>4112.5256527800002</v>
          </cell>
          <cell r="W24">
            <v>2704.9709356300004</v>
          </cell>
          <cell r="Y24">
            <v>-1693.2796622799999</v>
          </cell>
          <cell r="AA24">
            <v>-11961.428614</v>
          </cell>
          <cell r="AC24">
            <v>-4583.18464012</v>
          </cell>
        </row>
        <row r="25">
          <cell r="Q25">
            <v>0</v>
          </cell>
          <cell r="S25">
            <v>27.181180089999998</v>
          </cell>
          <cell r="U25">
            <v>89.078047019999985</v>
          </cell>
          <cell r="W25">
            <v>72.470065780000013</v>
          </cell>
          <cell r="Y25">
            <v>0</v>
          </cell>
          <cell r="AA25">
            <v>0</v>
          </cell>
          <cell r="AC25">
            <v>188.72929289000001</v>
          </cell>
        </row>
        <row r="26">
          <cell r="Q26">
            <v>43.213607640000006</v>
          </cell>
          <cell r="S26">
            <v>14.863004799999999</v>
          </cell>
          <cell r="U26">
            <v>412.69513612000009</v>
          </cell>
          <cell r="W26">
            <v>191.39453356999999</v>
          </cell>
          <cell r="Y26">
            <v>7.323090210000001</v>
          </cell>
          <cell r="AA26">
            <v>60.260628009999984</v>
          </cell>
          <cell r="AC26">
            <v>686.53639271000009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209.81553986999995</v>
          </cell>
          <cell r="S28">
            <v>841.82583297384849</v>
          </cell>
          <cell r="U28">
            <v>-4329.1890950063689</v>
          </cell>
          <cell r="W28">
            <v>-5930.005744197787</v>
          </cell>
          <cell r="Y28">
            <v>788.72041017000026</v>
          </cell>
          <cell r="AA28">
            <v>4952.2753889100049</v>
          </cell>
          <cell r="AC28">
            <v>-3676.3732071503041</v>
          </cell>
        </row>
        <row r="30">
          <cell r="Q30">
            <v>3.6076188</v>
          </cell>
          <cell r="S30">
            <v>25.485529540000005</v>
          </cell>
          <cell r="U30">
            <v>-1316.6579881499999</v>
          </cell>
          <cell r="W30">
            <v>-977.35772125999983</v>
          </cell>
          <cell r="Y30">
            <v>-109.84635293000001</v>
          </cell>
          <cell r="AA30">
            <v>0</v>
          </cell>
          <cell r="AC30">
            <v>-2378.3765327999999</v>
          </cell>
        </row>
        <row r="31">
          <cell r="Q31">
            <v>26.84345094</v>
          </cell>
          <cell r="S31">
            <v>374.78719903000001</v>
          </cell>
          <cell r="U31">
            <v>1444.2254726400001</v>
          </cell>
          <cell r="W31">
            <v>-315.88516780000003</v>
          </cell>
          <cell r="Y31">
            <v>0</v>
          </cell>
          <cell r="AA31">
            <v>0</v>
          </cell>
          <cell r="AC31">
            <v>1503.1275038700001</v>
          </cell>
        </row>
        <row r="33">
          <cell r="Q33">
            <v>30.451069740000001</v>
          </cell>
          <cell r="S33">
            <v>400.27272857000003</v>
          </cell>
          <cell r="U33">
            <v>127.5674844900002</v>
          </cell>
          <cell r="W33">
            <v>-1293.2428890599999</v>
          </cell>
          <cell r="Y33">
            <v>-109.84635293000001</v>
          </cell>
          <cell r="AA33">
            <v>0</v>
          </cell>
          <cell r="AC33">
            <v>-875.24902892999989</v>
          </cell>
        </row>
        <row r="40">
          <cell r="Q40">
            <v>-218.60031960999999</v>
          </cell>
          <cell r="S40">
            <v>-1014.3382394561513</v>
          </cell>
          <cell r="U40">
            <v>-5304.9504509763665</v>
          </cell>
          <cell r="W40">
            <v>-4347.389629867791</v>
          </cell>
          <cell r="Y40">
            <v>1548.2998139900005</v>
          </cell>
          <cell r="AA40">
            <v>18374.326098150006</v>
          </cell>
          <cell r="AC40">
            <v>9255.9475918396965</v>
          </cell>
        </row>
        <row r="41">
          <cell r="Q41">
            <v>-95.035382619999993</v>
          </cell>
          <cell r="S41">
            <v>937.74127415384896</v>
          </cell>
          <cell r="U41">
            <v>1254.597922343635</v>
          </cell>
          <cell r="W41">
            <v>-1072.5527949877899</v>
          </cell>
          <cell r="Y41">
            <v>-501.27881377999989</v>
          </cell>
          <cell r="AA41">
            <v>-3028.2393711899995</v>
          </cell>
          <cell r="AC41">
            <v>-2409.7317834603055</v>
          </cell>
        </row>
        <row r="42">
          <cell r="Q42">
            <v>9.6094234700000172</v>
          </cell>
          <cell r="S42">
            <v>365.5452588</v>
          </cell>
          <cell r="U42">
            <v>1605.4396831700001</v>
          </cell>
          <cell r="W42">
            <v>2275.4107985900005</v>
          </cell>
          <cell r="Y42">
            <v>2802.0351071900004</v>
          </cell>
          <cell r="AA42">
            <v>21772.168180280005</v>
          </cell>
          <cell r="AC42">
            <v>28820.599028030003</v>
          </cell>
        </row>
        <row r="43">
          <cell r="Q43">
            <v>-133.17436046</v>
          </cell>
          <cell r="S43">
            <v>-2317.6247724100003</v>
          </cell>
          <cell r="U43">
            <v>-8164.9880564900013</v>
          </cell>
          <cell r="W43">
            <v>-5550.2476334700013</v>
          </cell>
          <cell r="Y43">
            <v>-752.45647941999994</v>
          </cell>
          <cell r="AA43">
            <v>-369.60271094000012</v>
          </cell>
          <cell r="AC43">
            <v>-17154.919652730001</v>
          </cell>
        </row>
        <row r="44">
          <cell r="Q44">
            <v>-180.9503005</v>
          </cell>
          <cell r="S44">
            <v>-543.75338392000015</v>
          </cell>
          <cell r="U44">
            <v>-5754.6359378500001</v>
          </cell>
          <cell r="W44">
            <v>-4891.1009728099989</v>
          </cell>
          <cell r="Y44">
            <v>1751.4814671799995</v>
          </cell>
          <cell r="AA44">
            <v>1140.3485867199988</v>
          </cell>
          <cell r="AC44">
            <v>-8297.6602406800012</v>
          </cell>
        </row>
        <row r="45">
          <cell r="Q45">
            <v>3.6076188</v>
          </cell>
          <cell r="S45">
            <v>25.485529540000005</v>
          </cell>
          <cell r="U45">
            <v>-1316.6579881499999</v>
          </cell>
          <cell r="W45">
            <v>-977.35772125999983</v>
          </cell>
          <cell r="Y45">
            <v>-109.84635293000001</v>
          </cell>
          <cell r="AA45">
            <v>0</v>
          </cell>
          <cell r="AC45">
            <v>-2378.3765327999999</v>
          </cell>
        </row>
        <row r="46">
          <cell r="Q46">
            <v>26.84345094</v>
          </cell>
          <cell r="S46">
            <v>401.96837912000001</v>
          </cell>
          <cell r="U46">
            <v>1533.3035196600001</v>
          </cell>
          <cell r="W46">
            <v>-243.41510202000001</v>
          </cell>
          <cell r="Y46">
            <v>0</v>
          </cell>
          <cell r="AA46">
            <v>0</v>
          </cell>
          <cell r="AC46">
            <v>1691.8567967600002</v>
          </cell>
        </row>
        <row r="47">
          <cell r="Q47">
            <v>-211.40137024000001</v>
          </cell>
          <cell r="S47">
            <v>-971.20729258000017</v>
          </cell>
          <cell r="U47">
            <v>-5971.2814693600003</v>
          </cell>
          <cell r="W47">
            <v>-3670.3281495299993</v>
          </cell>
          <cell r="Y47">
            <v>1861.3278201099995</v>
          </cell>
          <cell r="AA47">
            <v>1140.3485867199988</v>
          </cell>
          <cell r="AC47">
            <v>-7611.1405046400014</v>
          </cell>
        </row>
        <row r="48">
          <cell r="Q48">
            <v>639.81722971999989</v>
          </cell>
          <cell r="S48">
            <v>2800.1901849199999</v>
          </cell>
          <cell r="U48">
            <v>6857.9647783099999</v>
          </cell>
          <cell r="W48">
            <v>2015.2419694200005</v>
          </cell>
          <cell r="Y48">
            <v>-2620.9072239300003</v>
          </cell>
          <cell r="AA48">
            <v>-14562.39929596</v>
          </cell>
          <cell r="AC48">
            <v>-5509.9095872400012</v>
          </cell>
        </row>
        <row r="49">
          <cell r="Q49">
            <v>351.62418715999996</v>
          </cell>
          <cell r="S49">
            <v>2254.0270477499998</v>
          </cell>
          <cell r="U49">
            <v>4112.5256527800002</v>
          </cell>
          <cell r="W49">
            <v>2704.9709356300004</v>
          </cell>
          <cell r="Y49">
            <v>-1693.2796622799999</v>
          </cell>
          <cell r="AA49">
            <v>-11961.428614</v>
          </cell>
          <cell r="AC49">
            <v>-4583.18464012</v>
          </cell>
        </row>
        <row r="50">
          <cell r="Q50">
            <v>244.97943491999999</v>
          </cell>
          <cell r="S50">
            <v>531.30013237000003</v>
          </cell>
          <cell r="U50">
            <v>2332.7439894099994</v>
          </cell>
          <cell r="W50">
            <v>-881.12349977999997</v>
          </cell>
          <cell r="Y50">
            <v>-934.95065186000022</v>
          </cell>
          <cell r="AA50">
            <v>-2661.23130997</v>
          </cell>
          <cell r="AC50">
            <v>-1613.2613398300009</v>
          </cell>
        </row>
        <row r="51">
          <cell r="Q51">
            <v>43.213607640000006</v>
          </cell>
          <cell r="S51">
            <v>14.863004799999999</v>
          </cell>
          <cell r="U51">
            <v>412.69513612000009</v>
          </cell>
          <cell r="W51">
            <v>191.39453356999999</v>
          </cell>
          <cell r="Y51">
            <v>7.323090210000001</v>
          </cell>
          <cell r="AA51">
            <v>60.260628009999984</v>
          </cell>
          <cell r="AC51">
            <v>686.53639271000009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/>
  </sheetViews>
  <sheetFormatPr defaultColWidth="16.33203125" defaultRowHeight="25.2"/>
  <cols>
    <col min="1" max="1" width="8" style="104" customWidth="1"/>
    <col min="2" max="2" width="44.5546875" style="104" customWidth="1"/>
    <col min="3" max="4" width="44.5546875" style="104" hidden="1" customWidth="1"/>
    <col min="5" max="5" width="35.44140625" style="104" hidden="1" customWidth="1"/>
    <col min="6" max="14" width="39.109375" style="104" hidden="1" customWidth="1"/>
    <col min="15" max="15" width="26.44140625" style="104" hidden="1" customWidth="1"/>
    <col min="16" max="16" width="3.44140625" style="104" hidden="1" customWidth="1"/>
    <col min="17" max="17" width="23.5546875" style="104" customWidth="1"/>
    <col min="18" max="18" width="18.33203125" style="104" customWidth="1"/>
    <col min="19" max="19" width="23" style="104" customWidth="1"/>
    <col min="20" max="20" width="18.33203125" style="104" customWidth="1"/>
    <col min="21" max="21" width="29.109375" style="104" customWidth="1"/>
    <col min="22" max="22" width="18.33203125" style="104" customWidth="1"/>
    <col min="23" max="23" width="27.5546875" style="104" customWidth="1"/>
    <col min="24" max="24" width="18.109375" style="104" customWidth="1"/>
    <col min="25" max="25" width="25.5546875" style="104" customWidth="1"/>
    <col min="26" max="26" width="18.33203125" style="104" customWidth="1"/>
    <col min="27" max="27" width="23.33203125" style="104" customWidth="1"/>
    <col min="28" max="28" width="18.33203125" style="104" customWidth="1"/>
    <col min="29" max="29" width="23.88671875" style="105" customWidth="1"/>
    <col min="30" max="30" width="18.33203125" style="105" customWidth="1"/>
    <col min="31" max="31" width="22.33203125" style="104" bestFit="1" customWidth="1"/>
    <col min="32" max="38" width="16.33203125" style="104" customWidth="1"/>
    <col min="39" max="39" width="20.44140625" style="104" bestFit="1" customWidth="1"/>
    <col min="40" max="40" width="10.109375" style="104" bestFit="1" customWidth="1"/>
    <col min="41" max="41" width="17.88671875" style="104" bestFit="1" customWidth="1"/>
    <col min="42" max="42" width="11.6640625" style="104" customWidth="1"/>
    <col min="43" max="16384" width="16.332031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3.8">
      <c r="T6" s="106"/>
      <c r="V6" s="107" t="s">
        <v>215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5.8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37188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5.8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5.8" hidden="1" thickBot="1">
      <c r="A11" s="104"/>
      <c r="B11" s="122" t="s">
        <v>112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113</v>
      </c>
      <c r="R12" s="130" t="s">
        <v>114</v>
      </c>
      <c r="S12" s="129" t="s">
        <v>115</v>
      </c>
      <c r="T12" s="130" t="s">
        <v>114</v>
      </c>
      <c r="U12" s="129" t="s">
        <v>116</v>
      </c>
      <c r="V12" s="130" t="s">
        <v>114</v>
      </c>
      <c r="W12" s="129" t="s">
        <v>117</v>
      </c>
      <c r="X12" s="130" t="s">
        <v>114</v>
      </c>
      <c r="Y12" s="129" t="s">
        <v>118</v>
      </c>
      <c r="Z12" s="130" t="s">
        <v>114</v>
      </c>
      <c r="AA12" s="129" t="s">
        <v>119</v>
      </c>
      <c r="AB12" s="130" t="s">
        <v>114</v>
      </c>
      <c r="AC12" s="129" t="s">
        <v>69</v>
      </c>
      <c r="AD12" s="130" t="s">
        <v>114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5.8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112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120</v>
      </c>
      <c r="I17" s="162" t="s">
        <v>74</v>
      </c>
      <c r="J17" s="161" t="s">
        <v>178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Detail'!$D$2:$D$14479)/10000)+(SUMIF(Reference,CONCATENATE(Q$13,$I$17),'GRMS Detail'!$D$2:$D$14479)/10000)+(SUMIF(Reference,CONCATENATE(Q$13,$J$17),'GRMS Detail'!$D$2:$D$14479)/10000)</f>
        <v>18.695429369999999</v>
      </c>
      <c r="R17" s="136">
        <f>Q17-[16]Sheet1!Q17</f>
        <v>-3.7416356000000164</v>
      </c>
      <c r="S17" s="165">
        <f>(SUMIF(Reference,CONCATENATE(S$13,$H$17),'GRMS Detail'!$D$2:$D$14479)/10000)+(SUMIF(Reference,CONCATENATE(S$13,$I$17),'GRMS Detail'!$D$2:$D$14479)/10000)+(SUMIF(Reference,CONCATENATE(S$13,$J$17),'GRMS Detail'!$D$2:$D$14479)/10000)</f>
        <v>76.196813760000055</v>
      </c>
      <c r="T17" s="136">
        <f>S17-[16]Sheet1!S17</f>
        <v>88.772599790000058</v>
      </c>
      <c r="U17" s="165">
        <f>(SUMIF(Reference,CONCATENATE(U$13,$H$17),'GRMS Detail'!$D$2:$D$14479)/10000)+(SUMIF(Reference,CONCATENATE(U$13,$I$17),'GRMS Detail'!$D$2:$D$14479)/10000)+(SUMIF(Reference,CONCATENATE(U$13,$J$17),'GRMS Detail'!$D$2:$D$14479)/10000)</f>
        <v>-218.98197986000014</v>
      </c>
      <c r="V17" s="136">
        <f>U17-[16]Sheet1!U17</f>
        <v>185.5564723400002</v>
      </c>
      <c r="W17" s="165">
        <f>(SUMIF(Reference,CONCATENATE(W$13,$H$17),'GRMS Detail'!$D$2:$D$14479)/10000)+(SUMIF(Reference,CONCATENATE(W$13,$I$17),'GRMS Detail'!$D$2:$D$14479)/10000)+(SUMIF(Reference,CONCATENATE(W$13,$J$17),'GRMS Detail'!$D$2:$D$14479)/10000)</f>
        <v>1875.2289764100001</v>
      </c>
      <c r="X17" s="136">
        <f>W17-[16]Sheet1!W17</f>
        <v>-492.89241976000039</v>
      </c>
      <c r="Y17" s="165">
        <f>(SUMIF(Reference,CONCATENATE(Y$13,$H$17),'GRMS Detail'!$D$2:$D$14479)/10000)+(SUMIF(Reference,CONCATENATE(Y$13,$I$17),'GRMS Detail'!$D$2:$D$14479)/10000)+(SUMIF(Reference,CONCATENATE(Y$13,$J$17),'GRMS Detail'!$D$2:$D$14479)/10000)</f>
        <v>1100.6155914299998</v>
      </c>
      <c r="Z17" s="136">
        <f>Y17-[16]Sheet1!Y17</f>
        <v>-62.148383860000195</v>
      </c>
      <c r="AA17" s="165">
        <f>(SUMIF(Reference,CONCATENATE(AA$13,$H$17),'GRMS Detail'!$D$2:$D$14479)/10000)+(SUMIF(Reference,CONCATENATE(AA$13,$I$17),'GRMS Detail'!$D$2:$D$14479)/10000)+(SUMIF(Reference,CONCATENATE(AA$13,$J$17),'GRMS Detail'!$D$2:$D$14479)/10000)</f>
        <v>956.92800148999936</v>
      </c>
      <c r="AB17" s="136">
        <f>AA17-[16]Sheet1!AA17</f>
        <v>2.9711142299996709</v>
      </c>
      <c r="AC17" s="166">
        <f t="shared" ref="AC17:AC26" si="0">$S17+$U17+$W17+$Y17+$AA17</f>
        <v>3789.9874032299995</v>
      </c>
      <c r="AD17" s="136">
        <f>AC17-[16]Sheet1!AC17</f>
        <v>-277.74061726000036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121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Detail'!$D$2:$D$14479)/10000)+(SUMIF(Reference,CONCATENATE(Q$13,$I$18),'GRMS Detail'!$D$2:$D$14479)/10000)</f>
        <v>-110.98129198999999</v>
      </c>
      <c r="R18" s="136">
        <f>Q18-[16]Sheet1!Q18</f>
        <v>22.193068470000014</v>
      </c>
      <c r="S18" s="165">
        <f>(SUMIF(Reference,CONCATENATE(S$13,$H$18),'GRMS Detail'!$D$2:$D$14479)/10000)+(SUMIF(Reference,CONCATENATE(S$13,$I$18),'GRMS Detail'!$D$2:$D$14479)/10000)</f>
        <v>-2001.7085620999997</v>
      </c>
      <c r="T18" s="136">
        <f>S18-[16]Sheet1!S18</f>
        <v>315.91621031000068</v>
      </c>
      <c r="U18" s="165">
        <f>(SUMIF(Reference,CONCATENATE(U$13,$H$18),'GRMS Detail'!$D$2:$D$14479)/10000)+(SUMIF(Reference,CONCATENATE(U$13,$I$18),'GRMS Detail'!$D$2:$D$14479)/10000)</f>
        <v>-8134.9867478600008</v>
      </c>
      <c r="V18" s="136">
        <f>U18-[16]Sheet1!U18</f>
        <v>30.001308630000494</v>
      </c>
      <c r="W18" s="165">
        <f>(SUMIF(Reference,CONCATENATE(W$13,$H$18),'GRMS Detail'!$D$2:$D$14479)/10000)+(SUMIF(Reference,CONCATENATE(W$13,$I$18),'GRMS Detail'!$D$2:$D$14479)/10000)</f>
        <v>-5537.2077134799993</v>
      </c>
      <c r="X18" s="136">
        <f>W18-[16]Sheet1!W18</f>
        <v>13.03991999000209</v>
      </c>
      <c r="Y18" s="165">
        <f>(SUMIF(Reference,CONCATENATE(Y$13,$H$18),'GRMS Detail'!$D$2:$D$14479)/10000)+(SUMIF(Reference,CONCATENATE(Y$13,$I$18),'GRMS Detail'!$D$2:$D$14479)/10000)</f>
        <v>-753.10067966999998</v>
      </c>
      <c r="Z18" s="136">
        <f>Y18-[16]Sheet1!Y18</f>
        <v>-0.64420025000003989</v>
      </c>
      <c r="AA18" s="165">
        <f>(SUMIF(Reference,CONCATENATE(AA$13,$H$18),'GRMS Detail'!$D$2:$D$14479)/10000)+(SUMIF(Reference,CONCATENATE(AA$13,$I$18),'GRMS Detail'!$D$2:$D$14479)/10000)</f>
        <v>-370.21320618000004</v>
      </c>
      <c r="AB18" s="136">
        <f>AA18-[16]Sheet1!AA18</f>
        <v>-0.61049523999992061</v>
      </c>
      <c r="AC18" s="166">
        <f t="shared" si="0"/>
        <v>-16797.216909289997</v>
      </c>
      <c r="AD18" s="136">
        <f>AC18-[16]Sheet1!AC18</f>
        <v>357.70274344000427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122</v>
      </c>
      <c r="H19" s="161" t="s">
        <v>123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Detail'!$D$2:$D$14479)/10000)+(SUMIF(Reference,CONCATENATE(Q$13,$I$19),'GRMS Detail'!$D$2:$D$14479)/10000)+(SUMIF(Reference,CONCATENATE(Q$13,$G$19),'GRMS Detail'!$D$2:$D$14479)/10000)</f>
        <v>-81.778479310000009</v>
      </c>
      <c r="R19" s="136">
        <f>Q19-[16]Sheet1!Q19</f>
        <v>13.256903309999984</v>
      </c>
      <c r="S19" s="165">
        <f>(SUMIF(Reference,CONCATENATE(S$13,$H$19),'GRMS Detail'!$D$2:$D$14479)/10000)+(SUMIF(Reference,CONCATENATE(S$13,$I$19),'GRMS Detail'!$D$2:$D$14479)/10000)+(SUMIF(Reference,CONCATENATE(S$13,$G$19),'GRMS Detail'!$D$2:$D$14479)/10000)</f>
        <v>493.85676654348094</v>
      </c>
      <c r="T19" s="136">
        <f>S19-[16]Sheet1!S19</f>
        <v>-443.88450761036802</v>
      </c>
      <c r="U19" s="165">
        <f>(SUMIF(Reference,CONCATENATE(U$13,$H$19),'GRMS Detail'!$D$2:$D$14479)/10000)+(SUMIF(Reference,CONCATENATE(U$13,$I$19),'GRMS Detail'!$D$2:$D$14479)/10000)+(SUMIF(Reference,CONCATENATE(U$13,$G$19),'GRMS Detail'!$D$2:$D$14479)/10000)</f>
        <v>1626.6617498379826</v>
      </c>
      <c r="V19" s="136">
        <f>U19-[16]Sheet1!U19</f>
        <v>372.06382749434761</v>
      </c>
      <c r="W19" s="165">
        <f>(SUMIF(Reference,CONCATENATE(W$13,$H$19),'GRMS Detail'!$D$2:$D$14479)/10000)+(SUMIF(Reference,CONCATENATE(W$13,$I$19),'GRMS Detail'!$D$2:$D$14479)/10000)+(SUMIF(Reference,CONCATENATE(W$13,$G$19),'GRMS Detail'!$D$2:$D$14479)/10000)</f>
        <v>-456.2264385369221</v>
      </c>
      <c r="X19" s="136">
        <f>W19-[16]Sheet1!W19</f>
        <v>616.32635645086771</v>
      </c>
      <c r="Y19" s="165">
        <f>(SUMIF(Reference,CONCATENATE(Y$13,$H$19),'GRMS Detail'!$D$2:$D$14479)/10000)+(SUMIF(Reference,CONCATENATE(Y$13,$I$19),'GRMS Detail'!$D$2:$D$14479)/10000)+(SUMIF(Reference,CONCATENATE(Y$13,$G$19),'GRMS Detail'!$D$2:$D$14479)/10000)</f>
        <v>-427.83660845999998</v>
      </c>
      <c r="Z19" s="136">
        <f>Y19-[16]Sheet1!Y19</f>
        <v>73.442205319999914</v>
      </c>
      <c r="AA19" s="165">
        <f>(SUMIF(Reference,CONCATENATE(AA$13,$H$19),'GRMS Detail'!$D$2:$D$14479)/10000)+(SUMIF(Reference,CONCATENATE(AA$13,$I$19),'GRMS Detail'!$D$2:$D$14479)/10000)+(SUMIF(Reference,CONCATENATE(AA$13,$G$19),'GRMS Detail'!$D$2:$D$14479)/10000)</f>
        <v>-3035.1964384800003</v>
      </c>
      <c r="AB19" s="136">
        <f>AA19-[16]Sheet1!AA19</f>
        <v>-6.9570672900008503</v>
      </c>
      <c r="AC19" s="166">
        <f t="shared" si="0"/>
        <v>-1798.7409690954589</v>
      </c>
      <c r="AD19" s="136">
        <f>AC19-[16]Sheet1!AC19</f>
        <v>610.99081436484653</v>
      </c>
      <c r="AE19" s="144"/>
      <c r="AM19" s="214"/>
    </row>
    <row r="20" spans="1:51" s="172" customFormat="1" ht="25.8" thickBot="1">
      <c r="A20" s="104"/>
      <c r="B20" s="167" t="s">
        <v>124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Detail'!$D$2:$D$14479)/10000)</f>
        <v>-10.690496</v>
      </c>
      <c r="R20" s="136">
        <f>Q20-[16]Sheet1!Q20</f>
        <v>2.137145499999999</v>
      </c>
      <c r="S20" s="165">
        <f>(SUMIF(Reference,CONCATENATE(S$13,$H$20),'GRMS Detail'!$D$2:$D$14479)/10000)</f>
        <v>286.86863568000001</v>
      </c>
      <c r="T20" s="136">
        <f>S20-[16]Sheet1!S20</f>
        <v>-91.252409150000005</v>
      </c>
      <c r="U20" s="165">
        <f>(SUMIF(Reference,CONCATENATE(U$13,$H$20),'GRMS Detail'!$D$2:$D$14479)/10000)</f>
        <v>1776.7027445499998</v>
      </c>
      <c r="V20" s="136">
        <f>U20-[16]Sheet1!U20</f>
        <v>-233.27539082000067</v>
      </c>
      <c r="W20" s="165">
        <f>(SUMIF(Reference,CONCATENATE(W$13,$H$20),'GRMS Detail'!$D$2:$D$14479)/10000)</f>
        <v>-124.03598863999918</v>
      </c>
      <c r="X20" s="136">
        <f>W20-[16]Sheet1!W20</f>
        <v>-31.325391059999163</v>
      </c>
      <c r="Y20" s="165">
        <f>(SUMIF(Reference,CONCATENATE(Y$13,$H$20),'GRMS Detail'!$D$2:$D$14479)/10000)</f>
        <v>1631.0207906999997</v>
      </c>
      <c r="Z20" s="136">
        <f>Y20-[16]Sheet1!Y20</f>
        <v>-8.2503412000005483</v>
      </c>
      <c r="AA20" s="165">
        <f>(SUMIF(Reference,CONCATENATE(AA$13,$H$20),'GRMS Detail'!$D$2:$D$14479)/10000)</f>
        <v>20870.552186100005</v>
      </c>
      <c r="AB20" s="136">
        <f>AA20-[16]Sheet1!AA20</f>
        <v>52.34089307999966</v>
      </c>
      <c r="AC20" s="166">
        <f t="shared" si="0"/>
        <v>24441.108368390007</v>
      </c>
      <c r="AD20" s="136">
        <f>AC20-[16]Sheet1!AC20</f>
        <v>-311.76263914999799</v>
      </c>
      <c r="AE20" s="144"/>
      <c r="AM20" s="214"/>
    </row>
    <row r="21" spans="1:51" s="172" customFormat="1">
      <c r="A21" s="104"/>
      <c r="B21" s="167" t="s">
        <v>125</v>
      </c>
      <c r="C21" s="177"/>
      <c r="D21" s="177"/>
      <c r="E21" s="177" t="s">
        <v>191</v>
      </c>
      <c r="F21" s="177" t="s">
        <v>67</v>
      </c>
      <c r="G21" s="177" t="s">
        <v>101</v>
      </c>
      <c r="H21" s="161" t="s">
        <v>126</v>
      </c>
      <c r="I21" s="161" t="s">
        <v>127</v>
      </c>
      <c r="J21" s="169" t="s">
        <v>128</v>
      </c>
      <c r="K21" s="169" t="s">
        <v>67</v>
      </c>
      <c r="L21" s="169" t="s">
        <v>101</v>
      </c>
      <c r="M21" s="169" t="s">
        <v>197</v>
      </c>
      <c r="N21" s="159" t="s">
        <v>48</v>
      </c>
      <c r="O21" s="178" t="s">
        <v>19</v>
      </c>
      <c r="P21" s="171"/>
      <c r="Q21" s="165">
        <f>(SUMIF(Reference,CONCATENATE(Q$13,$H$21),'GRMS Detail'!$D$2:$D$14479)/10000)+(SUMIF(Reference,CONCATENATE(Q$13,$I$21),'GRMS Detail'!$D$2:$D$14479)/10000)+(SUMIF(Reference,CONCATENATE(Q$13,$J$21),'GRMS Detail'!$D$2:$D$14479)/10000)+(SUMIF(Reference,CONCATENATE(Q$13,$M$21),'GRMS Detail'!$D$2:$D$14479)/10000)+(SUMIF(Reference,CONCATENATE(Q$13,$K$21),'GRMS Detail'!$D$2:$D$14479)/10000)+(SUMIF(Reference,CONCATENATE(Q$13,$L$21),'GRMS Detail'!$D$2:$D$14479)/10000)+(SUMIF(Reference,CONCATENATE(Q$13,$E$21),'GRMS Detail'!$D$2:$D$14479)/10000)</f>
        <v>-94.838480140000001</v>
      </c>
      <c r="R21" s="136">
        <f>Q21-[16]Sheet1!Q21</f>
        <v>7.205106420000007</v>
      </c>
      <c r="S21" s="165">
        <f>(SUMIF(Reference,CONCATENATE(S$13,$H$21),'GRMS Detail'!$D$2:$D$14479)/10000)+(SUMIF(Reference,CONCATENATE(S$13,$I$21),'GRMS Detail'!$D$2:$D$14479)/10000)+(SUMIF(Reference,CONCATENATE(S$13,$J$21),'GRMS Detail'!$D$2:$D$14479)/10000)+(SUMIF(Reference,CONCATENATE(S$13,$M$21),'GRMS Detail'!$D$2:$D$14479)/10000)+(SUMIF(Reference,CONCATENATE(S$13,$K$21),'GRMS Detail'!$D$2:$D$14479)/10000)+(SUMIF(Reference,CONCATENATE(S$13,$L$21),'GRMS Detail'!$D$2:$D$14479)/10000)+(SUMIF(Reference,CONCATENATE(S$13,$E$21),'GRMS Detail'!$D$2:$D$14479)/10000)</f>
        <v>-1304.8646431200002</v>
      </c>
      <c r="T21" s="136">
        <f>S21-[16]Sheet1!S21</f>
        <v>-344.37516500000004</v>
      </c>
      <c r="U21" s="165">
        <f>(SUMIF(Reference,CONCATENATE(U$13,$H$21),'GRMS Detail'!$D$2:$D$14479)/10000)+(SUMIF(Reference,CONCATENATE(U$13,$I$21),'GRMS Detail'!$D$2:$D$14479)/10000)+(SUMIF(Reference,CONCATENATE(U$13,$J$21),'GRMS Detail'!$D$2:$D$14479)/10000)+(SUMIF(Reference,CONCATENATE(U$13,$M$21),'GRMS Detail'!$D$2:$D$14479)/10000)+(SUMIF(Reference,CONCATENATE(U$13,$K$21),'GRMS Detail'!$D$2:$D$14479)/10000)+(SUMIF(Reference,CONCATENATE(U$13,$L$21),'GRMS Detail'!$D$2:$D$14479)/10000)+(SUMIF(Reference,CONCATENATE(U$13,$E$21),'GRMS Detail'!$D$2:$D$14479)/10000)</f>
        <v>-6073.5695031899977</v>
      </c>
      <c r="V21" s="136">
        <f>U21-[16]Sheet1!U21</f>
        <v>78.121812570002476</v>
      </c>
      <c r="W21" s="165">
        <f>(SUMIF(Reference,CONCATENATE(W$13,$H$21),'GRMS Detail'!$D$2:$D$14479)/10000)+(SUMIF(Reference,CONCATENATE(W$13,$I$21),'GRMS Detail'!$D$2:$D$14479)/10000)+(SUMIF(Reference,CONCATENATE(W$13,$J$21),'GRMS Detail'!$D$2:$D$14479)/10000)+(SUMIF(Reference,CONCATENATE(W$13,$M$21),'GRMS Detail'!$D$2:$D$14479)/10000)+(SUMIF(Reference,CONCATENATE(W$13,$K$21),'GRMS Detail'!$D$2:$D$14479)/10000)+(SUMIF(Reference,CONCATENATE(W$13,$L$21),'GRMS Detail'!$D$2:$D$14479)/10000)+(SUMIF(Reference,CONCATENATE(W$13,$E$21),'GRMS Detail'!$D$2:$D$14479)/10000)</f>
        <v>-248.33668763999995</v>
      </c>
      <c r="X21" s="136">
        <f>W21-[16]Sheet1!W21</f>
        <v>-105.33512496000006</v>
      </c>
      <c r="Y21" s="165">
        <f>(SUMIF(Reference,CONCATENATE(Y$13,$H$21),'GRMS Detail'!$D$2:$D$14479)/10000)+(SUMIF(Reference,CONCATENATE(Y$13,$I$21),'GRMS Detail'!$D$2:$D$14479)/10000)+(SUMIF(Reference,CONCATENATE(Y$13,$J$21),'GRMS Detail'!$D$2:$D$14479)/10000)+(SUMIF(Reference,CONCATENATE(Y$13,$M$21),'GRMS Detail'!$D$2:$D$14479)/10000)+(SUMIF(Reference,CONCATENATE(Y$13,$K$21),'GRMS Detail'!$D$2:$D$14479)/10000)+(SUMIF(Reference,CONCATENATE(Y$13,$L$21),'GRMS Detail'!$D$2:$D$14479)/10000)+(SUMIF(Reference,CONCATENATE(Y$13,$E$21),'GRMS Detail'!$D$2:$D$14479)/10000)</f>
        <v>1173.6775979600004</v>
      </c>
      <c r="Z21" s="136">
        <f>Y21-[16]Sheet1!Y21</f>
        <v>-29.231493179999006</v>
      </c>
      <c r="AA21" s="165">
        <f>(SUMIF(Reference,CONCATENATE(AA$13,$H$21),'GRMS Detail'!$D$2:$D$14479)/10000)+(SUMIF(Reference,CONCATENATE(AA$13,$I$21),'GRMS Detail'!$D$2:$D$14479)/10000)+(SUMIF(Reference,CONCATENATE(AA$13,$J$21),'GRMS Detail'!$D$2:$D$14479)/10000)+(SUMIF(Reference,CONCATENATE(AA$13,$M$21),'GRMS Detail'!$D$2:$D$14479)/10000)+(SUMIF(Reference,CONCATENATE(AA$13,$K$21),'GRMS Detail'!$D$2:$D$14479)/10000)+(SUMIF(Reference,CONCATENATE(AA$13,$L$21),'GRMS Detail'!$D$2:$D$14479)/10000)+(SUMIF(Reference,CONCATENATE(AA$13,$E$21),'GRMS Detail'!$D$2:$D$14479)/10000)</f>
        <v>493.09516186999974</v>
      </c>
      <c r="AB21" s="136">
        <f>AA21-[16]Sheet1!AA21</f>
        <v>-4.7208444699994629</v>
      </c>
      <c r="AC21" s="166">
        <f t="shared" si="0"/>
        <v>-5959.998074119997</v>
      </c>
      <c r="AD21" s="136">
        <f>AC21-[16]Sheet1!AC21</f>
        <v>-405.54081503999532</v>
      </c>
      <c r="AE21" s="144"/>
      <c r="AM21" s="214"/>
    </row>
    <row r="22" spans="1:51">
      <c r="B22" s="167" t="s">
        <v>129</v>
      </c>
      <c r="C22" s="177" t="s">
        <v>110</v>
      </c>
      <c r="D22" s="177" t="s">
        <v>104</v>
      </c>
      <c r="E22" s="177" t="s">
        <v>91</v>
      </c>
      <c r="F22" s="177" t="s">
        <v>109</v>
      </c>
      <c r="G22" s="177" t="s">
        <v>196</v>
      </c>
      <c r="H22" s="177" t="s">
        <v>108</v>
      </c>
      <c r="I22" s="161" t="s">
        <v>130</v>
      </c>
      <c r="J22" s="169" t="s">
        <v>176</v>
      </c>
      <c r="K22" s="169" t="s">
        <v>193</v>
      </c>
      <c r="L22" s="169" t="s">
        <v>195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Detail'!$D$2:$D$14479)/10000)+(SUMIF(Reference,CONCATENATE(Q$13,$D$22),'GRMS Detail'!$D$2:$D$14479)/10000)+(SUMIF(Reference,CONCATENATE(Q$13,$E$22),'GRMS Detail'!$D$2:$D$14479)/10000)+(SUMIF(Reference,CONCATENATE(Q$13,$F$22),'GRMS Detail'!$D$2:$D$14479)/10000)+(SUMIF(Reference,CONCATENATE(Q$13,$G$22),'GRMS Detail'!$D$2:$D$14479)/10000)+(SUMIF(Reference,CONCATENATE(Q$13,$H$22),'GRMS Detail'!$D$2:$D$14479)/10000)+(SUMIF(Reference,CONCATENATE(Q$13,$I$22),'GRMS Detail'!$D$2:$D$14479)/10000)+(SUMIF(Reference,CONCATENATE(Q$13,$J$22),'GRMS Detail'!$D$2:$D$14479)/10000)+(SUMIF(Reference,CONCATENATE(Q$13,$L$22),'GRMS Detail'!$D$2:$D$14479)/10000)</f>
        <v>-84.883596349999991</v>
      </c>
      <c r="R22" s="136">
        <f>Q22-[16]Sheet1!Q22</f>
        <v>24.474187330000007</v>
      </c>
      <c r="S22" s="165">
        <f>(SUMIF(Reference,CONCATENATE(S$13,$C$22),'GRMS Detail'!$D$2:$D$14479)/10000)+(SUMIF(Reference,CONCATENATE(S$13,$D$22),'GRMS Detail'!$D$2:$D$14479)/10000)+(SUMIF(Reference,CONCATENATE(S$13,$E$22),'GRMS Detail'!$D$2:$D$14479)/10000)+(SUMIF(Reference,CONCATENATE(S$13,$F$22),'GRMS Detail'!$D$2:$D$14479)/10000)+(SUMIF(Reference,CONCATENATE(S$13,$G$22),'GRMS Detail'!$D$2:$D$14479)/10000)+(SUMIF(Reference,CONCATENATE(S$13,$H$22),'GRMS Detail'!$D$2:$D$14479)/10000)+(SUMIF(Reference,CONCATENATE(S$13,$I$22),'GRMS Detail'!$D$2:$D$14479)/10000)+(SUMIF(Reference,CONCATENATE(S$13,$J$22),'GRMS Detail'!$D$2:$D$14479)/10000)+(SUMIF(Reference,CONCATENATE(S$13,$L$22),'GRMS Detail'!$D$2:$D$14479)/10000)</f>
        <v>-32.127963489999999</v>
      </c>
      <c r="T22" s="136">
        <f>S22-[16]Sheet1!S22</f>
        <v>-21.410149029999996</v>
      </c>
      <c r="U22" s="165">
        <f>(SUMIF(Reference,CONCATENATE(U$13,$C$22),'GRMS Detail'!$D$2:$D$14479)/10000)+(SUMIF(Reference,CONCATENATE(U$13,$D$22),'GRMS Detail'!$D$2:$D$14479)/10000)+(SUMIF(Reference,CONCATENATE(U$13,$E$22),'GRMS Detail'!$D$2:$D$14479)/10000)+(SUMIF(Reference,CONCATENATE(U$13,$F$22),'GRMS Detail'!$D$2:$D$14479)/10000)+(SUMIF(Reference,CONCATENATE(U$13,$G$22),'GRMS Detail'!$D$2:$D$14479)/10000)+(SUMIF(Reference,CONCATENATE(U$13,$H$22),'GRMS Detail'!$D$2:$D$14479)/10000)+(SUMIF(Reference,CONCATENATE(U$13,$I$22),'GRMS Detail'!$D$2:$D$14479)/10000)+(SUMIF(Reference,CONCATENATE(U$13,$J$22),'GRMS Detail'!$D$2:$D$14479)/10000)+(SUMIF(Reference,CONCATENATE(U$13,$L$22),'GRMS Detail'!$D$2:$D$14479)/10000)</f>
        <v>180.43691319999999</v>
      </c>
      <c r="V22" s="136">
        <f>U22-[16]Sheet1!U22</f>
        <v>2.7066799999943214E-2</v>
      </c>
      <c r="W22" s="165">
        <f>(SUMIF(Reference,CONCATENATE(W$13,$C$22),'GRMS Detail'!$D$2:$D$14479)/10000)+(SUMIF(Reference,CONCATENATE(W$13,$D$22),'GRMS Detail'!$D$2:$D$14479)/10000)+(SUMIF(Reference,CONCATENATE(W$13,$E$22),'GRMS Detail'!$D$2:$D$14479)/10000)+(SUMIF(Reference,CONCATENATE(W$13,$F$22),'GRMS Detail'!$D$2:$D$14479)/10000)+(SUMIF(Reference,CONCATENATE(W$13,$G$22),'GRMS Detail'!$D$2:$D$14479)/10000)+(SUMIF(Reference,CONCATENATE(W$13,$H$22),'GRMS Detail'!$D$2:$D$14479)/10000)+(SUMIF(Reference,CONCATENATE(W$13,$I$22),'GRMS Detail'!$D$2:$D$14479)/10000)+(SUMIF(Reference,CONCATENATE(W$13,$J$22),'GRMS Detail'!$D$2:$D$14479)/10000)+(SUMIF(Reference,CONCATENATE(W$13,$L$22),'GRMS Detail'!$D$2:$D$14479)/10000)</f>
        <v>-3528.75131973</v>
      </c>
      <c r="X22" s="136">
        <f>W22-[16]Sheet1!W22</f>
        <v>-1.4247328800006471</v>
      </c>
      <c r="Y22" s="165">
        <f>(SUMIF(Reference,CONCATENATE(Y$13,$C$22),'GRMS Detail'!$D$2:$D$14479)/10000)+(SUMIF(Reference,CONCATENATE(Y$13,$D$22),'GRMS Detail'!$D$2:$D$14479)/10000)+(SUMIF(Reference,CONCATENATE(Y$13,$E$22),'GRMS Detail'!$D$2:$D$14479)/10000)+(SUMIF(Reference,CONCATENATE(Y$13,$F$22),'GRMS Detail'!$D$2:$D$14479)/10000)+(SUMIF(Reference,CONCATENATE(Y$13,$G$22),'GRMS Detail'!$D$2:$D$14479)/10000)+(SUMIF(Reference,CONCATENATE(Y$13,$H$22),'GRMS Detail'!$D$2:$D$14479)/10000)+(SUMIF(Reference,CONCATENATE(Y$13,$I$22),'GRMS Detail'!$D$2:$D$14479)/10000)+(SUMIF(Reference,CONCATENATE(Y$13,$J$22),'GRMS Detail'!$D$2:$D$14479)/10000)+(SUMIF(Reference,CONCATENATE(Y$13,$L$22),'GRMS Detail'!$D$2:$D$14479)/10000)</f>
        <v>659.03370865000011</v>
      </c>
      <c r="Z22" s="136">
        <f>Y22-[16]Sheet1!Y22</f>
        <v>0.61497968000003311</v>
      </c>
      <c r="AA22" s="165">
        <f>(SUMIF(Reference,CONCATENATE(AA$13,$C$22),'GRMS Detail'!$D$2:$D$14479)/10000)+(SUMIF(Reference,CONCATENATE(AA$13,$D$22),'GRMS Detail'!$D$2:$D$14479)/10000)+(SUMIF(Reference,CONCATENATE(AA$13,$E$22),'GRMS Detail'!$D$2:$D$14479)/10000)+(SUMIF(Reference,CONCATENATE(AA$13,$F$22),'GRMS Detail'!$D$2:$D$14479)/10000)+(SUMIF(Reference,CONCATENATE(AA$13,$G$22),'GRMS Detail'!$D$2:$D$14479)/10000)+(SUMIF(Reference,CONCATENATE(AA$13,$H$22),'GRMS Detail'!$D$2:$D$14479)/10000)+(SUMIF(Reference,CONCATENATE(AA$13,$I$22),'GRMS Detail'!$D$2:$D$14479)/10000)+(SUMIF(Reference,CONCATENATE(AA$13,$J$22),'GRMS Detail'!$D$2:$D$14479)/10000)+(SUMIF(Reference,CONCATENATE(AA$13,$L$22),'GRMS Detail'!$D$2:$D$14479)/10000)</f>
        <v>643.58309833999988</v>
      </c>
      <c r="AB22" s="136">
        <f>AA22-[16]Sheet1!AA22</f>
        <v>1.0505179600002066</v>
      </c>
      <c r="AC22" s="166">
        <f t="shared" si="0"/>
        <v>-2077.82556303</v>
      </c>
      <c r="AD22" s="136">
        <f>AC22-[16]Sheet1!AC22</f>
        <v>-21.142317470000307</v>
      </c>
      <c r="AE22" s="144"/>
    </row>
    <row r="23" spans="1:51">
      <c r="B23" s="167" t="s">
        <v>131</v>
      </c>
      <c r="C23" s="168"/>
      <c r="D23" s="168" t="s">
        <v>96</v>
      </c>
      <c r="E23" s="168"/>
      <c r="F23" s="168" t="s">
        <v>92</v>
      </c>
      <c r="G23" s="168" t="s">
        <v>132</v>
      </c>
      <c r="H23" s="161" t="s">
        <v>133</v>
      </c>
      <c r="I23" s="161" t="s">
        <v>92</v>
      </c>
      <c r="J23" s="169" t="s">
        <v>96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Detail'!$D$2:$D$14479)/10000)+(SUMIF(Reference,CONCATENATE(Q$13,$I$23),'GRMS Detail'!$D$2:$D$14479)/10000)+(SUMIF(Reference,CONCATENATE(Q$13,$J$23),'GRMS Detail'!$D$2:$D$14479)/10000)</f>
        <v>204.14835065</v>
      </c>
      <c r="R23" s="136">
        <f>Q23-[16]Sheet1!Q23</f>
        <v>-40.831084269999991</v>
      </c>
      <c r="S23" s="165">
        <f>(SUMIF(Reference,CONCATENATE(S$13,$H$23),'GRMS Detail'!$D$2:$D$14479)/10000)+(SUMIF(Reference,CONCATENATE(S$13,$I$23),'GRMS Detail'!$D$2:$D$14479)/10000)+(SUMIF(Reference,CONCATENATE(S$13,$J$23),'GRMS Detail'!$D$2:$D$14479)/10000)</f>
        <v>-128.33454175000003</v>
      </c>
      <c r="T23" s="136">
        <f>S23-[16]Sheet1!S23</f>
        <v>-659.63467412</v>
      </c>
      <c r="U23" s="165">
        <f>(SUMIF(Reference,CONCATENATE(U$13,$H$23),'GRMS Detail'!$D$2:$D$14479)/10000)+(SUMIF(Reference,CONCATENATE(U$13,$I$23),'GRMS Detail'!$D$2:$D$14479)/10000)+(SUMIF(Reference,CONCATENATE(U$13,$J$23),'GRMS Detail'!$D$2:$D$14479)/10000)</f>
        <v>888.61257142000011</v>
      </c>
      <c r="V23" s="136">
        <f>U23-[16]Sheet1!U23</f>
        <v>-1444.1314179899991</v>
      </c>
      <c r="W23" s="165">
        <f>(SUMIF(Reference,CONCATENATE(W$13,$H$23),'GRMS Detail'!$D$2:$D$14479)/10000)+(SUMIF(Reference,CONCATENATE(W$13,$I$23),'GRMS Detail'!$D$2:$D$14479)/10000)+(SUMIF(Reference,CONCATENATE(W$13,$J$23),'GRMS Detail'!$D$2:$D$14479)/10000)</f>
        <v>-881.47442612999998</v>
      </c>
      <c r="X23" s="136">
        <f>W23-[16]Sheet1!W23</f>
        <v>-0.35092635000000882</v>
      </c>
      <c r="Y23" s="165">
        <f>(SUMIF(Reference,CONCATENATE(Y$13,$H$23),'GRMS Detail'!$D$2:$D$14479)/10000)+(SUMIF(Reference,CONCATENATE(Y$13,$I$23),'GRMS Detail'!$D$2:$D$14479)/10000)+(SUMIF(Reference,CONCATENATE(Y$13,$J$23),'GRMS Detail'!$D$2:$D$14479)/10000)</f>
        <v>-935.72275072000014</v>
      </c>
      <c r="Z23" s="136">
        <f>Y23-[16]Sheet1!Y23</f>
        <v>-0.77209885999991457</v>
      </c>
      <c r="AA23" s="165">
        <f>(SUMIF(Reference,CONCATENATE(AA$13,$H$23),'GRMS Detail'!$D$2:$D$14479)/10000)+(SUMIF(Reference,CONCATENATE(AA$13,$I$23),'GRMS Detail'!$D$2:$D$14479)/10000)+(SUMIF(Reference,CONCATENATE(AA$13,$J$23),'GRMS Detail'!$D$2:$D$14479)/10000)</f>
        <v>-2667.787642790001</v>
      </c>
      <c r="AB23" s="136">
        <f>AA23-[16]Sheet1!AA23</f>
        <v>-6.5563328200009892</v>
      </c>
      <c r="AC23" s="166">
        <f>$S23+$U23+$W23+$Y23+$AA23</f>
        <v>-3724.706789970001</v>
      </c>
      <c r="AD23" s="136">
        <f>AC23-[16]Sheet1!AC23</f>
        <v>-2111.44545014</v>
      </c>
      <c r="AE23" s="144"/>
    </row>
    <row r="24" spans="1:51" ht="25.8" thickBot="1">
      <c r="B24" s="167" t="s">
        <v>134</v>
      </c>
      <c r="C24" s="174"/>
      <c r="D24" s="174" t="s">
        <v>135</v>
      </c>
      <c r="E24" s="175" t="s">
        <v>72</v>
      </c>
      <c r="F24" s="175" t="s">
        <v>136</v>
      </c>
      <c r="G24" s="175"/>
      <c r="H24" s="161" t="s">
        <v>137</v>
      </c>
      <c r="I24" s="161"/>
      <c r="J24" s="161" t="s">
        <v>138</v>
      </c>
      <c r="K24" s="161" t="s">
        <v>136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Detail'!$D$2:$D$14479)/10000)+(SUMIF(Reference,CONCATENATE(Q$13,$E$24),'GRMS Detail'!$D$2:$D$14479)/10000)+(SUMIF(Reference,CONCATENATE(Q$13,$F$24),'GRMS Detail'!$D$2:$D$14479)/10000)+(SUMIF(Reference,CONCATENATE(Q$13,$H$24),'GRMS Detail'!$D$2:$D$14479)/10000)+(SUMIF(Reference,CONCATENATE(Q$13,$J$24),'GRMS Detail'!$D$2:$D$14479)/10000)</f>
        <v>293.03439538999999</v>
      </c>
      <c r="R24" s="136">
        <f>Q24-[16]Sheet1!Q24</f>
        <v>-58.589791769999977</v>
      </c>
      <c r="S24" s="165">
        <f>(SUMIF(Reference,CONCATENATE(S$13,$D$24),'GRMS Detail'!$D$2:$D$14479)/10000)+(SUMIF(Reference,CONCATENATE(S$13,$E$24),'GRMS Detail'!$D$2:$D$14479)/10000)+(SUMIF(Reference,CONCATENATE(S$13,$F$24),'GRMS Detail'!$D$2:$D$14479)/10000)+(SUMIF(Reference,CONCATENATE(S$13,$H$24),'GRMS Detail'!$D$2:$D$14479)/10000)+(SUMIF(Reference,CONCATENATE(S$13,$J$24),'GRMS Detail'!$D$2:$D$14479)/10000)</f>
        <v>2676.5548640400002</v>
      </c>
      <c r="T24" s="136">
        <f>S24-[16]Sheet1!S24</f>
        <v>422.52781629000037</v>
      </c>
      <c r="U24" s="165">
        <f>(SUMIF(Reference,CONCATENATE(U$13,$D$24),'GRMS Detail'!$D$2:$D$14479)/10000)+(SUMIF(Reference,CONCATENATE(U$13,$E$24),'GRMS Detail'!$D$2:$D$14479)/10000)+(SUMIF(Reference,CONCATENATE(U$13,$F$24),'GRMS Detail'!$D$2:$D$14479)/10000)+(SUMIF(Reference,CONCATENATE(U$13,$H$24),'GRMS Detail'!$D$2:$D$14479)/10000)+(SUMIF(Reference,CONCATENATE(U$13,$J$24),'GRMS Detail'!$D$2:$D$14479)/10000)</f>
        <v>4475.4317878400016</v>
      </c>
      <c r="V24" s="136">
        <f>U24-[16]Sheet1!U24</f>
        <v>362.90613506000136</v>
      </c>
      <c r="W24" s="165">
        <f>(SUMIF(Reference,CONCATENATE(W$13,$D$24),'GRMS Detail'!$D$2:$D$14479)/10000)+(SUMIF(Reference,CONCATENATE(W$13,$E$24),'GRMS Detail'!$D$2:$D$14479)/10000)+(SUMIF(Reference,CONCATENATE(W$13,$F$24),'GRMS Detail'!$D$2:$D$14479)/10000)+(SUMIF(Reference,CONCATENATE(W$13,$H$24),'GRMS Detail'!$D$2:$D$14479)/10000)+(SUMIF(Reference,CONCATENATE(W$13,$J$24),'GRMS Detail'!$D$2:$D$14479)/10000)</f>
        <v>3124.4969529100003</v>
      </c>
      <c r="X24" s="136">
        <f>W24-[16]Sheet1!W24</f>
        <v>419.52601727999991</v>
      </c>
      <c r="Y24" s="165">
        <f>(SUMIF(Reference,CONCATENATE(Y$13,$D$24),'GRMS Detail'!$D$2:$D$14479)/10000)+(SUMIF(Reference,CONCATENATE(Y$13,$E$24),'GRMS Detail'!$D$2:$D$14479)/10000)+(SUMIF(Reference,CONCATENATE(Y$13,$F$24),'GRMS Detail'!$D$2:$D$14479)/10000)+(SUMIF(Reference,CONCATENATE(Y$13,$H$24),'GRMS Detail'!$D$2:$D$14479)/10000)+(SUMIF(Reference,CONCATENATE(Y$13,$J$24),'GRMS Detail'!$D$2:$D$14479)/10000)</f>
        <v>-1621.51364506</v>
      </c>
      <c r="Z24" s="136">
        <f>Y24-[16]Sheet1!Y24</f>
        <v>71.766017219999867</v>
      </c>
      <c r="AA24" s="165">
        <f>(SUMIF(Reference,CONCATENATE(AA$13,$D$24),'GRMS Detail'!$D$2:$D$14479)/10000)+(SUMIF(Reference,CONCATENATE(AA$13,$E$24),'GRMS Detail'!$D$2:$D$14479)/10000)+(SUMIF(Reference,CONCATENATE(AA$13,$F$24),'GRMS Detail'!$D$2:$D$14479)/10000)+(SUMIF(Reference,CONCATENATE(AA$13,$H$24),'GRMS Detail'!$D$2:$D$14479)/10000)+(SUMIF(Reference,CONCATENATE(AA$13,$J$24),'GRMS Detail'!$D$2:$D$14479)/10000)</f>
        <v>-11990.803352870002</v>
      </c>
      <c r="AB24" s="136">
        <f>AA24-[16]Sheet1!AA24</f>
        <v>-29.374738870001238</v>
      </c>
      <c r="AC24" s="166">
        <f t="shared" si="0"/>
        <v>-3335.8333931399993</v>
      </c>
      <c r="AD24" s="136">
        <f>AC24-[16]Sheet1!AC24</f>
        <v>1247.3512469800007</v>
      </c>
      <c r="AE24" s="144"/>
    </row>
    <row r="25" spans="1:51" ht="25.8" thickBot="1">
      <c r="B25" s="167" t="s">
        <v>139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Detail'!$D$2:$D$14479)/10000)</f>
        <v>0</v>
      </c>
      <c r="R25" s="136">
        <f>Q25-[16]Sheet1!Q25</f>
        <v>0</v>
      </c>
      <c r="S25" s="165">
        <f>(SUMIF(Reference,CONCATENATE(S$13,$H$25),'GRMS Detail'!$D$2:$D$14479)/10000)</f>
        <v>25.964205800000002</v>
      </c>
      <c r="T25" s="136">
        <f>S25-[16]Sheet1!S25</f>
        <v>-1.216974289999996</v>
      </c>
      <c r="U25" s="165">
        <f>(SUMIF(Reference,CONCATENATE(U$13,$H$25),'GRMS Detail'!$D$2:$D$14479)/10000)</f>
        <v>89.134627099999989</v>
      </c>
      <c r="V25" s="136">
        <f>U25-[16]Sheet1!U25</f>
        <v>5.6580080000003363E-2</v>
      </c>
      <c r="W25" s="165">
        <f>(SUMIF(Reference,CONCATENATE(W$13,$H$25),'GRMS Detail'!$D$2:$D$14479)/10000)</f>
        <v>56.577907449999962</v>
      </c>
      <c r="X25" s="136">
        <f>W25-[16]Sheet1!W25</f>
        <v>-15.892158330000051</v>
      </c>
      <c r="Y25" s="165">
        <f>(SUMIF(Reference,CONCATENATE(Y$13,$H$25),'GRMS Detail'!$D$2:$D$14479)/10000)</f>
        <v>0</v>
      </c>
      <c r="Z25" s="136">
        <f>Y25-[16]Sheet1!Y25</f>
        <v>0</v>
      </c>
      <c r="AA25" s="165">
        <f>(SUMIF(Reference,CONCATENATE(AA$13,$H$25),'GRMS Detail'!$D$2:$D$14479)/10000)</f>
        <v>0</v>
      </c>
      <c r="AB25" s="136">
        <f>AA25-[16]Sheet1!AA25</f>
        <v>0</v>
      </c>
      <c r="AC25" s="166">
        <f t="shared" si="0"/>
        <v>171.67674034999996</v>
      </c>
      <c r="AD25" s="136">
        <f>AC25-[16]Sheet1!AC25</f>
        <v>-17.05255254000005</v>
      </c>
      <c r="AE25" s="144"/>
    </row>
    <row r="26" spans="1:51" ht="25.8" thickBot="1">
      <c r="B26" s="167" t="s">
        <v>140</v>
      </c>
      <c r="C26" s="174"/>
      <c r="D26" s="174"/>
      <c r="F26" s="175" t="s">
        <v>73</v>
      </c>
      <c r="G26" s="175" t="s">
        <v>141</v>
      </c>
      <c r="H26" s="161" t="s">
        <v>142</v>
      </c>
      <c r="I26" s="161" t="s">
        <v>143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Detail'!$D$2:$D$14479)/10000)+(SUMIF(Reference,CONCATENATE(Q$13,$G$26),'GRMS Detail'!$D$2:$D$14479)/10000)+(SUMIF(Reference,CONCATENATE(Q$13,$H$26),'GRMS Detail'!$D$2:$D$14479)/10000)+(SUMIF(Reference,CONCATENATE(Q$13,$I$26),'GRMS Detail'!$D$2:$D$14479)/10000)</f>
        <v>36.010968800000001</v>
      </c>
      <c r="R26" s="136">
        <f>Q26-[16]Sheet1!Q26</f>
        <v>-7.2026388400000059</v>
      </c>
      <c r="S26" s="165">
        <f>(SUMIF(Reference,CONCATENATE(S$13,$F$26),'GRMS Detail'!$D$2:$D$14479)/10000)+(SUMIF(Reference,CONCATENATE(S$13,$G$26),'GRMS Detail'!$D$2:$D$14479)/10000)+(SUMIF(Reference,CONCATENATE(S$13,$H$26),'GRMS Detail'!$D$2:$D$14479)/10000)+(SUMIF(Reference,CONCATENATE(S$13,$I$26),'GRMS Detail'!$D$2:$D$14479)/10000)</f>
        <v>-11.809051670000004</v>
      </c>
      <c r="T26" s="136">
        <f>S26-[16]Sheet1!S26</f>
        <v>-26.672056470000001</v>
      </c>
      <c r="U26" s="165">
        <f>(SUMIF(Reference,CONCATENATE(U$13,$F$26),'GRMS Detail'!$D$2:$D$14479)/10000)+(SUMIF(Reference,CONCATENATE(U$13,$G$26),'GRMS Detail'!$D$2:$D$14479)/10000)+(SUMIF(Reference,CONCATENATE(U$13,$H$26),'GRMS Detail'!$D$2:$D$14479)/10000)+(SUMIF(Reference,CONCATENATE(U$13,$I$26),'GRMS Detail'!$D$2:$D$14479)/10000)</f>
        <v>426.37420402000004</v>
      </c>
      <c r="V26" s="136">
        <f>U26-[16]Sheet1!U26</f>
        <v>13.67906789999995</v>
      </c>
      <c r="W26" s="165">
        <f>(SUMIF(Reference,CONCATENATE(W$13,$F$26),'GRMS Detail'!$D$2:$D$14479)/10000)+(SUMIF(Reference,CONCATENATE(W$13,$G$26),'GRMS Detail'!$D$2:$D$14479)/10000)+(SUMIF(Reference,CONCATENATE(W$13,$H$26),'GRMS Detail'!$D$2:$D$14479)/10000)+(SUMIF(Reference,CONCATENATE(W$13,$I$26),'GRMS Detail'!$D$2:$D$14479)/10000)</f>
        <v>194.20731083999996</v>
      </c>
      <c r="X26" s="136">
        <f>W26-[16]Sheet1!W26</f>
        <v>2.8127772699999696</v>
      </c>
      <c r="Y26" s="165">
        <f>(SUMIF(Reference,CONCATENATE(Y$13,$F$26),'GRMS Detail'!$D$2:$D$14479)/10000)+(SUMIF(Reference,CONCATENATE(Y$13,$G$26),'GRMS Detail'!$D$2:$D$14479)/10000)+(SUMIF(Reference,CONCATENATE(Y$13,$H$26),'GRMS Detail'!$D$2:$D$14479)/10000)+(SUMIF(Reference,CONCATENATE(Y$13,$I$26),'GRMS Detail'!$D$2:$D$14479)/10000)</f>
        <v>7.3298151899999997</v>
      </c>
      <c r="Z26" s="136">
        <f>Y26-[16]Sheet1!Y26</f>
        <v>6.7249799999986593E-3</v>
      </c>
      <c r="AA26" s="165">
        <f>(SUMIF(Reference,CONCATENATE(AA$13,$F$26),'GRMS Detail'!$D$2:$D$14479)/10000)+(SUMIF(Reference,CONCATENATE(AA$13,$G$26),'GRMS Detail'!$D$2:$D$14479)/10000)+(SUMIF(Reference,CONCATENATE(AA$13,$H$26),'GRMS Detail'!$D$2:$D$14479)/10000)+(SUMIF(Reference,CONCATENATE(AA$13,$I$26),'GRMS Detail'!$D$2:$D$14479)/10000)</f>
        <v>60.416902239999999</v>
      </c>
      <c r="AB26" s="136">
        <f>AA26-[16]Sheet1!AA26</f>
        <v>0.15627423000001528</v>
      </c>
      <c r="AC26" s="166">
        <f t="shared" si="0"/>
        <v>676.51918061999993</v>
      </c>
      <c r="AD26" s="136">
        <f>AC26-[16]Sheet1!AC26</f>
        <v>-10.017212090000157</v>
      </c>
      <c r="AE26" s="144"/>
    </row>
    <row r="27" spans="1:51" ht="25.8" thickBot="1">
      <c r="B27" s="167" t="s">
        <v>144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Detail'!$D$2:$D$14479)/10000)+(SUMIF(Reference,CONCATENATE(Q$13,$I$27),'GRMS Detail'!$D$2:$D$14479)/10000)</f>
        <v>0</v>
      </c>
      <c r="R27" s="136">
        <f>Q27-[16]Sheet1!Q27</f>
        <v>0</v>
      </c>
      <c r="S27" s="165">
        <f>(SUMIF(Reference,CONCATENATE(S$13,$H$27),'GRMS Detail'!$D$2:$D$14479)/10000)+(SUMIF(Reference,CONCATENATE(S$13,$I$27),'GRMS Detail'!$D$2:$D$14479)/10000)</f>
        <v>0</v>
      </c>
      <c r="T27" s="136">
        <f>S27-[16]Sheet1!S27</f>
        <v>0</v>
      </c>
      <c r="U27" s="165">
        <f>(SUMIF(Reference,CONCATENATE(U$13,$H$27),'GRMS Detail'!$D$2:$D$14479)/10000)+(SUMIF(Reference,CONCATENATE(U$13,$I$27),'GRMS Detail'!$D$2:$D$14479)/10000)</f>
        <v>0</v>
      </c>
      <c r="V27" s="136">
        <f>U27-[16]Sheet1!U27</f>
        <v>0</v>
      </c>
      <c r="W27" s="165">
        <f>(SUMIF(Reference,CONCATENATE(W$13,$H$27),'GRMS Detail'!$D$2:$D$14479)/10000)+(SUMIF(Reference,CONCATENATE(W$13,$I$27),'GRMS Detail'!$D$2:$D$14479)/10000)</f>
        <v>0</v>
      </c>
      <c r="X27" s="136">
        <f>W27-[16]Sheet1!W27</f>
        <v>0</v>
      </c>
      <c r="Y27" s="165">
        <f>(SUMIF(Reference,CONCATENATE(Y$13,$H$27),'GRMS Detail'!$D$2:$D$14479)/10000)+(SUMIF(Reference,CONCATENATE(Y$13,$I$27),'GRMS Detail'!$D$2:$D$14479)/10000)</f>
        <v>0</v>
      </c>
      <c r="Z27" s="136">
        <f>Y27-[16]Sheet1!Y27</f>
        <v>0</v>
      </c>
      <c r="AA27" s="165">
        <f>(SUMIF(Reference,CONCATENATE(AA$13,$H$27),'GRMS Detail'!$D$2:$D$14479)/10000)+(SUMIF(Reference,CONCATENATE(AA$13,$I$27),'GRMS Detail'!$D$2:$D$14479)/10000)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7.6" thickBot="1">
      <c r="B28" s="180" t="s">
        <v>145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168.71680041999997</v>
      </c>
      <c r="R28" s="183">
        <f>Q28-[16]Sheet1!Q28</f>
        <v>-41.098739449999982</v>
      </c>
      <c r="S28" s="183">
        <f>SUM(S17:S27)</f>
        <v>80.596523693481657</v>
      </c>
      <c r="T28" s="183">
        <f>S28-[16]Sheet1!S28</f>
        <v>-761.22930928036681</v>
      </c>
      <c r="U28" s="183">
        <f>SUM(U17:U27)</f>
        <v>-4964.1836329420139</v>
      </c>
      <c r="V28" s="183">
        <f>U28-[16]Sheet1!U28</f>
        <v>-634.99453793564498</v>
      </c>
      <c r="W28" s="183">
        <f>SUM(W17:W27)</f>
        <v>-5525.5214265469212</v>
      </c>
      <c r="X28" s="183">
        <f>W28-[16]Sheet1!W28</f>
        <v>404.48431765086571</v>
      </c>
      <c r="Y28" s="183">
        <f>SUM(Y17:Y27)</f>
        <v>833.50382002000049</v>
      </c>
      <c r="Z28" s="183">
        <f>Y28-[16]Sheet1!Y28</f>
        <v>44.783409850000226</v>
      </c>
      <c r="AA28" s="183">
        <f>SUM(AA17:AA27)</f>
        <v>4960.5747097200001</v>
      </c>
      <c r="AB28" s="183">
        <f>AA28-[16]Sheet1!AA28</f>
        <v>8.2993208099951516</v>
      </c>
      <c r="AC28" s="183">
        <f>SUM(AC17:AC27)</f>
        <v>-4615.0300060554473</v>
      </c>
      <c r="AD28" s="183">
        <f>AC28-[16]Sheet1!AC28</f>
        <v>-938.65679890514321</v>
      </c>
      <c r="AE28" s="144"/>
      <c r="AM28" s="145"/>
    </row>
    <row r="29" spans="1:51" s="145" customFormat="1" ht="30.75" customHeight="1" thickBot="1">
      <c r="B29" s="146" t="s">
        <v>146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5.8" thickBot="1">
      <c r="B30" s="157" t="s">
        <v>147</v>
      </c>
      <c r="C30" s="184"/>
      <c r="D30" s="184"/>
      <c r="E30" s="184"/>
      <c r="F30" s="184" t="s">
        <v>95</v>
      </c>
      <c r="G30" s="184"/>
      <c r="H30" s="185" t="s">
        <v>192</v>
      </c>
      <c r="I30" s="185" t="s">
        <v>148</v>
      </c>
      <c r="J30" s="185" t="s">
        <v>95</v>
      </c>
      <c r="K30" s="169"/>
      <c r="L30" s="169"/>
      <c r="M30" s="169"/>
      <c r="N30" s="184" t="s">
        <v>150</v>
      </c>
      <c r="O30" s="186" t="s">
        <v>19</v>
      </c>
      <c r="P30" s="187"/>
      <c r="Q30" s="165">
        <f>(SUMIF(Reference,CONCATENATE(Q$13,$H$30),'GRMS Detail'!$D$2:$D$14479)/10000)+(SUMIF(Reference,CONCATENATE(Q$13,$I$30),'GRMS Detail'!$D$2:$D$14479)/10000)+(SUMIF(Reference,CONCATENATE(Q$13,$J$30),'GRMS Detail'!$D$2:$D$14479)/10000)</f>
        <v>0.50638665000000005</v>
      </c>
      <c r="R30" s="136">
        <f>Q30-[16]Sheet1!Q30</f>
        <v>-3.10123215</v>
      </c>
      <c r="S30" s="165">
        <f>(SUMIF(Reference,CONCATENATE(S$13,$F$30),'GRMS Detail'!$D$2:$D$14479)/10000)</f>
        <v>-4.4977689400000065</v>
      </c>
      <c r="T30" s="136">
        <f>S30-[16]Sheet1!S30</f>
        <v>-29.983298480000013</v>
      </c>
      <c r="U30" s="165">
        <f>(SUMIF(Reference,CONCATENATE(U$13,$F$30),'GRMS Detail'!$D$2:$D$14479)/10000)</f>
        <v>-1256.5960504199998</v>
      </c>
      <c r="V30" s="136">
        <f>U30-[16]Sheet1!U30</f>
        <v>60.061937730000182</v>
      </c>
      <c r="W30" s="165">
        <f>(SUMIF(Reference,CONCATENATE(W$13,$F$30),'GRMS Detail'!$D$2:$D$14479)/10000)</f>
        <v>-977.74785194000003</v>
      </c>
      <c r="X30" s="136">
        <f>W30-[16]Sheet1!W30</f>
        <v>-0.39013068000019757</v>
      </c>
      <c r="Y30" s="165">
        <f>(SUMIF(Reference,CONCATENATE(Y$13,$F$30),'GRMS Detail'!$D$2:$D$14479)/10000)</f>
        <v>-109.94722786000001</v>
      </c>
      <c r="Z30" s="136">
        <f>Y30-[16]Sheet1!Y30</f>
        <v>-0.10087493000000336</v>
      </c>
      <c r="AA30" s="165">
        <f>(SUMIF(Reference,CONCATENATE(AA$13,$F$30),'GRMS Detail'!$D$2:$D$14479)/10000)</f>
        <v>0</v>
      </c>
      <c r="AB30" s="136">
        <f>AA30-[16]Sheet1!AA30</f>
        <v>0</v>
      </c>
      <c r="AC30" s="166">
        <f>$S30+$U30+$W30+$Y30+$AA30</f>
        <v>-2348.7888991599998</v>
      </c>
      <c r="AD30" s="136">
        <f>AC30-[16]Sheet1!AC30</f>
        <v>29.587633640000149</v>
      </c>
      <c r="AE30" s="172"/>
    </row>
    <row r="31" spans="1:51" ht="25.8" thickBot="1">
      <c r="B31" s="167" t="s">
        <v>151</v>
      </c>
      <c r="C31" s="174"/>
      <c r="D31" s="174"/>
      <c r="F31" s="168" t="s">
        <v>90</v>
      </c>
      <c r="G31" s="168"/>
      <c r="H31" s="185" t="s">
        <v>152</v>
      </c>
      <c r="I31" s="185" t="s">
        <v>175</v>
      </c>
      <c r="J31" s="185" t="s">
        <v>179</v>
      </c>
      <c r="K31" s="185" t="s">
        <v>149</v>
      </c>
      <c r="L31" s="185" t="s">
        <v>180</v>
      </c>
      <c r="M31" s="169"/>
      <c r="N31" s="184" t="s">
        <v>150</v>
      </c>
      <c r="O31" s="170" t="s">
        <v>19</v>
      </c>
      <c r="P31" s="173"/>
      <c r="Q31" s="165">
        <f>(SUMIF(Reference,CONCATENATE(Q$13,$F$31),'GRMS Detail'!$D$2:$D$14479)/10000)+(SUMIF(Reference,CONCATENATE(Q$13,$H$31),'GRMS Detail'!$D$2:$D$14479)/10000)+(SUMIF(Reference,CONCATENATE(Q$13,$I$31),'GRMS Detail'!$D$2:$D$14479)/10000)+(SUMIF(Reference,CONCATENATE(Q$13,$J$31),'GRMS Detail'!$D$2:$D$14479)/10000)+(SUMIF(Reference,CONCATENATE(Q$13,$K$31),'GRMS Detail'!$D$2:$D$14479)/10000)+(SUMIF(Reference,CONCATENATE(Q$13,$L$31),'GRMS Detail'!$D$2:$D$14479)/10000)</f>
        <v>20</v>
      </c>
      <c r="R31" s="136">
        <f>Q31-[16]Sheet1!Q31</f>
        <v>-6.8434509400000003</v>
      </c>
      <c r="S31" s="165">
        <f>(SUMIF(Reference,CONCATENATE(S$13,$F$31),'GRMS Detail'!$D$2:$D$14479)/10000)+(SUMIF(Reference,CONCATENATE(S$13,$H$31),'GRMS Detail'!$D$2:$D$14479)/10000)+(SUMIF(Reference,CONCATENATE(S$13,$I$31),'GRMS Detail'!$D$2:$D$14479)/10000)+(SUMIF(Reference,CONCATENATE(S$13,$J$31),'GRMS Detail'!$D$2:$D$14479)/10000)+(SUMIF(Reference,CONCATENATE(S$13,$K$31),'GRMS Detail'!$D$2:$D$14479)/10000)+(SUMIF(Reference,CONCATENATE(S$13,$L$31),'GRMS Detail'!$D$2:$D$14479)/10000)</f>
        <v>374.81407974999996</v>
      </c>
      <c r="T31" s="136">
        <f>S31-[16]Sheet1!S31</f>
        <v>2.6880719999951452E-2</v>
      </c>
      <c r="U31" s="165">
        <f>(SUMIF(Reference,CONCATENATE(U$13,$F$31),'GRMS Detail'!$D$2:$D$14479)/10000)+(SUMIF(Reference,CONCATENATE(U$13,$H$31),'GRMS Detail'!$D$2:$D$14479)/10000)+(SUMIF(Reference,CONCATENATE(U$13,$I$31),'GRMS Detail'!$D$2:$D$14479)/10000)+(SUMIF(Reference,CONCATENATE(U$13,$J$31),'GRMS Detail'!$D$2:$D$14479)/10000)+(SUMIF(Reference,CONCATENATE(U$13,$K$31),'GRMS Detail'!$D$2:$D$14479)/10000)+(SUMIF(Reference,CONCATENATE(U$13,$L$31),'GRMS Detail'!$D$2:$D$14479)/10000)</f>
        <v>1444.3794448199999</v>
      </c>
      <c r="V31" s="136">
        <f>U31-[16]Sheet1!U31</f>
        <v>0.1539721799997551</v>
      </c>
      <c r="W31" s="165">
        <f>(SUMIF(Reference,CONCATENATE(W$13,$F$31),'GRMS Detail'!$D$2:$D$14479)/10000)+(SUMIF(Reference,CONCATENATE(W$13,$H$31),'GRMS Detail'!$D$2:$D$14479)/10000)+(SUMIF(Reference,CONCATENATE(W$13,$I$31),'GRMS Detail'!$D$2:$D$14479)/10000)+(SUMIF(Reference,CONCATENATE(W$13,$J$31),'GRMS Detail'!$D$2:$D$14479)/10000)+(SUMIF(Reference,CONCATENATE(W$13,$K$31),'GRMS Detail'!$D$2:$D$14479)/10000)+(SUMIF(Reference,CONCATENATE(W$13,$L$31),'GRMS Detail'!$D$2:$D$14479)/10000)</f>
        <v>-421.35073904000001</v>
      </c>
      <c r="X31" s="136">
        <f>W31-[16]Sheet1!W31</f>
        <v>-105.46557123999997</v>
      </c>
      <c r="Y31" s="165">
        <f>(SUMIF(Reference,CONCATENATE(Y$13,$F$31),'GRMS Detail'!$D$2:$D$14479)/10000)+(SUMIF(Reference,CONCATENATE(Y$13,$H$31),'GRMS Detail'!$D$2:$D$14479)/10000)+(SUMIF(Reference,CONCATENATE(Y$13,$I$31),'GRMS Detail'!$D$2:$D$14479)/10000)+(SUMIF(Reference,CONCATENATE(Y$13,$J$31),'GRMS Detail'!$D$2:$D$14479)/10000)+(SUMIF(Reference,CONCATENATE(Y$13,$K$31),'GRMS Detail'!$D$2:$D$14479)/10000)+(SUMIF(Reference,CONCATENATE(Y$13,$L$31),'GRMS Detail'!$D$2:$D$14479)/10000)</f>
        <v>0</v>
      </c>
      <c r="Z31" s="136">
        <f>Y31-[16]Sheet1!Y31</f>
        <v>0</v>
      </c>
      <c r="AA31" s="165">
        <f>(SUMIF(Reference,CONCATENATE(AA$13,$F$31),'GRMS Detail'!$D$2:$D$14479)/10000)+(SUMIF(Reference,CONCATENATE(AA$13,$H$31),'GRMS Detail'!$D$2:$D$14479)/10000)+(SUMIF(Reference,CONCATENATE(AA$13,$I$31),'GRMS Detail'!$D$2:$D$14479)/10000)+(SUMIF(Reference,CONCATENATE(AA$13,$J$31),'GRMS Detail'!$D$2:$D$14479)/10000)+(SUMIF(Reference,CONCATENATE(AA$13,$K$31),'GRMS Detail'!$D$2:$D$14479)/10000)+(SUMIF(Reference,CONCATENATE(AA$13,$L$31),'GRMS Detail'!$D$2:$D$14479)/10000)</f>
        <v>0</v>
      </c>
      <c r="AB31" s="136">
        <f>AA31-[16]Sheet1!AA31</f>
        <v>0</v>
      </c>
      <c r="AC31" s="166">
        <f>$S31+$U31+$W31+$Y31+$AA31</f>
        <v>1397.8427855299999</v>
      </c>
      <c r="AD31" s="136">
        <f>AC31-[16]Sheet1!AC31</f>
        <v>-105.28471834000015</v>
      </c>
      <c r="AE31" s="172"/>
    </row>
    <row r="32" spans="1:51" ht="25.8" thickBot="1">
      <c r="B32" s="188" t="s">
        <v>144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7.6" thickBot="1">
      <c r="B33" s="180" t="s">
        <v>145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153</v>
      </c>
      <c r="P33" s="182"/>
      <c r="Q33" s="183">
        <f>SUM(Q30:Q32)</f>
        <v>20.50638665</v>
      </c>
      <c r="R33" s="183">
        <f>Q33-[16]Sheet1!Q33</f>
        <v>-9.9446830900000016</v>
      </c>
      <c r="S33" s="183">
        <f>SUM(S30:S32)</f>
        <v>370.31631080999995</v>
      </c>
      <c r="T33" s="183">
        <f>S33-[16]Sheet1!S33</f>
        <v>-29.956417760000079</v>
      </c>
      <c r="U33" s="183">
        <f>SUM(U30:U32)</f>
        <v>187.78339440000013</v>
      </c>
      <c r="V33" s="183">
        <f>U33-[16]Sheet1!U33</f>
        <v>60.215909909999937</v>
      </c>
      <c r="W33" s="183">
        <f>SUM(W30:W32)</f>
        <v>-1399.0985909800002</v>
      </c>
      <c r="X33" s="183">
        <f>W33-[16]Sheet1!W33</f>
        <v>-105.85570192000023</v>
      </c>
      <c r="Y33" s="183">
        <f>SUM(Y30:Y32)</f>
        <v>-109.94722786000001</v>
      </c>
      <c r="Z33" s="183">
        <f>Y33-[16]Sheet1!Y33</f>
        <v>-0.10087493000000336</v>
      </c>
      <c r="AA33" s="183">
        <f>SUM(AA30:AA32)</f>
        <v>0</v>
      </c>
      <c r="AB33" s="183">
        <f>AA33-[16]Sheet1!AA33</f>
        <v>0</v>
      </c>
      <c r="AC33" s="183">
        <f>SUM(AC30:AC32)</f>
        <v>-950.9461136299999</v>
      </c>
      <c r="AD33" s="199">
        <f>AC33-[16]Sheet1!AC33</f>
        <v>-75.697084700000005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5.8" thickBot="1">
      <c r="AC36" s="104"/>
      <c r="AD36" s="104"/>
    </row>
    <row r="37" spans="1:31">
      <c r="A37" s="200"/>
      <c r="B37" s="226" t="s">
        <v>198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113</v>
      </c>
      <c r="R37" s="227" t="s">
        <v>114</v>
      </c>
      <c r="S37" s="129" t="s">
        <v>115</v>
      </c>
      <c r="T37" s="227" t="s">
        <v>114</v>
      </c>
      <c r="U37" s="129" t="s">
        <v>116</v>
      </c>
      <c r="V37" s="227" t="s">
        <v>114</v>
      </c>
      <c r="W37" s="129" t="s">
        <v>117</v>
      </c>
      <c r="X37" s="227" t="s">
        <v>114</v>
      </c>
      <c r="Y37" s="129" t="s">
        <v>118</v>
      </c>
      <c r="Z37" s="227" t="s">
        <v>114</v>
      </c>
      <c r="AA37" s="129" t="s">
        <v>119</v>
      </c>
      <c r="AB37" s="227" t="s">
        <v>114</v>
      </c>
      <c r="AC37" s="129" t="s">
        <v>69</v>
      </c>
      <c r="AD37" s="228" t="s">
        <v>114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5.8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199</v>
      </c>
      <c r="V39" s="142"/>
      <c r="W39" s="143" t="s">
        <v>200</v>
      </c>
      <c r="X39" s="142"/>
      <c r="Y39" s="143" t="s">
        <v>201</v>
      </c>
      <c r="Z39" s="142"/>
      <c r="AA39" s="143" t="s">
        <v>202</v>
      </c>
      <c r="AB39" s="142"/>
      <c r="AC39" s="140"/>
      <c r="AD39" s="232"/>
      <c r="AE39" s="200"/>
    </row>
    <row r="40" spans="1:31">
      <c r="A40" s="200"/>
      <c r="B40" s="220" t="s">
        <v>203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-184.75483793000001</v>
      </c>
      <c r="R40" s="221">
        <f>Q40-[16]Sheet1!Q40</f>
        <v>33.845481679999978</v>
      </c>
      <c r="S40" s="221">
        <f>SUM(S41:S43)</f>
        <v>-1144.7863461165186</v>
      </c>
      <c r="T40" s="221">
        <f>S40-[16]Sheet1!S40</f>
        <v>-130.44810666036733</v>
      </c>
      <c r="U40" s="221">
        <f>SUM(U41:U43)</f>
        <v>-4950.6042333320183</v>
      </c>
      <c r="V40" s="221">
        <f>U40-[16]Sheet1!U40</f>
        <v>354.34621764434814</v>
      </c>
      <c r="W40" s="221">
        <f>SUM(W41:W43)</f>
        <v>-4242.2411642469206</v>
      </c>
      <c r="X40" s="221">
        <f>W40-[16]Sheet1!W40</f>
        <v>105.14846562087041</v>
      </c>
      <c r="Y40" s="221">
        <f>SUM(Y41:Y43)</f>
        <v>1550.6990939999991</v>
      </c>
      <c r="Z40" s="221">
        <f>Y40-[16]Sheet1!Y40</f>
        <v>2.3992800099986198</v>
      </c>
      <c r="AA40" s="221">
        <f>SUM(AA41:AA43)</f>
        <v>18422.070542930003</v>
      </c>
      <c r="AB40" s="221">
        <f>AA40-[16]Sheet1!AA40</f>
        <v>47.744444779997139</v>
      </c>
      <c r="AC40" s="221">
        <f>SUM(AC41:AC43)</f>
        <v>9635.1378932345506</v>
      </c>
      <c r="AD40" s="221">
        <f>AC40-[16]Sheet1!AC40</f>
        <v>379.19030139485403</v>
      </c>
      <c r="AE40" s="200"/>
    </row>
    <row r="41" spans="1:31">
      <c r="A41" s="200"/>
      <c r="B41" s="203" t="s">
        <v>204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-81.778479310000009</v>
      </c>
      <c r="R41" s="222">
        <f>Q41-[16]Sheet1!Q41</f>
        <v>13.256903309999984</v>
      </c>
      <c r="S41" s="222">
        <f t="shared" ref="S41:AC41" si="1">S19</f>
        <v>493.85676654348094</v>
      </c>
      <c r="T41" s="222">
        <f>S41-[16]Sheet1!S41</f>
        <v>-443.88450761036802</v>
      </c>
      <c r="U41" s="222">
        <f t="shared" si="1"/>
        <v>1626.6617498379826</v>
      </c>
      <c r="V41" s="222">
        <f>U41-[16]Sheet1!U41</f>
        <v>372.06382749434761</v>
      </c>
      <c r="W41" s="222">
        <f t="shared" si="1"/>
        <v>-456.2264385369221</v>
      </c>
      <c r="X41" s="222">
        <f>W41-[16]Sheet1!W41</f>
        <v>616.32635645086771</v>
      </c>
      <c r="Y41" s="222">
        <f t="shared" si="1"/>
        <v>-427.83660845999998</v>
      </c>
      <c r="Z41" s="222">
        <f>Y41-[16]Sheet1!Y41</f>
        <v>73.442205319999914</v>
      </c>
      <c r="AA41" s="222">
        <f t="shared" si="1"/>
        <v>-3035.1964384800003</v>
      </c>
      <c r="AB41" s="222">
        <f>AA41-[16]Sheet1!AA41</f>
        <v>-6.9570672900008503</v>
      </c>
      <c r="AC41" s="222">
        <f t="shared" si="1"/>
        <v>-1798.7409690954589</v>
      </c>
      <c r="AD41" s="222">
        <f>AC41-[16]Sheet1!AC41</f>
        <v>610.99081436484653</v>
      </c>
      <c r="AE41" s="200"/>
    </row>
    <row r="42" spans="1:31">
      <c r="A42" s="200"/>
      <c r="B42" s="203" t="s">
        <v>205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8.0049333699999998</v>
      </c>
      <c r="R42" s="222">
        <f>Q42-[16]Sheet1!Q42</f>
        <v>-1.6044901000000173</v>
      </c>
      <c r="S42" s="222">
        <f t="shared" ref="S42:AC42" si="2">S17+S20</f>
        <v>363.06544944000007</v>
      </c>
      <c r="T42" s="222">
        <f>S42-[16]Sheet1!S42</f>
        <v>-2.4798093599999333</v>
      </c>
      <c r="U42" s="222">
        <f t="shared" si="2"/>
        <v>1557.7207646899997</v>
      </c>
      <c r="V42" s="222">
        <f>U42-[16]Sheet1!U42</f>
        <v>-47.718918480000411</v>
      </c>
      <c r="W42" s="222">
        <f t="shared" si="2"/>
        <v>1751.1929877700009</v>
      </c>
      <c r="X42" s="222">
        <f>W42-[16]Sheet1!W42</f>
        <v>-524.21781081999961</v>
      </c>
      <c r="Y42" s="222">
        <f t="shared" si="2"/>
        <v>2731.6363821299992</v>
      </c>
      <c r="Z42" s="222">
        <f>Y42-[16]Sheet1!Y42</f>
        <v>-70.398725060001198</v>
      </c>
      <c r="AA42" s="222">
        <f t="shared" si="2"/>
        <v>21827.480187590005</v>
      </c>
      <c r="AB42" s="222">
        <f>AA42-[16]Sheet1!AA42</f>
        <v>55.312007309999899</v>
      </c>
      <c r="AC42" s="222">
        <f t="shared" si="2"/>
        <v>28231.095771620006</v>
      </c>
      <c r="AD42" s="222">
        <f>AC42-[16]Sheet1!AC42</f>
        <v>-589.50325640999654</v>
      </c>
      <c r="AE42" s="200"/>
    </row>
    <row r="43" spans="1:31">
      <c r="A43" s="200"/>
      <c r="B43" s="223" t="s">
        <v>206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-110.98129198999999</v>
      </c>
      <c r="R43" s="222">
        <f>Q43-[16]Sheet1!Q43</f>
        <v>22.193068470000014</v>
      </c>
      <c r="S43" s="222">
        <f t="shared" ref="S43:AC43" si="3">S18</f>
        <v>-2001.7085620999997</v>
      </c>
      <c r="T43" s="222">
        <f>S43-[16]Sheet1!S43</f>
        <v>315.91621031000068</v>
      </c>
      <c r="U43" s="222">
        <f t="shared" si="3"/>
        <v>-8134.9867478600008</v>
      </c>
      <c r="V43" s="222">
        <f>U43-[16]Sheet1!U43</f>
        <v>30.001308630000494</v>
      </c>
      <c r="W43" s="222">
        <f t="shared" si="3"/>
        <v>-5537.2077134799993</v>
      </c>
      <c r="X43" s="222">
        <f>W43-[16]Sheet1!W43</f>
        <v>13.03991999000209</v>
      </c>
      <c r="Y43" s="222">
        <f t="shared" si="3"/>
        <v>-753.10067966999998</v>
      </c>
      <c r="Z43" s="222">
        <f>Y43-[16]Sheet1!Y43</f>
        <v>-0.64420025000003989</v>
      </c>
      <c r="AA43" s="222">
        <f t="shared" si="3"/>
        <v>-370.21320618000004</v>
      </c>
      <c r="AB43" s="222">
        <f>AA43-[16]Sheet1!AA43</f>
        <v>-0.61049523999992061</v>
      </c>
      <c r="AC43" s="222">
        <f t="shared" si="3"/>
        <v>-16797.216909289997</v>
      </c>
      <c r="AD43" s="222">
        <f>AC43-[16]Sheet1!AC43</f>
        <v>357.70274344000427</v>
      </c>
      <c r="AE43" s="200"/>
    </row>
    <row r="44" spans="1:31">
      <c r="A44" s="200"/>
      <c r="B44" s="220" t="s">
        <v>207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-159.21568984000001</v>
      </c>
      <c r="R44" s="224">
        <f>Q44-[16]Sheet1!Q44</f>
        <v>21.734610659999987</v>
      </c>
      <c r="S44" s="224">
        <f t="shared" ref="S44:AC44" si="4">SUM(S45:S47)</f>
        <v>-940.71209000000022</v>
      </c>
      <c r="T44" s="224">
        <f>S44-[16]Sheet1!S44</f>
        <v>-396.95870608000007</v>
      </c>
      <c r="U44" s="224">
        <f t="shared" si="4"/>
        <v>-5616.214568489997</v>
      </c>
      <c r="V44" s="224">
        <f>U44-[16]Sheet1!U44</f>
        <v>138.42136936000315</v>
      </c>
      <c r="W44" s="224">
        <f t="shared" si="4"/>
        <v>-5119.6086909000005</v>
      </c>
      <c r="X44" s="224">
        <f>W44-[16]Sheet1!W44</f>
        <v>-228.50771809000162</v>
      </c>
      <c r="Y44" s="224">
        <f t="shared" si="4"/>
        <v>1722.7640787500004</v>
      </c>
      <c r="Z44" s="224">
        <f>Y44-[16]Sheet1!Y44</f>
        <v>-28.717388429999119</v>
      </c>
      <c r="AA44" s="224">
        <f t="shared" si="4"/>
        <v>1136.6782602099997</v>
      </c>
      <c r="AB44" s="224">
        <f>AA44-[16]Sheet1!AA44</f>
        <v>-3.6703265099990858</v>
      </c>
      <c r="AC44" s="224">
        <f t="shared" si="4"/>
        <v>-8817.0930104299969</v>
      </c>
      <c r="AD44" s="224">
        <f>AC44-[16]Sheet1!AC44</f>
        <v>-519.43276974999571</v>
      </c>
      <c r="AE44" s="200"/>
    </row>
    <row r="45" spans="1:31">
      <c r="A45" s="200"/>
      <c r="B45" s="203" t="s">
        <v>208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0.50638665000000005</v>
      </c>
      <c r="R45" s="222">
        <f>Q45-[16]Sheet1!Q45</f>
        <v>-3.10123215</v>
      </c>
      <c r="S45" s="222">
        <f>S30</f>
        <v>-4.4977689400000065</v>
      </c>
      <c r="T45" s="222">
        <f>S45-[16]Sheet1!S45</f>
        <v>-29.983298480000013</v>
      </c>
      <c r="U45" s="222">
        <f>U30</f>
        <v>-1256.5960504199998</v>
      </c>
      <c r="V45" s="222">
        <f>U45-[16]Sheet1!U45</f>
        <v>60.061937730000182</v>
      </c>
      <c r="W45" s="222">
        <f>W30</f>
        <v>-977.74785194000003</v>
      </c>
      <c r="X45" s="222">
        <f>W45-[16]Sheet1!W45</f>
        <v>-0.39013068000019757</v>
      </c>
      <c r="Y45" s="222">
        <f>Y30</f>
        <v>-109.94722786000001</v>
      </c>
      <c r="Z45" s="222">
        <f>Y45-[16]Sheet1!Y45</f>
        <v>-0.10087493000000336</v>
      </c>
      <c r="AA45" s="222">
        <f>AA30</f>
        <v>0</v>
      </c>
      <c r="AB45" s="222">
        <f>AA45-[16]Sheet1!AA45</f>
        <v>0</v>
      </c>
      <c r="AC45" s="222">
        <f>AC30</f>
        <v>-2348.7888991599998</v>
      </c>
      <c r="AD45" s="222">
        <f>AC45-[16]Sheet1!AC45</f>
        <v>29.587633640000149</v>
      </c>
      <c r="AE45" s="200"/>
    </row>
    <row r="46" spans="1:31">
      <c r="A46" s="200"/>
      <c r="B46" s="223" t="s">
        <v>209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20</v>
      </c>
      <c r="R46" s="222">
        <f>Q46-[16]Sheet1!Q46</f>
        <v>-6.8434509400000003</v>
      </c>
      <c r="S46" s="222">
        <f>S31+S25</f>
        <v>400.77828554999996</v>
      </c>
      <c r="T46" s="222">
        <f>S46-[16]Sheet1!S46</f>
        <v>-1.1900935700000446</v>
      </c>
      <c r="U46" s="222">
        <f>U31+U25</f>
        <v>1533.5140719199999</v>
      </c>
      <c r="V46" s="222">
        <f>U46-[16]Sheet1!U46</f>
        <v>0.21055225999975846</v>
      </c>
      <c r="W46" s="222">
        <f>W31+W25</f>
        <v>-364.77283159000007</v>
      </c>
      <c r="X46" s="222">
        <f>W46-[16]Sheet1!W46</f>
        <v>-121.35772957000006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1569.5195258799999</v>
      </c>
      <c r="AD46" s="222">
        <f>AC46-[16]Sheet1!AC46</f>
        <v>-122.33727088000023</v>
      </c>
      <c r="AE46" s="200"/>
    </row>
    <row r="47" spans="1:31">
      <c r="A47" s="200"/>
      <c r="B47" s="203" t="s">
        <v>210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-179.72207649000001</v>
      </c>
      <c r="R47" s="222">
        <f>Q47-[16]Sheet1!Q47</f>
        <v>31.679293749999999</v>
      </c>
      <c r="S47" s="222">
        <f>S21+S22</f>
        <v>-1336.9926066100002</v>
      </c>
      <c r="T47" s="222">
        <f>S47-[16]Sheet1!S47</f>
        <v>-365.78531403</v>
      </c>
      <c r="U47" s="222">
        <f>U21+U22</f>
        <v>-5893.1325899899975</v>
      </c>
      <c r="V47" s="222">
        <f>U47-[16]Sheet1!U47</f>
        <v>78.14887937000276</v>
      </c>
      <c r="W47" s="222">
        <f>W21+W22</f>
        <v>-3777.08800737</v>
      </c>
      <c r="X47" s="222">
        <f>W47-[16]Sheet1!W47</f>
        <v>-106.75985784000068</v>
      </c>
      <c r="Y47" s="222">
        <f>Y21+Y22</f>
        <v>1832.7113066100005</v>
      </c>
      <c r="Z47" s="222">
        <f>Y47-[16]Sheet1!Y47</f>
        <v>-28.616513499998973</v>
      </c>
      <c r="AA47" s="222">
        <f>AA21+AA22</f>
        <v>1136.6782602099997</v>
      </c>
      <c r="AB47" s="222">
        <f>AA47-[16]Sheet1!AA47</f>
        <v>-3.6703265099990858</v>
      </c>
      <c r="AC47" s="222">
        <f>AC21+AC22</f>
        <v>-8037.823637149997</v>
      </c>
      <c r="AD47" s="222">
        <f>AC47-[16]Sheet1!AC47</f>
        <v>-426.68313250999563</v>
      </c>
      <c r="AE47" s="200"/>
    </row>
    <row r="48" spans="1:31">
      <c r="A48" s="200"/>
      <c r="B48" s="225" t="s">
        <v>211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533.19371483999998</v>
      </c>
      <c r="R48" s="221">
        <f>Q48-[16]Sheet1!Q48</f>
        <v>-106.6235148799999</v>
      </c>
      <c r="S48" s="221">
        <f t="shared" ref="S48:AC48" si="5">SUM(S49:S51)</f>
        <v>2536.4112706200003</v>
      </c>
      <c r="T48" s="221">
        <f>S48-[16]Sheet1!S48</f>
        <v>-263.77891429999954</v>
      </c>
      <c r="U48" s="221">
        <f t="shared" si="5"/>
        <v>5790.4185632800018</v>
      </c>
      <c r="V48" s="221">
        <f>U48-[16]Sheet1!U48</f>
        <v>-1067.5462150299982</v>
      </c>
      <c r="W48" s="221">
        <f t="shared" si="5"/>
        <v>2437.2298376200006</v>
      </c>
      <c r="X48" s="221">
        <f>W48-[16]Sheet1!W48</f>
        <v>421.98786820000009</v>
      </c>
      <c r="Y48" s="221">
        <f t="shared" si="5"/>
        <v>-2549.9065805900004</v>
      </c>
      <c r="Z48" s="221">
        <f>Y48-[16]Sheet1!Y48</f>
        <v>71.000643339999897</v>
      </c>
      <c r="AA48" s="221">
        <f t="shared" si="5"/>
        <v>-14598.174093420002</v>
      </c>
      <c r="AB48" s="221">
        <f>AA48-[16]Sheet1!AA48</f>
        <v>-35.774797460002446</v>
      </c>
      <c r="AC48" s="221">
        <f t="shared" si="5"/>
        <v>-6384.0210024900007</v>
      </c>
      <c r="AD48" s="221">
        <f>AC48-[16]Sheet1!AC48</f>
        <v>-874.11141524999948</v>
      </c>
      <c r="AE48" s="200"/>
    </row>
    <row r="49" spans="1:31">
      <c r="A49" s="200"/>
      <c r="B49" s="203" t="s">
        <v>212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293.03439538999999</v>
      </c>
      <c r="R49" s="222">
        <f>Q49-[16]Sheet1!Q49</f>
        <v>-58.589791769999977</v>
      </c>
      <c r="S49" s="222">
        <f>S24</f>
        <v>2676.5548640400002</v>
      </c>
      <c r="T49" s="222">
        <f>S49-[16]Sheet1!S49</f>
        <v>422.52781629000037</v>
      </c>
      <c r="U49" s="222">
        <f>U24</f>
        <v>4475.4317878400016</v>
      </c>
      <c r="V49" s="222">
        <f>U49-[16]Sheet1!U49</f>
        <v>362.90613506000136</v>
      </c>
      <c r="W49" s="222">
        <f>W24</f>
        <v>3124.4969529100003</v>
      </c>
      <c r="X49" s="222">
        <f>W49-[16]Sheet1!W49</f>
        <v>419.52601727999991</v>
      </c>
      <c r="Y49" s="222">
        <f>Y24</f>
        <v>-1621.51364506</v>
      </c>
      <c r="Z49" s="222">
        <f>Y49-[16]Sheet1!Y49</f>
        <v>71.766017219999867</v>
      </c>
      <c r="AA49" s="222">
        <f>AA24</f>
        <v>-11990.803352870002</v>
      </c>
      <c r="AB49" s="222">
        <f>AA49-[16]Sheet1!AA49</f>
        <v>-29.374738870001238</v>
      </c>
      <c r="AC49" s="222">
        <f>AC24</f>
        <v>-3335.8333931399993</v>
      </c>
      <c r="AD49" s="222">
        <f>AC49-[16]Sheet1!AC49</f>
        <v>1247.3512469800007</v>
      </c>
      <c r="AE49" s="200"/>
    </row>
    <row r="50" spans="1:31">
      <c r="A50" s="200"/>
      <c r="B50" s="223" t="s">
        <v>213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204.14835065</v>
      </c>
      <c r="R50" s="222">
        <f>Q50-[16]Sheet1!Q50</f>
        <v>-40.831084269999991</v>
      </c>
      <c r="S50" s="222">
        <f>S23</f>
        <v>-128.33454175000003</v>
      </c>
      <c r="T50" s="222">
        <f>S50-[16]Sheet1!S50</f>
        <v>-659.63467412</v>
      </c>
      <c r="U50" s="222">
        <f>U23</f>
        <v>888.61257142000011</v>
      </c>
      <c r="V50" s="222">
        <f>U50-[16]Sheet1!U50</f>
        <v>-1444.1314179899991</v>
      </c>
      <c r="W50" s="222">
        <f>W23</f>
        <v>-881.47442612999998</v>
      </c>
      <c r="X50" s="222">
        <f>W50-[16]Sheet1!W50</f>
        <v>-0.35092635000000882</v>
      </c>
      <c r="Y50" s="222">
        <f>Y23</f>
        <v>-935.72275072000014</v>
      </c>
      <c r="Z50" s="222">
        <f>Y50-[16]Sheet1!Y50</f>
        <v>-0.77209885999991457</v>
      </c>
      <c r="AA50" s="222">
        <f>AA23</f>
        <v>-2667.787642790001</v>
      </c>
      <c r="AB50" s="222">
        <f>AA50-[16]Sheet1!AA50</f>
        <v>-6.5563328200009892</v>
      </c>
      <c r="AC50" s="222">
        <f>AC23</f>
        <v>-3724.706789970001</v>
      </c>
      <c r="AD50" s="222">
        <f>AC50-[16]Sheet1!AC50</f>
        <v>-2111.44545014</v>
      </c>
      <c r="AE50" s="200"/>
    </row>
    <row r="51" spans="1:31">
      <c r="A51" s="200"/>
      <c r="B51" s="203" t="s">
        <v>214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36.010968800000001</v>
      </c>
      <c r="R51" s="222">
        <f>Q51-[16]Sheet1!Q51</f>
        <v>-7.2026388400000059</v>
      </c>
      <c r="S51" s="222">
        <f>S26</f>
        <v>-11.809051670000004</v>
      </c>
      <c r="T51" s="222">
        <f>S51-[16]Sheet1!S51</f>
        <v>-26.672056470000001</v>
      </c>
      <c r="U51" s="222">
        <f>U26</f>
        <v>426.37420402000004</v>
      </c>
      <c r="V51" s="222">
        <f>U51-[16]Sheet1!U51</f>
        <v>13.67906789999995</v>
      </c>
      <c r="W51" s="222">
        <f>W26</f>
        <v>194.20731083999996</v>
      </c>
      <c r="X51" s="222">
        <f>W51-[16]Sheet1!W51</f>
        <v>2.8127772699999696</v>
      </c>
      <c r="Y51" s="222">
        <f>Y26</f>
        <v>7.3298151899999997</v>
      </c>
      <c r="Z51" s="222">
        <f>Y51-[16]Sheet1!Y51</f>
        <v>6.7249799999986593E-3</v>
      </c>
      <c r="AA51" s="222">
        <f>AA26</f>
        <v>60.416902239999999</v>
      </c>
      <c r="AB51" s="222">
        <f>AA51-[16]Sheet1!AA51</f>
        <v>0.15627423000001528</v>
      </c>
      <c r="AC51" s="222">
        <f>AC26</f>
        <v>676.51918061999993</v>
      </c>
      <c r="AD51" s="222">
        <f>AC51-[16]Sheet1!AC51</f>
        <v>-10.017212090000157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3"/>
  <sheetViews>
    <sheetView showGridLines="0" zoomScaleNormal="100" workbookViewId="0">
      <selection activeCell="C8" sqref="C8"/>
    </sheetView>
  </sheetViews>
  <sheetFormatPr defaultColWidth="9.109375" defaultRowHeight="13.2"/>
  <cols>
    <col min="1" max="1" width="15.6640625" style="2" customWidth="1"/>
    <col min="2" max="2" width="24.5546875" style="2" bestFit="1" customWidth="1"/>
    <col min="3" max="3" width="14.44140625" style="2" customWidth="1"/>
    <col min="4" max="4" width="3" style="2" customWidth="1"/>
    <col min="5" max="5" width="9.109375" style="2"/>
    <col min="6" max="6" width="11.44140625" style="2" customWidth="1"/>
    <col min="7" max="7" width="6.6640625" style="2" customWidth="1"/>
    <col min="8" max="8" width="9.109375" style="2"/>
    <col min="9" max="9" width="13.33203125" style="2" customWidth="1"/>
    <col min="10" max="10" width="11.6640625" style="2" bestFit="1" customWidth="1"/>
    <col min="11" max="12" width="9.109375" style="2"/>
    <col min="13" max="13" width="10.6640625" style="2" bestFit="1" customWidth="1"/>
    <col min="14" max="16384" width="9.109375" style="2"/>
  </cols>
  <sheetData>
    <row r="1" spans="1:6" ht="13.8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8" thickBot="1">
      <c r="A4" s="9" t="s">
        <v>2</v>
      </c>
      <c r="B4" s="10" t="s">
        <v>7</v>
      </c>
      <c r="E4" s="3"/>
    </row>
    <row r="5" spans="1:6" ht="13.8" thickBot="1">
      <c r="A5" s="9" t="s">
        <v>39</v>
      </c>
      <c r="B5" s="48">
        <f ca="1">NOW()</f>
        <v>37189.744604513886</v>
      </c>
      <c r="E5" s="19"/>
    </row>
    <row r="6" spans="1:6" ht="13.8" thickBot="1">
      <c r="A6" s="9" t="s">
        <v>40</v>
      </c>
      <c r="B6" s="62">
        <v>30</v>
      </c>
      <c r="E6" s="19"/>
      <c r="F6" s="71"/>
    </row>
    <row r="7" spans="1:6" ht="13.8" thickBot="1">
      <c r="A7" s="17" t="s">
        <v>10</v>
      </c>
      <c r="B7" s="69">
        <f>DAY(C7)</f>
        <v>25</v>
      </c>
      <c r="C7" s="68">
        <v>37189</v>
      </c>
      <c r="D7" s="72" t="s">
        <v>45</v>
      </c>
      <c r="E7" s="65"/>
      <c r="F7" s="64"/>
    </row>
    <row r="8" spans="1:6" ht="13.8" thickBot="1">
      <c r="A8" s="17" t="s">
        <v>11</v>
      </c>
      <c r="B8" s="63">
        <v>37196</v>
      </c>
      <c r="C8" s="63">
        <v>37225</v>
      </c>
      <c r="E8" s="19"/>
    </row>
    <row r="9" spans="1:6" ht="13.8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8" thickBot="1">
      <c r="A13" s="2" t="s">
        <v>66</v>
      </c>
    </row>
    <row r="14" spans="1:6" ht="13.8" thickBot="1">
      <c r="A14" s="56" t="s">
        <v>30</v>
      </c>
      <c r="B14" s="56" t="s">
        <v>31</v>
      </c>
      <c r="C14" s="56" t="s">
        <v>32</v>
      </c>
    </row>
    <row r="15" spans="1:6" ht="13.8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8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8">
      <c r="A25" s="84" t="s">
        <v>19</v>
      </c>
      <c r="B25" s="84" t="s">
        <v>79</v>
      </c>
      <c r="F25" s="70"/>
      <c r="G25" s="16"/>
    </row>
    <row r="26" spans="1:13">
      <c r="A26" s="84" t="s">
        <v>19</v>
      </c>
      <c r="B26" s="84" t="s">
        <v>80</v>
      </c>
      <c r="F26" s="16"/>
      <c r="G26" s="16"/>
    </row>
    <row r="27" spans="1:13">
      <c r="A27" s="84" t="s">
        <v>19</v>
      </c>
      <c r="B27" s="84" t="s">
        <v>81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85</v>
      </c>
      <c r="G30" s="16"/>
      <c r="H30" s="16"/>
      <c r="I30" s="16"/>
    </row>
    <row r="31" spans="1:13">
      <c r="A31" s="84" t="s">
        <v>19</v>
      </c>
      <c r="B31" s="84" t="s">
        <v>86</v>
      </c>
    </row>
    <row r="32" spans="1:13">
      <c r="A32" s="84" t="s">
        <v>19</v>
      </c>
      <c r="B32" s="84" t="s">
        <v>84</v>
      </c>
    </row>
    <row r="33" spans="1:2">
      <c r="A33" s="84" t="s">
        <v>19</v>
      </c>
      <c r="B33" s="84" t="s">
        <v>87</v>
      </c>
    </row>
    <row r="34" spans="1:2">
      <c r="A34" s="84" t="s">
        <v>19</v>
      </c>
      <c r="B34" s="84" t="s">
        <v>88</v>
      </c>
    </row>
    <row r="35" spans="1:2">
      <c r="A35" s="84" t="s">
        <v>19</v>
      </c>
      <c r="B35" s="84" t="s">
        <v>89</v>
      </c>
    </row>
    <row r="36" spans="1:2">
      <c r="A36" s="84" t="s">
        <v>19</v>
      </c>
      <c r="B36" s="84" t="s">
        <v>154</v>
      </c>
    </row>
    <row r="37" spans="1:2">
      <c r="A37" s="84" t="s">
        <v>155</v>
      </c>
      <c r="B37" s="84" t="s">
        <v>156</v>
      </c>
    </row>
    <row r="38" spans="1:2">
      <c r="A38" s="84" t="s">
        <v>155</v>
      </c>
      <c r="B38" s="84" t="s">
        <v>157</v>
      </c>
    </row>
    <row r="39" spans="1:2">
      <c r="A39" s="84" t="s">
        <v>155</v>
      </c>
      <c r="B39" s="84" t="s">
        <v>158</v>
      </c>
    </row>
    <row r="40" spans="1:2">
      <c r="A40" s="84" t="s">
        <v>155</v>
      </c>
      <c r="B40" s="84" t="s">
        <v>159</v>
      </c>
    </row>
    <row r="41" spans="1:2">
      <c r="A41" s="84" t="s">
        <v>19</v>
      </c>
      <c r="B41" s="84" t="s">
        <v>70</v>
      </c>
    </row>
    <row r="42" spans="1:2">
      <c r="A42" s="84" t="s">
        <v>19</v>
      </c>
      <c r="B42" s="84" t="s">
        <v>78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48</v>
      </c>
      <c r="B49" s="84" t="s">
        <v>166</v>
      </c>
    </row>
    <row r="50" spans="1:2">
      <c r="A50" s="84" t="s">
        <v>48</v>
      </c>
      <c r="B50" s="84" t="s">
        <v>167</v>
      </c>
    </row>
    <row r="51" spans="1:2">
      <c r="A51" s="84" t="s">
        <v>48</v>
      </c>
      <c r="B51" s="84" t="s">
        <v>168</v>
      </c>
    </row>
    <row r="52" spans="1:2">
      <c r="A52" s="84" t="s">
        <v>48</v>
      </c>
      <c r="B52" s="84" t="s">
        <v>169</v>
      </c>
    </row>
    <row r="53" spans="1:2">
      <c r="A53" s="84" t="s">
        <v>48</v>
      </c>
      <c r="B53" s="84" t="s">
        <v>170</v>
      </c>
    </row>
    <row r="54" spans="1:2">
      <c r="A54" s="84" t="s">
        <v>48</v>
      </c>
      <c r="B54" s="84" t="s">
        <v>171</v>
      </c>
    </row>
    <row r="55" spans="1:2">
      <c r="A55" s="84" t="s">
        <v>172</v>
      </c>
      <c r="B55" s="84" t="s">
        <v>184</v>
      </c>
    </row>
    <row r="56" spans="1:2">
      <c r="A56" s="84" t="s">
        <v>172</v>
      </c>
      <c r="B56" s="84" t="s">
        <v>185</v>
      </c>
    </row>
    <row r="57" spans="1:2">
      <c r="A57" s="84" t="s">
        <v>172</v>
      </c>
      <c r="B57" s="84" t="s">
        <v>186</v>
      </c>
    </row>
    <row r="58" spans="1:2">
      <c r="A58" s="84" t="s">
        <v>172</v>
      </c>
      <c r="B58" s="84" t="s">
        <v>173</v>
      </c>
    </row>
    <row r="59" spans="1:2">
      <c r="A59" s="84" t="s">
        <v>172</v>
      </c>
      <c r="B59" s="84" t="s">
        <v>187</v>
      </c>
    </row>
    <row r="60" spans="1:2">
      <c r="A60" s="84" t="s">
        <v>172</v>
      </c>
      <c r="B60" s="84" t="s">
        <v>188</v>
      </c>
    </row>
    <row r="61" spans="1:2">
      <c r="A61" s="84" t="s">
        <v>172</v>
      </c>
      <c r="B61" s="84" t="s">
        <v>189</v>
      </c>
    </row>
    <row r="62" spans="1:2">
      <c r="A62" s="84" t="s">
        <v>172</v>
      </c>
      <c r="B62" s="84" t="s">
        <v>190</v>
      </c>
    </row>
    <row r="63" spans="1:2">
      <c r="A63" s="84" t="s">
        <v>172</v>
      </c>
      <c r="B63" s="84" t="s">
        <v>174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60960</xdr:colOff>
                    <xdr:row>15</xdr:row>
                    <xdr:rowOff>160020</xdr:rowOff>
                  </from>
                  <to>
                    <xdr:col>0</xdr:col>
                    <xdr:colOff>1005840</xdr:colOff>
                    <xdr:row>18</xdr:row>
                    <xdr:rowOff>68580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129540</xdr:colOff>
                    <xdr:row>15</xdr:row>
                    <xdr:rowOff>160020</xdr:rowOff>
                  </from>
                  <to>
                    <xdr:col>1</xdr:col>
                    <xdr:colOff>1074420</xdr:colOff>
                    <xdr:row>18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topLeftCell="E1" workbookViewId="0">
      <selection activeCell="F2" sqref="F2:H9000"/>
    </sheetView>
  </sheetViews>
  <sheetFormatPr defaultColWidth="9.109375" defaultRowHeight="13.2"/>
  <cols>
    <col min="1" max="1" width="14.44140625" style="79" customWidth="1"/>
    <col min="2" max="2" width="22.6640625" style="79" customWidth="1"/>
    <col min="3" max="3" width="19.88671875" style="79" customWidth="1"/>
    <col min="4" max="4" width="47.6640625" style="85" customWidth="1"/>
    <col min="5" max="5" width="58.5546875" style="85" customWidth="1"/>
    <col min="6" max="6" width="15.109375" style="79" bestFit="1" customWidth="1"/>
    <col min="7" max="7" width="15.109375" style="79" customWidth="1"/>
    <col min="8" max="8" width="10.33203125" style="79" bestFit="1" customWidth="1"/>
    <col min="9" max="16384" width="9.10937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79</v>
      </c>
      <c r="C2" s="79" t="s">
        <v>90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79</v>
      </c>
      <c r="C3" s="79" t="s">
        <v>91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79</v>
      </c>
      <c r="C4" s="79" t="s">
        <v>92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79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79</v>
      </c>
      <c r="C6" s="79" t="s">
        <v>93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79</v>
      </c>
      <c r="C7" s="79" t="s">
        <v>94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79</v>
      </c>
      <c r="C8" s="79" t="s">
        <v>95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79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79</v>
      </c>
      <c r="C10" s="79" t="s">
        <v>96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79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79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79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79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79</v>
      </c>
      <c r="C15" s="79" t="s">
        <v>97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79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79</v>
      </c>
      <c r="C17" s="79" t="s">
        <v>71</v>
      </c>
      <c r="D17" s="85">
        <v>310346.05800000002</v>
      </c>
      <c r="E17" s="85">
        <v>-3103.4605799999999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79</v>
      </c>
      <c r="C18" s="79" t="s">
        <v>91</v>
      </c>
      <c r="D18" s="85">
        <v>-274863.65850000002</v>
      </c>
      <c r="E18" s="85">
        <v>2748.6365850000002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79</v>
      </c>
      <c r="C19" s="79" t="s">
        <v>92</v>
      </c>
      <c r="D19" s="85">
        <v>-977395.17920000001</v>
      </c>
      <c r="E19" s="85">
        <v>97739.517919999998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79</v>
      </c>
      <c r="C20" s="79" t="s">
        <v>72</v>
      </c>
      <c r="D20" s="85">
        <v>8668282.2442000005</v>
      </c>
      <c r="E20" s="85">
        <v>-866828.22441999998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79</v>
      </c>
      <c r="C21" s="79" t="s">
        <v>67</v>
      </c>
      <c r="D21" s="85">
        <v>-6020847.4592000004</v>
      </c>
      <c r="E21" s="85">
        <v>602084.74592000002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79</v>
      </c>
      <c r="C22" s="79" t="s">
        <v>96</v>
      </c>
      <c r="D22" s="85">
        <v>-14992.563200000001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79</v>
      </c>
      <c r="C23" s="79" t="s">
        <v>98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79</v>
      </c>
      <c r="C24" s="79" t="s">
        <v>68</v>
      </c>
      <c r="D24" s="85">
        <v>-10437822.492799999</v>
      </c>
      <c r="E24" s="85">
        <v>104378.224928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79</v>
      </c>
      <c r="C25" s="79" t="s">
        <v>74</v>
      </c>
      <c r="D25" s="85">
        <v>5679202.9264000002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79</v>
      </c>
      <c r="C26" s="79" t="s">
        <v>75</v>
      </c>
      <c r="D26" s="85">
        <v>5164788.0931000002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79</v>
      </c>
      <c r="C27" s="79" t="s">
        <v>97</v>
      </c>
      <c r="D27" s="85">
        <v>749628.15949999995</v>
      </c>
      <c r="E27" s="85">
        <v>-74962.815950000004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79</v>
      </c>
      <c r="C28" s="79" t="s">
        <v>46</v>
      </c>
      <c r="D28" s="85">
        <v>1424293.5033</v>
      </c>
      <c r="E28" s="85">
        <v>-142429.35032999999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79</v>
      </c>
      <c r="C29" s="79" t="s">
        <v>71</v>
      </c>
      <c r="D29" s="85">
        <v>320062.93459999998</v>
      </c>
      <c r="E29" s="85">
        <v>-3200.6293460000002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79</v>
      </c>
      <c r="C30" s="79" t="s">
        <v>91</v>
      </c>
      <c r="D30" s="85">
        <v>-386549.43790000002</v>
      </c>
      <c r="E30" s="85">
        <v>3865.4943790000002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79</v>
      </c>
      <c r="C31" s="79" t="s">
        <v>92</v>
      </c>
      <c r="D31" s="85">
        <v>224970.7751</v>
      </c>
      <c r="E31" s="85">
        <v>-22497.077509999999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79</v>
      </c>
      <c r="C32" s="79" t="s">
        <v>72</v>
      </c>
      <c r="D32" s="85">
        <v>1606993.2505000001</v>
      </c>
      <c r="E32" s="85">
        <v>-160699.32505000001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79</v>
      </c>
      <c r="C33" s="79" t="s">
        <v>67</v>
      </c>
      <c r="D33" s="85">
        <v>-4044682.7384000001</v>
      </c>
      <c r="E33" s="85">
        <v>404468.27383999998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79</v>
      </c>
      <c r="C34" s="79" t="s">
        <v>98</v>
      </c>
      <c r="D34" s="85">
        <v>0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3MICH_CG-GD</v>
      </c>
    </row>
    <row r="35" spans="1:8">
      <c r="A35" s="80">
        <v>37226</v>
      </c>
      <c r="B35" s="79" t="s">
        <v>79</v>
      </c>
      <c r="C35" s="79" t="s">
        <v>68</v>
      </c>
      <c r="D35" s="85">
        <v>-11538809.9626</v>
      </c>
      <c r="E35" s="85">
        <v>115388.099626</v>
      </c>
      <c r="F35" s="210">
        <f t="shared" si="0"/>
        <v>3</v>
      </c>
      <c r="G35" s="79" t="str">
        <f t="shared" si="1"/>
        <v>D</v>
      </c>
      <c r="H35" s="79" t="str">
        <f t="shared" si="2"/>
        <v>3NGI-MALIN</v>
      </c>
    </row>
    <row r="36" spans="1:8">
      <c r="A36" s="80">
        <v>37226</v>
      </c>
      <c r="B36" s="79" t="s">
        <v>79</v>
      </c>
      <c r="C36" s="79" t="s">
        <v>74</v>
      </c>
      <c r="D36" s="85">
        <v>4329158.1857000003</v>
      </c>
      <c r="E36" s="85">
        <v>0</v>
      </c>
      <c r="F36" s="210">
        <f t="shared" si="0"/>
        <v>3</v>
      </c>
      <c r="G36" s="79" t="str">
        <f t="shared" si="1"/>
        <v>D</v>
      </c>
      <c r="H36" s="79" t="str">
        <f t="shared" si="2"/>
        <v>3NGI-PGE/CG</v>
      </c>
    </row>
    <row r="37" spans="1:8">
      <c r="A37" s="80">
        <v>37226</v>
      </c>
      <c r="B37" s="79" t="s">
        <v>79</v>
      </c>
      <c r="C37" s="79" t="s">
        <v>75</v>
      </c>
      <c r="D37" s="85">
        <v>7027314.1615000004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3NGI-SOBDR-PG&amp;E</v>
      </c>
    </row>
    <row r="38" spans="1:8">
      <c r="A38" s="80">
        <v>37226</v>
      </c>
      <c r="B38" s="79" t="s">
        <v>79</v>
      </c>
      <c r="C38" s="79" t="s">
        <v>46</v>
      </c>
      <c r="D38" s="85">
        <v>1450333.4935000001</v>
      </c>
      <c r="E38" s="85">
        <v>-145033.34935</v>
      </c>
      <c r="F38" s="210">
        <f t="shared" si="0"/>
        <v>3</v>
      </c>
      <c r="G38" s="79" t="str">
        <f t="shared" si="1"/>
        <v>D</v>
      </c>
      <c r="H38" s="79" t="str">
        <f t="shared" si="2"/>
        <v>3NGI-SOCAL</v>
      </c>
    </row>
    <row r="39" spans="1:8">
      <c r="A39" s="80">
        <v>37257</v>
      </c>
      <c r="B39" s="79" t="s">
        <v>79</v>
      </c>
      <c r="C39" s="79" t="s">
        <v>71</v>
      </c>
      <c r="D39" s="85">
        <v>319441.89230000001</v>
      </c>
      <c r="E39" s="85">
        <v>-3194.4189230000002</v>
      </c>
      <c r="F39" s="210">
        <f t="shared" si="0"/>
        <v>3</v>
      </c>
      <c r="G39" s="79" t="str">
        <f t="shared" si="1"/>
        <v>D</v>
      </c>
      <c r="H39" s="79" t="str">
        <f t="shared" si="2"/>
        <v>3CGPR-KINGSGATE</v>
      </c>
    </row>
    <row r="40" spans="1:8">
      <c r="A40" s="80">
        <v>37257</v>
      </c>
      <c r="B40" s="79" t="s">
        <v>79</v>
      </c>
      <c r="C40" s="79" t="s">
        <v>91</v>
      </c>
      <c r="D40" s="85">
        <v>-77159.877299999993</v>
      </c>
      <c r="E40" s="85">
        <v>771.59877299999994</v>
      </c>
      <c r="F40" s="210">
        <f t="shared" si="0"/>
        <v>3</v>
      </c>
      <c r="G40" s="79" t="str">
        <f t="shared" si="1"/>
        <v>D</v>
      </c>
      <c r="H40" s="79" t="str">
        <f t="shared" si="2"/>
        <v>3IF-CIG/RKYMTN</v>
      </c>
    </row>
    <row r="41" spans="1:8">
      <c r="A41" s="80">
        <v>37257</v>
      </c>
      <c r="B41" s="79" t="s">
        <v>79</v>
      </c>
      <c r="C41" s="79" t="s">
        <v>92</v>
      </c>
      <c r="D41" s="85">
        <v>115017.00049999999</v>
      </c>
      <c r="E41" s="85">
        <v>-11501.700049999999</v>
      </c>
      <c r="F41" s="210">
        <f t="shared" si="0"/>
        <v>3</v>
      </c>
      <c r="G41" s="79" t="str">
        <f t="shared" si="1"/>
        <v>D</v>
      </c>
      <c r="H41" s="79" t="str">
        <f t="shared" si="2"/>
        <v>3IF-ELPO/PERMIAN</v>
      </c>
    </row>
    <row r="42" spans="1:8">
      <c r="A42" s="80">
        <v>37257</v>
      </c>
      <c r="B42" s="79" t="s">
        <v>79</v>
      </c>
      <c r="C42" s="79" t="s">
        <v>72</v>
      </c>
      <c r="D42" s="85">
        <v>889767.87990000006</v>
      </c>
      <c r="E42" s="85">
        <v>-88976.787989999997</v>
      </c>
      <c r="F42" s="210">
        <f t="shared" si="0"/>
        <v>3</v>
      </c>
      <c r="G42" s="79" t="str">
        <f t="shared" si="1"/>
        <v>D</v>
      </c>
      <c r="H42" s="79" t="str">
        <f t="shared" si="2"/>
        <v>3IF-ELPO/SJ</v>
      </c>
    </row>
    <row r="43" spans="1:8">
      <c r="A43" s="80">
        <v>37257</v>
      </c>
      <c r="B43" s="79" t="s">
        <v>79</v>
      </c>
      <c r="C43" s="79" t="s">
        <v>67</v>
      </c>
      <c r="D43" s="85">
        <v>-4036834.5334999999</v>
      </c>
      <c r="E43" s="85">
        <v>403683.45335000003</v>
      </c>
      <c r="F43" s="210">
        <f t="shared" si="0"/>
        <v>3</v>
      </c>
      <c r="G43" s="79" t="str">
        <f t="shared" si="1"/>
        <v>D</v>
      </c>
      <c r="H43" s="79" t="str">
        <f t="shared" si="2"/>
        <v>3IF-NWPL_ROCKY_M</v>
      </c>
    </row>
    <row r="44" spans="1:8">
      <c r="A44" s="80">
        <v>37257</v>
      </c>
      <c r="B44" s="79" t="s">
        <v>79</v>
      </c>
      <c r="C44" s="79" t="s">
        <v>98</v>
      </c>
      <c r="D44" s="85">
        <v>0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3MICH_CG-GD</v>
      </c>
    </row>
    <row r="45" spans="1:8">
      <c r="A45" s="80">
        <v>37257</v>
      </c>
      <c r="B45" s="79" t="s">
        <v>79</v>
      </c>
      <c r="C45" s="79" t="s">
        <v>68</v>
      </c>
      <c r="D45" s="85">
        <v>-11208243.784299999</v>
      </c>
      <c r="E45" s="85">
        <v>112082.43784300001</v>
      </c>
      <c r="F45" s="210">
        <f t="shared" si="0"/>
        <v>3</v>
      </c>
      <c r="G45" s="79" t="str">
        <f t="shared" si="1"/>
        <v>D</v>
      </c>
      <c r="H45" s="79" t="str">
        <f t="shared" si="2"/>
        <v>3NGI-MALIN</v>
      </c>
    </row>
    <row r="46" spans="1:8">
      <c r="A46" s="80">
        <v>37257</v>
      </c>
      <c r="B46" s="79" t="s">
        <v>79</v>
      </c>
      <c r="C46" s="79" t="s">
        <v>74</v>
      </c>
      <c r="D46" s="85">
        <v>4330788.7762000002</v>
      </c>
      <c r="E46" s="85">
        <v>0</v>
      </c>
      <c r="F46" s="210">
        <f t="shared" si="0"/>
        <v>3</v>
      </c>
      <c r="G46" s="79" t="str">
        <f t="shared" si="1"/>
        <v>D</v>
      </c>
      <c r="H46" s="79" t="str">
        <f t="shared" si="2"/>
        <v>3NGI-PGE/CG</v>
      </c>
    </row>
    <row r="47" spans="1:8">
      <c r="A47" s="80">
        <v>37257</v>
      </c>
      <c r="B47" s="79" t="s">
        <v>79</v>
      </c>
      <c r="C47" s="79" t="s">
        <v>75</v>
      </c>
      <c r="D47" s="85">
        <v>7013678.5323999999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3NGI-SOBDR-PG&amp;E</v>
      </c>
    </row>
    <row r="48" spans="1:8">
      <c r="A48" s="80">
        <v>37257</v>
      </c>
      <c r="B48" s="79" t="s">
        <v>79</v>
      </c>
      <c r="C48" s="79" t="s">
        <v>46</v>
      </c>
      <c r="D48" s="85">
        <v>1481469.6436999999</v>
      </c>
      <c r="E48" s="85">
        <v>-148146.96437</v>
      </c>
      <c r="F48" s="210">
        <f t="shared" si="0"/>
        <v>3</v>
      </c>
      <c r="G48" s="79" t="str">
        <f t="shared" si="1"/>
        <v>D</v>
      </c>
      <c r="H48" s="79" t="str">
        <f t="shared" si="2"/>
        <v>3NGI-SOCAL</v>
      </c>
    </row>
    <row r="49" spans="1:8">
      <c r="A49" s="80">
        <v>37288</v>
      </c>
      <c r="B49" s="79" t="s">
        <v>79</v>
      </c>
      <c r="C49" s="79" t="s">
        <v>71</v>
      </c>
      <c r="D49" s="85">
        <v>287966.59009999997</v>
      </c>
      <c r="E49" s="85">
        <v>-2879.6659009999998</v>
      </c>
      <c r="F49" s="210">
        <f t="shared" si="0"/>
        <v>3</v>
      </c>
      <c r="G49" s="79" t="str">
        <f t="shared" si="1"/>
        <v>D</v>
      </c>
      <c r="H49" s="79" t="str">
        <f t="shared" si="2"/>
        <v>3CGPR-KINGSGATE</v>
      </c>
    </row>
    <row r="50" spans="1:8">
      <c r="A50" s="80">
        <v>37288</v>
      </c>
      <c r="B50" s="79" t="s">
        <v>79</v>
      </c>
      <c r="C50" s="79" t="s">
        <v>91</v>
      </c>
      <c r="D50" s="85">
        <v>-69557.147400000002</v>
      </c>
      <c r="E50" s="85">
        <v>695.57147399999997</v>
      </c>
      <c r="F50" s="210">
        <f t="shared" si="0"/>
        <v>3</v>
      </c>
      <c r="G50" s="79" t="str">
        <f t="shared" si="1"/>
        <v>D</v>
      </c>
      <c r="H50" s="79" t="str">
        <f t="shared" si="2"/>
        <v>3IF-CIG/RKYMTN</v>
      </c>
    </row>
    <row r="51" spans="1:8">
      <c r="A51" s="80">
        <v>37288</v>
      </c>
      <c r="B51" s="79" t="s">
        <v>79</v>
      </c>
      <c r="C51" s="79" t="s">
        <v>92</v>
      </c>
      <c r="D51" s="85">
        <v>104645.7478</v>
      </c>
      <c r="E51" s="85">
        <v>-10464.574780000001</v>
      </c>
      <c r="F51" s="210">
        <f t="shared" si="0"/>
        <v>3</v>
      </c>
      <c r="G51" s="79" t="str">
        <f t="shared" si="1"/>
        <v>D</v>
      </c>
      <c r="H51" s="79" t="str">
        <f t="shared" si="2"/>
        <v>3IF-ELPO/PERMIAN</v>
      </c>
    </row>
    <row r="52" spans="1:8">
      <c r="A52" s="80">
        <v>37288</v>
      </c>
      <c r="B52" s="79" t="s">
        <v>79</v>
      </c>
      <c r="C52" s="79" t="s">
        <v>72</v>
      </c>
      <c r="D52" s="85">
        <v>817440.56579999998</v>
      </c>
      <c r="E52" s="85">
        <v>-81744.056580000004</v>
      </c>
      <c r="F52" s="210">
        <f t="shared" si="0"/>
        <v>3</v>
      </c>
      <c r="G52" s="79" t="str">
        <f t="shared" si="1"/>
        <v>D</v>
      </c>
      <c r="H52" s="79" t="str">
        <f t="shared" si="2"/>
        <v>3IF-ELPO/SJ</v>
      </c>
    </row>
    <row r="53" spans="1:8">
      <c r="A53" s="80">
        <v>37288</v>
      </c>
      <c r="B53" s="79" t="s">
        <v>79</v>
      </c>
      <c r="C53" s="79" t="s">
        <v>67</v>
      </c>
      <c r="D53" s="85">
        <v>-3639075.9323</v>
      </c>
      <c r="E53" s="85">
        <v>363907.59323</v>
      </c>
      <c r="F53" s="210">
        <f t="shared" si="0"/>
        <v>3</v>
      </c>
      <c r="G53" s="79" t="str">
        <f t="shared" si="1"/>
        <v>D</v>
      </c>
      <c r="H53" s="79" t="str">
        <f t="shared" si="2"/>
        <v>3IF-NWPL_ROCKY_M</v>
      </c>
    </row>
    <row r="54" spans="1:8">
      <c r="A54" s="80">
        <v>37288</v>
      </c>
      <c r="B54" s="79" t="s">
        <v>79</v>
      </c>
      <c r="C54" s="79" t="s">
        <v>98</v>
      </c>
      <c r="D54" s="85">
        <v>0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3MICH_CG-GD</v>
      </c>
    </row>
    <row r="55" spans="1:8">
      <c r="A55" s="80">
        <v>37288</v>
      </c>
      <c r="B55" s="79" t="s">
        <v>79</v>
      </c>
      <c r="C55" s="79" t="s">
        <v>68</v>
      </c>
      <c r="D55" s="85">
        <v>-10104566.801200001</v>
      </c>
      <c r="E55" s="85">
        <v>101045.66801199999</v>
      </c>
      <c r="F55" s="210">
        <f t="shared" si="0"/>
        <v>3</v>
      </c>
      <c r="G55" s="79" t="str">
        <f t="shared" si="1"/>
        <v>D</v>
      </c>
      <c r="H55" s="79" t="str">
        <f t="shared" si="2"/>
        <v>3NGI-MALIN</v>
      </c>
    </row>
    <row r="56" spans="1:8">
      <c r="A56" s="80">
        <v>37288</v>
      </c>
      <c r="B56" s="79" t="s">
        <v>79</v>
      </c>
      <c r="C56" s="79" t="s">
        <v>74</v>
      </c>
      <c r="D56" s="85">
        <v>3925372.1565999999</v>
      </c>
      <c r="E56" s="85">
        <v>0</v>
      </c>
      <c r="F56" s="210">
        <f t="shared" si="0"/>
        <v>3</v>
      </c>
      <c r="G56" s="79" t="str">
        <f t="shared" si="1"/>
        <v>D</v>
      </c>
      <c r="H56" s="79" t="str">
        <f t="shared" si="2"/>
        <v>3NGI-PGE/CG</v>
      </c>
    </row>
    <row r="57" spans="1:8">
      <c r="A57" s="80">
        <v>37288</v>
      </c>
      <c r="B57" s="79" t="s">
        <v>79</v>
      </c>
      <c r="C57" s="79" t="s">
        <v>75</v>
      </c>
      <c r="D57" s="85">
        <v>6322605.5823999997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3NGI-SOBDR-PG&amp;E</v>
      </c>
    </row>
    <row r="58" spans="1:8">
      <c r="A58" s="80">
        <v>37288</v>
      </c>
      <c r="B58" s="79" t="s">
        <v>79</v>
      </c>
      <c r="C58" s="79" t="s">
        <v>46</v>
      </c>
      <c r="D58" s="85">
        <v>1196382.9380000001</v>
      </c>
      <c r="E58" s="85">
        <v>-119638.2938</v>
      </c>
      <c r="F58" s="210">
        <f t="shared" si="0"/>
        <v>3</v>
      </c>
      <c r="G58" s="79" t="str">
        <f t="shared" si="1"/>
        <v>D</v>
      </c>
      <c r="H58" s="79" t="str">
        <f t="shared" si="2"/>
        <v>3NGI-SOCAL</v>
      </c>
    </row>
    <row r="59" spans="1:8">
      <c r="A59" s="80">
        <v>37316</v>
      </c>
      <c r="B59" s="79" t="s">
        <v>79</v>
      </c>
      <c r="C59" s="79" t="s">
        <v>71</v>
      </c>
      <c r="D59" s="85">
        <v>318305.85399999999</v>
      </c>
      <c r="E59" s="85">
        <v>-3183.05854</v>
      </c>
      <c r="F59" s="210">
        <f t="shared" si="0"/>
        <v>3</v>
      </c>
      <c r="G59" s="79" t="str">
        <f t="shared" si="1"/>
        <v>D</v>
      </c>
      <c r="H59" s="79" t="str">
        <f t="shared" si="2"/>
        <v>3CGPR-KINGSGATE</v>
      </c>
    </row>
    <row r="60" spans="1:8">
      <c r="A60" s="80">
        <v>37316</v>
      </c>
      <c r="B60" s="79" t="s">
        <v>79</v>
      </c>
      <c r="C60" s="79" t="s">
        <v>91</v>
      </c>
      <c r="D60" s="85">
        <v>-76885.471999999994</v>
      </c>
      <c r="E60" s="85">
        <v>768.85472000000004</v>
      </c>
      <c r="F60" s="210">
        <f t="shared" si="0"/>
        <v>3</v>
      </c>
      <c r="G60" s="79" t="str">
        <f t="shared" si="1"/>
        <v>D</v>
      </c>
      <c r="H60" s="79" t="str">
        <f t="shared" si="2"/>
        <v>3IF-CIG/RKYMTN</v>
      </c>
    </row>
    <row r="61" spans="1:8">
      <c r="A61" s="80">
        <v>37316</v>
      </c>
      <c r="B61" s="79" t="s">
        <v>79</v>
      </c>
      <c r="C61" s="79" t="s">
        <v>92</v>
      </c>
      <c r="D61" s="85">
        <v>114607.9654</v>
      </c>
      <c r="E61" s="85">
        <v>-11460.796539999999</v>
      </c>
      <c r="F61" s="210">
        <f t="shared" si="0"/>
        <v>3</v>
      </c>
      <c r="G61" s="79" t="str">
        <f t="shared" si="1"/>
        <v>D</v>
      </c>
      <c r="H61" s="79" t="str">
        <f t="shared" si="2"/>
        <v>3IF-ELPO/PERMIAN</v>
      </c>
    </row>
    <row r="62" spans="1:8">
      <c r="A62" s="80">
        <v>37316</v>
      </c>
      <c r="B62" s="79" t="s">
        <v>79</v>
      </c>
      <c r="C62" s="79" t="s">
        <v>72</v>
      </c>
      <c r="D62" s="85">
        <v>1028035.1514</v>
      </c>
      <c r="E62" s="85">
        <v>-102803.51514</v>
      </c>
      <c r="F62" s="210">
        <f t="shared" si="0"/>
        <v>3</v>
      </c>
      <c r="G62" s="79" t="str">
        <f t="shared" si="1"/>
        <v>D</v>
      </c>
      <c r="H62" s="79" t="str">
        <f t="shared" si="2"/>
        <v>3IF-ELPO/SJ</v>
      </c>
    </row>
    <row r="63" spans="1:8">
      <c r="A63" s="80">
        <v>37316</v>
      </c>
      <c r="B63" s="79" t="s">
        <v>79</v>
      </c>
      <c r="C63" s="79" t="s">
        <v>67</v>
      </c>
      <c r="D63" s="85">
        <v>-4022478.2508</v>
      </c>
      <c r="E63" s="85">
        <v>402247.82507999998</v>
      </c>
      <c r="F63" s="210">
        <f t="shared" si="0"/>
        <v>3</v>
      </c>
      <c r="G63" s="79" t="str">
        <f t="shared" si="1"/>
        <v>D</v>
      </c>
      <c r="H63" s="79" t="str">
        <f t="shared" si="2"/>
        <v>3IF-NWPL_ROCKY_M</v>
      </c>
    </row>
    <row r="64" spans="1:8">
      <c r="A64" s="80">
        <v>37316</v>
      </c>
      <c r="B64" s="79" t="s">
        <v>79</v>
      </c>
      <c r="C64" s="79" t="s">
        <v>98</v>
      </c>
      <c r="D64" s="85">
        <v>0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3MICH_CG-GD</v>
      </c>
    </row>
    <row r="65" spans="1:8">
      <c r="A65" s="80">
        <v>37316</v>
      </c>
      <c r="B65" s="79" t="s">
        <v>79</v>
      </c>
      <c r="C65" s="79" t="s">
        <v>68</v>
      </c>
      <c r="D65" s="85">
        <v>-11168691.203</v>
      </c>
      <c r="E65" s="85">
        <v>111686.91203000001</v>
      </c>
      <c r="F65" s="210">
        <f t="shared" si="0"/>
        <v>3</v>
      </c>
      <c r="G65" s="79" t="str">
        <f t="shared" si="1"/>
        <v>D</v>
      </c>
      <c r="H65" s="79" t="str">
        <f t="shared" si="2"/>
        <v>3NGI-MALIN</v>
      </c>
    </row>
    <row r="66" spans="1:8">
      <c r="A66" s="80">
        <v>37316</v>
      </c>
      <c r="B66" s="79" t="s">
        <v>79</v>
      </c>
      <c r="C66" s="79" t="s">
        <v>74</v>
      </c>
      <c r="D66" s="85">
        <v>4387782.4571000002</v>
      </c>
      <c r="E66" s="85">
        <v>0</v>
      </c>
      <c r="F66" s="210">
        <f t="shared" si="0"/>
        <v>3</v>
      </c>
      <c r="G66" s="79" t="str">
        <f t="shared" si="1"/>
        <v>D</v>
      </c>
      <c r="H66" s="79" t="str">
        <f t="shared" si="2"/>
        <v>3NGI-PGE/CG</v>
      </c>
    </row>
    <row r="67" spans="1:8">
      <c r="A67" s="80">
        <v>37316</v>
      </c>
      <c r="B67" s="79" t="s">
        <v>79</v>
      </c>
      <c r="C67" s="79" t="s">
        <v>75</v>
      </c>
      <c r="D67" s="85">
        <v>6988735.6319000004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3NGI-SOBDR-PG&amp;E</v>
      </c>
    </row>
    <row r="68" spans="1:8">
      <c r="A68" s="80">
        <v>37316</v>
      </c>
      <c r="B68" s="79" t="s">
        <v>79</v>
      </c>
      <c r="C68" s="79" t="s">
        <v>46</v>
      </c>
      <c r="D68" s="85">
        <v>1014888.2334</v>
      </c>
      <c r="E68" s="85">
        <v>-101488.82334</v>
      </c>
      <c r="F68" s="210">
        <f t="shared" si="3"/>
        <v>3</v>
      </c>
      <c r="G68" s="79" t="str">
        <f t="shared" si="4"/>
        <v>D</v>
      </c>
      <c r="H68" s="79" t="str">
        <f t="shared" si="5"/>
        <v>3NGI-SOCAL</v>
      </c>
    </row>
    <row r="69" spans="1:8">
      <c r="A69" s="80">
        <v>37347</v>
      </c>
      <c r="B69" s="79" t="s">
        <v>79</v>
      </c>
      <c r="C69" s="79" t="s">
        <v>71</v>
      </c>
      <c r="D69" s="85">
        <v>307484.93219999998</v>
      </c>
      <c r="E69" s="85">
        <v>-3074.849322</v>
      </c>
      <c r="F69" s="210">
        <f t="shared" si="3"/>
        <v>4</v>
      </c>
      <c r="G69" s="79" t="str">
        <f t="shared" si="4"/>
        <v>D</v>
      </c>
      <c r="H69" s="79" t="str">
        <f t="shared" si="5"/>
        <v>4CGPR-KINGSGATE</v>
      </c>
    </row>
    <row r="70" spans="1:8">
      <c r="A70" s="80">
        <v>37347</v>
      </c>
      <c r="B70" s="79" t="s">
        <v>79</v>
      </c>
      <c r="C70" s="79" t="s">
        <v>92</v>
      </c>
      <c r="D70" s="85">
        <v>4.0000000000000002E-4</v>
      </c>
      <c r="E70" s="85">
        <v>-3.9999999999999996E-5</v>
      </c>
      <c r="F70" s="210">
        <f t="shared" si="3"/>
        <v>4</v>
      </c>
      <c r="G70" s="79" t="str">
        <f t="shared" si="4"/>
        <v>D</v>
      </c>
      <c r="H70" s="79" t="str">
        <f t="shared" si="5"/>
        <v>4IF-ELPO/PERMIAN</v>
      </c>
    </row>
    <row r="71" spans="1:8">
      <c r="A71" s="80">
        <v>37347</v>
      </c>
      <c r="B71" s="79" t="s">
        <v>79</v>
      </c>
      <c r="C71" s="79" t="s">
        <v>72</v>
      </c>
      <c r="D71" s="85">
        <v>1E-4</v>
      </c>
      <c r="E71" s="85">
        <v>-9.9999999999999991E-6</v>
      </c>
      <c r="F71" s="210">
        <f t="shared" si="3"/>
        <v>4</v>
      </c>
      <c r="G71" s="79" t="str">
        <f t="shared" si="4"/>
        <v>D</v>
      </c>
      <c r="H71" s="79" t="str">
        <f t="shared" si="5"/>
        <v>4IF-ELPO/SJ</v>
      </c>
    </row>
    <row r="72" spans="1:8">
      <c r="A72" s="80">
        <v>37347</v>
      </c>
      <c r="B72" s="79" t="s">
        <v>79</v>
      </c>
      <c r="C72" s="79" t="s">
        <v>67</v>
      </c>
      <c r="D72" s="85">
        <v>778532.04240000003</v>
      </c>
      <c r="E72" s="85">
        <v>-77853.204240000006</v>
      </c>
      <c r="F72" s="210">
        <f t="shared" si="3"/>
        <v>4</v>
      </c>
      <c r="G72" s="79" t="str">
        <f t="shared" si="4"/>
        <v>D</v>
      </c>
      <c r="H72" s="79" t="str">
        <f t="shared" si="5"/>
        <v>4IF-NWPL_ROCKY_M</v>
      </c>
    </row>
    <row r="73" spans="1:8">
      <c r="A73" s="80">
        <v>37347</v>
      </c>
      <c r="B73" s="79" t="s">
        <v>79</v>
      </c>
      <c r="C73" s="79" t="s">
        <v>68</v>
      </c>
      <c r="D73" s="85">
        <v>-4010.6731</v>
      </c>
      <c r="E73" s="85">
        <v>40.106730999999996</v>
      </c>
      <c r="F73" s="210">
        <f t="shared" si="3"/>
        <v>4</v>
      </c>
      <c r="G73" s="79" t="str">
        <f t="shared" si="4"/>
        <v>D</v>
      </c>
      <c r="H73" s="79" t="str">
        <f t="shared" si="5"/>
        <v>4NGI-MALIN</v>
      </c>
    </row>
    <row r="74" spans="1:8">
      <c r="A74" s="80">
        <v>37347</v>
      </c>
      <c r="B74" s="79" t="s">
        <v>79</v>
      </c>
      <c r="C74" s="79" t="s">
        <v>74</v>
      </c>
      <c r="D74" s="85">
        <v>0</v>
      </c>
      <c r="E74" s="85">
        <v>0</v>
      </c>
      <c r="F74" s="210">
        <f t="shared" si="3"/>
        <v>4</v>
      </c>
      <c r="G74" s="79" t="str">
        <f t="shared" si="4"/>
        <v>D</v>
      </c>
      <c r="H74" s="79" t="str">
        <f t="shared" si="5"/>
        <v>4NGI-PGE/CG</v>
      </c>
    </row>
    <row r="75" spans="1:8">
      <c r="A75" s="80">
        <v>37347</v>
      </c>
      <c r="B75" s="79" t="s">
        <v>79</v>
      </c>
      <c r="C75" s="79" t="s">
        <v>46</v>
      </c>
      <c r="D75" s="85">
        <v>1E-4</v>
      </c>
      <c r="E75" s="85">
        <v>-9.9999999999999991E-6</v>
      </c>
      <c r="F75" s="210">
        <f t="shared" si="3"/>
        <v>4</v>
      </c>
      <c r="G75" s="79" t="str">
        <f t="shared" si="4"/>
        <v>D</v>
      </c>
      <c r="H75" s="79" t="str">
        <f t="shared" si="5"/>
        <v>4NGI-SOCAL</v>
      </c>
    </row>
    <row r="76" spans="1:8">
      <c r="A76" s="80">
        <v>37377</v>
      </c>
      <c r="B76" s="79" t="s">
        <v>79</v>
      </c>
      <c r="C76" s="79" t="s">
        <v>71</v>
      </c>
      <c r="D76" s="85">
        <v>317148.09639999998</v>
      </c>
      <c r="E76" s="85">
        <v>-3171.4809639999999</v>
      </c>
      <c r="F76" s="210">
        <f t="shared" si="3"/>
        <v>4</v>
      </c>
      <c r="G76" s="79" t="str">
        <f t="shared" si="4"/>
        <v>D</v>
      </c>
      <c r="H76" s="79" t="str">
        <f t="shared" si="5"/>
        <v>4CGPR-KINGSGATE</v>
      </c>
    </row>
    <row r="77" spans="1:8">
      <c r="A77" s="80">
        <v>37377</v>
      </c>
      <c r="B77" s="79" t="s">
        <v>79</v>
      </c>
      <c r="C77" s="79" t="s">
        <v>92</v>
      </c>
      <c r="D77" s="85">
        <v>-3.0000000000000003E-4</v>
      </c>
      <c r="E77" s="85">
        <v>2.9999999999999997E-5</v>
      </c>
      <c r="F77" s="210">
        <f t="shared" si="3"/>
        <v>4</v>
      </c>
      <c r="G77" s="79" t="str">
        <f t="shared" si="4"/>
        <v>D</v>
      </c>
      <c r="H77" s="79" t="str">
        <f t="shared" si="5"/>
        <v>4IF-ELPO/PERMIAN</v>
      </c>
    </row>
    <row r="78" spans="1:8">
      <c r="A78" s="80">
        <v>37377</v>
      </c>
      <c r="B78" s="79" t="s">
        <v>79</v>
      </c>
      <c r="C78" s="79" t="s">
        <v>72</v>
      </c>
      <c r="D78" s="85">
        <v>1.1000000000000001E-3</v>
      </c>
      <c r="E78" s="85">
        <v>-1.0999999999999999E-4</v>
      </c>
      <c r="F78" s="210">
        <f t="shared" si="3"/>
        <v>4</v>
      </c>
      <c r="G78" s="79" t="str">
        <f t="shared" si="4"/>
        <v>D</v>
      </c>
      <c r="H78" s="79" t="str">
        <f t="shared" si="5"/>
        <v>4IF-ELPO/SJ</v>
      </c>
    </row>
    <row r="79" spans="1:8">
      <c r="A79" s="80">
        <v>37377</v>
      </c>
      <c r="B79" s="79" t="s">
        <v>79</v>
      </c>
      <c r="C79" s="79" t="s">
        <v>67</v>
      </c>
      <c r="D79" s="85">
        <v>37720.705800000003</v>
      </c>
      <c r="E79" s="85">
        <v>-3772.0705800000001</v>
      </c>
      <c r="F79" s="210">
        <f t="shared" si="3"/>
        <v>4</v>
      </c>
      <c r="G79" s="79" t="str">
        <f t="shared" si="4"/>
        <v>D</v>
      </c>
      <c r="H79" s="79" t="str">
        <f t="shared" si="5"/>
        <v>4IF-NWPL_ROCKY_M</v>
      </c>
    </row>
    <row r="80" spans="1:8">
      <c r="A80" s="80">
        <v>37377</v>
      </c>
      <c r="B80" s="79" t="s">
        <v>79</v>
      </c>
      <c r="C80" s="79" t="s">
        <v>68</v>
      </c>
      <c r="D80" s="85">
        <v>-3064.2330999999999</v>
      </c>
      <c r="E80" s="85">
        <v>30.642330999999999</v>
      </c>
      <c r="F80" s="210">
        <f t="shared" si="3"/>
        <v>4</v>
      </c>
      <c r="G80" s="79" t="str">
        <f t="shared" si="4"/>
        <v>D</v>
      </c>
      <c r="H80" s="79" t="str">
        <f t="shared" si="5"/>
        <v>4NGI-MALIN</v>
      </c>
    </row>
    <row r="81" spans="1:8">
      <c r="A81" s="80">
        <v>37377</v>
      </c>
      <c r="B81" s="79" t="s">
        <v>79</v>
      </c>
      <c r="C81" s="79" t="s">
        <v>74</v>
      </c>
      <c r="D81" s="85">
        <v>1E-4</v>
      </c>
      <c r="E81" s="85">
        <v>0</v>
      </c>
      <c r="F81" s="210">
        <f t="shared" si="3"/>
        <v>4</v>
      </c>
      <c r="G81" s="79" t="str">
        <f t="shared" si="4"/>
        <v>D</v>
      </c>
      <c r="H81" s="79" t="str">
        <f t="shared" si="5"/>
        <v>4NGI-PGE/CG</v>
      </c>
    </row>
    <row r="82" spans="1:8">
      <c r="A82" s="80">
        <v>37377</v>
      </c>
      <c r="B82" s="79" t="s">
        <v>79</v>
      </c>
      <c r="C82" s="79" t="s">
        <v>46</v>
      </c>
      <c r="D82" s="85">
        <v>1E-4</v>
      </c>
      <c r="E82" s="85">
        <v>-9.9999999999999991E-6</v>
      </c>
      <c r="F82" s="210">
        <f t="shared" si="3"/>
        <v>4</v>
      </c>
      <c r="G82" s="79" t="str">
        <f t="shared" si="4"/>
        <v>D</v>
      </c>
      <c r="H82" s="79" t="str">
        <f t="shared" si="5"/>
        <v>4NGI-SOCAL</v>
      </c>
    </row>
    <row r="83" spans="1:8">
      <c r="A83" s="80">
        <v>37408</v>
      </c>
      <c r="B83" s="79" t="s">
        <v>79</v>
      </c>
      <c r="C83" s="79" t="s">
        <v>71</v>
      </c>
      <c r="D83" s="85">
        <v>306332.86330000003</v>
      </c>
      <c r="E83" s="85">
        <v>-3063.3286330000001</v>
      </c>
      <c r="F83" s="210">
        <f t="shared" si="3"/>
        <v>4</v>
      </c>
      <c r="G83" s="79" t="str">
        <f t="shared" si="4"/>
        <v>D</v>
      </c>
      <c r="H83" s="79" t="str">
        <f t="shared" si="5"/>
        <v>4CGPR-KINGSGATE</v>
      </c>
    </row>
    <row r="84" spans="1:8">
      <c r="A84" s="80">
        <v>37408</v>
      </c>
      <c r="B84" s="79" t="s">
        <v>79</v>
      </c>
      <c r="C84" s="79" t="s">
        <v>92</v>
      </c>
      <c r="D84" s="85">
        <v>2.0000000000000001E-4</v>
      </c>
      <c r="E84" s="85">
        <v>-1.9999999999999998E-5</v>
      </c>
      <c r="F84" s="210">
        <f t="shared" si="3"/>
        <v>4</v>
      </c>
      <c r="G84" s="79" t="str">
        <f t="shared" si="4"/>
        <v>D</v>
      </c>
      <c r="H84" s="79" t="str">
        <f t="shared" si="5"/>
        <v>4IF-ELPO/PERMIAN</v>
      </c>
    </row>
    <row r="85" spans="1:8">
      <c r="A85" s="80">
        <v>37408</v>
      </c>
      <c r="B85" s="79" t="s">
        <v>79</v>
      </c>
      <c r="C85" s="79" t="s">
        <v>72</v>
      </c>
      <c r="D85" s="85">
        <v>0</v>
      </c>
      <c r="E85" s="85">
        <v>0</v>
      </c>
      <c r="F85" s="210">
        <f t="shared" si="3"/>
        <v>4</v>
      </c>
      <c r="G85" s="79" t="str">
        <f t="shared" si="4"/>
        <v>D</v>
      </c>
      <c r="H85" s="79" t="str">
        <f t="shared" si="5"/>
        <v>4IF-ELPO/SJ</v>
      </c>
    </row>
    <row r="86" spans="1:8">
      <c r="A86" s="80">
        <v>37408</v>
      </c>
      <c r="B86" s="79" t="s">
        <v>79</v>
      </c>
      <c r="C86" s="79" t="s">
        <v>67</v>
      </c>
      <c r="D86" s="85">
        <v>36434.3724</v>
      </c>
      <c r="E86" s="85">
        <v>-3643.4372400000002</v>
      </c>
      <c r="F86" s="210">
        <f t="shared" si="3"/>
        <v>4</v>
      </c>
      <c r="G86" s="79" t="str">
        <f t="shared" si="4"/>
        <v>D</v>
      </c>
      <c r="H86" s="79" t="str">
        <f t="shared" si="5"/>
        <v>4IF-NWPL_ROCKY_M</v>
      </c>
    </row>
    <row r="87" spans="1:8">
      <c r="A87" s="80">
        <v>37408</v>
      </c>
      <c r="B87" s="79" t="s">
        <v>79</v>
      </c>
      <c r="C87" s="79" t="s">
        <v>68</v>
      </c>
      <c r="D87" s="85">
        <v>-2663.7641000000003</v>
      </c>
      <c r="E87" s="85">
        <v>26.637640999999999</v>
      </c>
      <c r="F87" s="210">
        <f t="shared" si="3"/>
        <v>4</v>
      </c>
      <c r="G87" s="79" t="str">
        <f t="shared" si="4"/>
        <v>D</v>
      </c>
      <c r="H87" s="79" t="str">
        <f t="shared" si="5"/>
        <v>4NGI-MALIN</v>
      </c>
    </row>
    <row r="88" spans="1:8">
      <c r="A88" s="80">
        <v>37408</v>
      </c>
      <c r="B88" s="79" t="s">
        <v>79</v>
      </c>
      <c r="C88" s="79" t="s">
        <v>74</v>
      </c>
      <c r="D88" s="85">
        <v>0</v>
      </c>
      <c r="E88" s="85">
        <v>0</v>
      </c>
      <c r="F88" s="210">
        <f t="shared" si="3"/>
        <v>4</v>
      </c>
      <c r="G88" s="79" t="str">
        <f t="shared" si="4"/>
        <v>D</v>
      </c>
      <c r="H88" s="79" t="str">
        <f t="shared" si="5"/>
        <v>4NGI-PGE/CG</v>
      </c>
    </row>
    <row r="89" spans="1:8">
      <c r="A89" s="80">
        <v>37408</v>
      </c>
      <c r="B89" s="79" t="s">
        <v>79</v>
      </c>
      <c r="C89" s="79" t="s">
        <v>46</v>
      </c>
      <c r="D89" s="85">
        <v>1E-4</v>
      </c>
      <c r="E89" s="85">
        <v>-9.9999999999999991E-6</v>
      </c>
      <c r="F89" s="210">
        <f t="shared" si="3"/>
        <v>4</v>
      </c>
      <c r="G89" s="79" t="str">
        <f t="shared" si="4"/>
        <v>D</v>
      </c>
      <c r="H89" s="79" t="str">
        <f t="shared" si="5"/>
        <v>4NGI-SOCAL</v>
      </c>
    </row>
    <row r="90" spans="1:8">
      <c r="A90" s="80">
        <v>37438</v>
      </c>
      <c r="B90" s="79" t="s">
        <v>79</v>
      </c>
      <c r="C90" s="79" t="s">
        <v>71</v>
      </c>
      <c r="D90" s="85">
        <v>315938.05170000001</v>
      </c>
      <c r="E90" s="85">
        <v>-3159.3805170000001</v>
      </c>
      <c r="F90" s="210">
        <f t="shared" si="3"/>
        <v>4</v>
      </c>
      <c r="G90" s="79" t="str">
        <f t="shared" si="4"/>
        <v>D</v>
      </c>
      <c r="H90" s="79" t="str">
        <f t="shared" si="5"/>
        <v>4CGPR-KINGSGATE</v>
      </c>
    </row>
    <row r="91" spans="1:8">
      <c r="A91" s="80">
        <v>37438</v>
      </c>
      <c r="B91" s="79" t="s">
        <v>79</v>
      </c>
      <c r="C91" s="79" t="s">
        <v>92</v>
      </c>
      <c r="D91" s="85">
        <v>-5.0000000000000001E-4</v>
      </c>
      <c r="E91" s="85">
        <v>4.9999999999999996E-5</v>
      </c>
      <c r="F91" s="210">
        <f t="shared" si="3"/>
        <v>4</v>
      </c>
      <c r="G91" s="79" t="str">
        <f t="shared" si="4"/>
        <v>D</v>
      </c>
      <c r="H91" s="79" t="str">
        <f t="shared" si="5"/>
        <v>4IF-ELPO/PERMIAN</v>
      </c>
    </row>
    <row r="92" spans="1:8">
      <c r="A92" s="80">
        <v>37438</v>
      </c>
      <c r="B92" s="79" t="s">
        <v>79</v>
      </c>
      <c r="C92" s="79" t="s">
        <v>72</v>
      </c>
      <c r="D92" s="85">
        <v>-1E-4</v>
      </c>
      <c r="E92" s="85">
        <v>9.9999999999999991E-6</v>
      </c>
      <c r="F92" s="210">
        <f t="shared" si="3"/>
        <v>4</v>
      </c>
      <c r="G92" s="79" t="str">
        <f t="shared" si="4"/>
        <v>D</v>
      </c>
      <c r="H92" s="79" t="str">
        <f t="shared" si="5"/>
        <v>4IF-ELPO/SJ</v>
      </c>
    </row>
    <row r="93" spans="1:8">
      <c r="A93" s="80">
        <v>37438</v>
      </c>
      <c r="B93" s="79" t="s">
        <v>79</v>
      </c>
      <c r="C93" s="79" t="s">
        <v>67</v>
      </c>
      <c r="D93" s="85">
        <v>37576.786599999999</v>
      </c>
      <c r="E93" s="85">
        <v>-3757.67866</v>
      </c>
      <c r="F93" s="210">
        <f t="shared" si="3"/>
        <v>4</v>
      </c>
      <c r="G93" s="79" t="str">
        <f t="shared" si="4"/>
        <v>D</v>
      </c>
      <c r="H93" s="79" t="str">
        <f t="shared" si="5"/>
        <v>4IF-NWPL_ROCKY_M</v>
      </c>
    </row>
    <row r="94" spans="1:8">
      <c r="A94" s="80">
        <v>37438</v>
      </c>
      <c r="B94" s="79" t="s">
        <v>79</v>
      </c>
      <c r="C94" s="79" t="s">
        <v>68</v>
      </c>
      <c r="D94" s="85">
        <v>-2289.4061000000002</v>
      </c>
      <c r="E94" s="85">
        <v>22.894061000000001</v>
      </c>
      <c r="F94" s="210">
        <f t="shared" si="3"/>
        <v>4</v>
      </c>
      <c r="G94" s="79" t="str">
        <f t="shared" si="4"/>
        <v>D</v>
      </c>
      <c r="H94" s="79" t="str">
        <f t="shared" si="5"/>
        <v>4NGI-MALIN</v>
      </c>
    </row>
    <row r="95" spans="1:8">
      <c r="A95" s="80">
        <v>37438</v>
      </c>
      <c r="B95" s="79" t="s">
        <v>79</v>
      </c>
      <c r="C95" s="79" t="s">
        <v>74</v>
      </c>
      <c r="D95" s="85">
        <v>-1E-4</v>
      </c>
      <c r="E95" s="85">
        <v>0</v>
      </c>
      <c r="F95" s="210">
        <f t="shared" si="3"/>
        <v>4</v>
      </c>
      <c r="G95" s="79" t="str">
        <f t="shared" si="4"/>
        <v>D</v>
      </c>
      <c r="H95" s="79" t="str">
        <f t="shared" si="5"/>
        <v>4NGI-PGE/CG</v>
      </c>
    </row>
    <row r="96" spans="1:8">
      <c r="A96" s="80">
        <v>37438</v>
      </c>
      <c r="B96" s="79" t="s">
        <v>79</v>
      </c>
      <c r="C96" s="79" t="s">
        <v>46</v>
      </c>
      <c r="D96" s="85">
        <v>0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4NGI-SOCAL</v>
      </c>
    </row>
    <row r="97" spans="1:8">
      <c r="A97" s="80">
        <v>37469</v>
      </c>
      <c r="B97" s="79" t="s">
        <v>79</v>
      </c>
      <c r="C97" s="79" t="s">
        <v>71</v>
      </c>
      <c r="D97" s="85">
        <v>315266.35350000003</v>
      </c>
      <c r="E97" s="85">
        <v>-3152.6635350000001</v>
      </c>
      <c r="F97" s="210">
        <f t="shared" si="3"/>
        <v>4</v>
      </c>
      <c r="G97" s="79" t="str">
        <f t="shared" si="4"/>
        <v>D</v>
      </c>
      <c r="H97" s="79" t="str">
        <f t="shared" si="5"/>
        <v>4CGPR-KINGSGATE</v>
      </c>
    </row>
    <row r="98" spans="1:8">
      <c r="A98" s="80">
        <v>37469</v>
      </c>
      <c r="B98" s="79" t="s">
        <v>79</v>
      </c>
      <c r="C98" s="79" t="s">
        <v>92</v>
      </c>
      <c r="D98" s="85">
        <v>3.0000000000000003E-4</v>
      </c>
      <c r="E98" s="85">
        <v>0</v>
      </c>
      <c r="F98" s="210">
        <f t="shared" si="3"/>
        <v>4</v>
      </c>
      <c r="G98" s="79" t="str">
        <f t="shared" si="4"/>
        <v>D</v>
      </c>
      <c r="H98" s="79" t="str">
        <f t="shared" si="5"/>
        <v>4IF-ELPO/PERMIAN</v>
      </c>
    </row>
    <row r="99" spans="1:8">
      <c r="A99" s="80">
        <v>37469</v>
      </c>
      <c r="B99" s="79" t="s">
        <v>79</v>
      </c>
      <c r="C99" s="79" t="s">
        <v>72</v>
      </c>
      <c r="D99" s="85">
        <v>1.1000000000000001E-3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4IF-ELPO/SJ</v>
      </c>
    </row>
    <row r="100" spans="1:8">
      <c r="A100" s="80">
        <v>37469</v>
      </c>
      <c r="B100" s="79" t="s">
        <v>79</v>
      </c>
      <c r="C100" s="79" t="s">
        <v>67</v>
      </c>
      <c r="D100" s="85">
        <v>37496.8966</v>
      </c>
      <c r="E100" s="85">
        <v>-3749.68966</v>
      </c>
      <c r="F100" s="210">
        <f t="shared" si="3"/>
        <v>4</v>
      </c>
      <c r="G100" s="79" t="str">
        <f t="shared" si="4"/>
        <v>D</v>
      </c>
      <c r="H100" s="79" t="str">
        <f t="shared" si="5"/>
        <v>4IF-NWPL_ROCKY_M</v>
      </c>
    </row>
    <row r="101" spans="1:8">
      <c r="A101" s="80">
        <v>37469</v>
      </c>
      <c r="B101" s="79" t="s">
        <v>79</v>
      </c>
      <c r="C101" s="79" t="s">
        <v>68</v>
      </c>
      <c r="D101" s="85">
        <v>-2741.4470000000001</v>
      </c>
      <c r="E101" s="85">
        <v>27.414469999999998</v>
      </c>
      <c r="F101" s="210">
        <f t="shared" si="3"/>
        <v>4</v>
      </c>
      <c r="G101" s="79" t="str">
        <f t="shared" si="4"/>
        <v>D</v>
      </c>
      <c r="H101" s="79" t="str">
        <f t="shared" si="5"/>
        <v>4NGI-MALIN</v>
      </c>
    </row>
    <row r="102" spans="1:8">
      <c r="A102" s="80">
        <v>37469</v>
      </c>
      <c r="B102" s="79" t="s">
        <v>79</v>
      </c>
      <c r="C102" s="79" t="s">
        <v>74</v>
      </c>
      <c r="D102" s="85">
        <v>2.0000000000000001E-4</v>
      </c>
      <c r="E102" s="85">
        <v>0</v>
      </c>
      <c r="F102" s="210">
        <f t="shared" si="3"/>
        <v>4</v>
      </c>
      <c r="G102" s="79" t="str">
        <f t="shared" si="4"/>
        <v>D</v>
      </c>
      <c r="H102" s="79" t="str">
        <f t="shared" si="5"/>
        <v>4NGI-PGE/CG</v>
      </c>
    </row>
    <row r="103" spans="1:8">
      <c r="A103" s="80">
        <v>37469</v>
      </c>
      <c r="B103" s="79" t="s">
        <v>79</v>
      </c>
      <c r="C103" s="79" t="s">
        <v>46</v>
      </c>
      <c r="D103" s="85">
        <v>0</v>
      </c>
      <c r="E103" s="85">
        <v>0</v>
      </c>
      <c r="F103" s="210">
        <f t="shared" si="3"/>
        <v>4</v>
      </c>
      <c r="G103" s="79" t="str">
        <f t="shared" si="4"/>
        <v>D</v>
      </c>
      <c r="H103" s="79" t="str">
        <f t="shared" si="5"/>
        <v>4NGI-SOCAL</v>
      </c>
    </row>
    <row r="104" spans="1:8">
      <c r="A104" s="80">
        <v>37500</v>
      </c>
      <c r="B104" s="79" t="s">
        <v>79</v>
      </c>
      <c r="C104" s="79" t="s">
        <v>71</v>
      </c>
      <c r="D104" s="85">
        <v>304433.8371</v>
      </c>
      <c r="E104" s="85">
        <v>-3044.3383709999998</v>
      </c>
      <c r="F104" s="210">
        <f t="shared" si="3"/>
        <v>4</v>
      </c>
      <c r="G104" s="79" t="str">
        <f t="shared" si="4"/>
        <v>D</v>
      </c>
      <c r="H104" s="79" t="str">
        <f t="shared" si="5"/>
        <v>4CGPR-KINGSGATE</v>
      </c>
    </row>
    <row r="105" spans="1:8">
      <c r="A105" s="80">
        <v>37500</v>
      </c>
      <c r="B105" s="79" t="s">
        <v>79</v>
      </c>
      <c r="C105" s="79" t="s">
        <v>92</v>
      </c>
      <c r="D105" s="85">
        <v>-1.2000000000000001E-3</v>
      </c>
      <c r="E105" s="85">
        <v>1.1999999999999999E-4</v>
      </c>
      <c r="F105" s="210">
        <f t="shared" si="3"/>
        <v>4</v>
      </c>
      <c r="G105" s="79" t="str">
        <f t="shared" si="4"/>
        <v>D</v>
      </c>
      <c r="H105" s="79" t="str">
        <f t="shared" si="5"/>
        <v>4IF-ELPO/PERMIAN</v>
      </c>
    </row>
    <row r="106" spans="1:8">
      <c r="A106" s="80">
        <v>37500</v>
      </c>
      <c r="B106" s="79" t="s">
        <v>79</v>
      </c>
      <c r="C106" s="79" t="s">
        <v>72</v>
      </c>
      <c r="D106" s="85">
        <v>-2.0000000000000001E-4</v>
      </c>
      <c r="E106" s="85">
        <v>1.9999999999999998E-5</v>
      </c>
      <c r="F106" s="210">
        <f t="shared" si="3"/>
        <v>4</v>
      </c>
      <c r="G106" s="79" t="str">
        <f t="shared" si="4"/>
        <v>D</v>
      </c>
      <c r="H106" s="79" t="str">
        <f t="shared" si="5"/>
        <v>4IF-ELPO/SJ</v>
      </c>
    </row>
    <row r="107" spans="1:8">
      <c r="A107" s="80">
        <v>37500</v>
      </c>
      <c r="B107" s="79" t="s">
        <v>79</v>
      </c>
      <c r="C107" s="79" t="s">
        <v>67</v>
      </c>
      <c r="D107" s="85">
        <v>36208.507599999997</v>
      </c>
      <c r="E107" s="85">
        <v>-3620.8507599999998</v>
      </c>
      <c r="F107" s="210">
        <f t="shared" si="3"/>
        <v>4</v>
      </c>
      <c r="G107" s="79" t="str">
        <f t="shared" si="4"/>
        <v>D</v>
      </c>
      <c r="H107" s="79" t="str">
        <f t="shared" si="5"/>
        <v>4IF-NWPL_ROCKY_M</v>
      </c>
    </row>
    <row r="108" spans="1:8">
      <c r="A108" s="80">
        <v>37500</v>
      </c>
      <c r="B108" s="79" t="s">
        <v>79</v>
      </c>
      <c r="C108" s="79" t="s">
        <v>68</v>
      </c>
      <c r="D108" s="85">
        <v>3.0000000000000003E-4</v>
      </c>
      <c r="E108" s="85">
        <v>-3.0000000000000001E-6</v>
      </c>
      <c r="F108" s="210">
        <f t="shared" si="3"/>
        <v>4</v>
      </c>
      <c r="G108" s="79" t="str">
        <f t="shared" si="4"/>
        <v>D</v>
      </c>
      <c r="H108" s="79" t="str">
        <f t="shared" si="5"/>
        <v>4NGI-MALIN</v>
      </c>
    </row>
    <row r="109" spans="1:8">
      <c r="A109" s="80">
        <v>37500</v>
      </c>
      <c r="B109" s="79" t="s">
        <v>79</v>
      </c>
      <c r="C109" s="79" t="s">
        <v>74</v>
      </c>
      <c r="D109" s="85">
        <v>-4.0000000000000002E-4</v>
      </c>
      <c r="E109" s="85">
        <v>0</v>
      </c>
      <c r="F109" s="210">
        <f t="shared" si="3"/>
        <v>4</v>
      </c>
      <c r="G109" s="79" t="str">
        <f t="shared" si="4"/>
        <v>D</v>
      </c>
      <c r="H109" s="79" t="str">
        <f t="shared" si="5"/>
        <v>4NGI-PGE/CG</v>
      </c>
    </row>
    <row r="110" spans="1:8">
      <c r="A110" s="80">
        <v>37500</v>
      </c>
      <c r="B110" s="79" t="s">
        <v>79</v>
      </c>
      <c r="C110" s="79" t="s">
        <v>46</v>
      </c>
      <c r="D110" s="85">
        <v>2.0000000000000001E-4</v>
      </c>
      <c r="E110" s="85">
        <v>-1.9999999999999998E-5</v>
      </c>
      <c r="F110" s="210">
        <f t="shared" si="3"/>
        <v>4</v>
      </c>
      <c r="G110" s="79" t="str">
        <f t="shared" si="4"/>
        <v>D</v>
      </c>
      <c r="H110" s="79" t="str">
        <f t="shared" si="5"/>
        <v>4NGI-SOCAL</v>
      </c>
    </row>
    <row r="111" spans="1:8">
      <c r="A111" s="80">
        <v>37530</v>
      </c>
      <c r="B111" s="79" t="s">
        <v>79</v>
      </c>
      <c r="C111" s="79" t="s">
        <v>71</v>
      </c>
      <c r="D111" s="85">
        <v>313885.94030000002</v>
      </c>
      <c r="E111" s="85">
        <v>-3138.8594029999999</v>
      </c>
      <c r="F111" s="210">
        <f t="shared" si="3"/>
        <v>4</v>
      </c>
      <c r="G111" s="79" t="str">
        <f t="shared" si="4"/>
        <v>D</v>
      </c>
      <c r="H111" s="79" t="str">
        <f t="shared" si="5"/>
        <v>4CGPR-KINGSGATE</v>
      </c>
    </row>
    <row r="112" spans="1:8">
      <c r="A112" s="80">
        <v>37530</v>
      </c>
      <c r="B112" s="79" t="s">
        <v>79</v>
      </c>
      <c r="C112" s="79" t="s">
        <v>92</v>
      </c>
      <c r="D112" s="85">
        <v>6.0000000000000006E-4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4IF-ELPO/PERMIAN</v>
      </c>
    </row>
    <row r="113" spans="1:8">
      <c r="A113" s="80">
        <v>37530</v>
      </c>
      <c r="B113" s="79" t="s">
        <v>79</v>
      </c>
      <c r="C113" s="79" t="s">
        <v>72</v>
      </c>
      <c r="D113" s="85">
        <v>-1E-3</v>
      </c>
      <c r="E113" s="85">
        <v>0</v>
      </c>
      <c r="F113" s="210">
        <f t="shared" si="3"/>
        <v>4</v>
      </c>
      <c r="G113" s="79" t="str">
        <f t="shared" si="4"/>
        <v>D</v>
      </c>
      <c r="H113" s="79" t="str">
        <f t="shared" si="5"/>
        <v>4IF-ELPO/SJ</v>
      </c>
    </row>
    <row r="114" spans="1:8">
      <c r="A114" s="80">
        <v>37530</v>
      </c>
      <c r="B114" s="79" t="s">
        <v>79</v>
      </c>
      <c r="C114" s="79" t="s">
        <v>67</v>
      </c>
      <c r="D114" s="85">
        <v>37332.714399999997</v>
      </c>
      <c r="E114" s="85">
        <v>-3733.27144</v>
      </c>
      <c r="F114" s="210">
        <f t="shared" si="3"/>
        <v>4</v>
      </c>
      <c r="G114" s="79" t="str">
        <f t="shared" si="4"/>
        <v>D</v>
      </c>
      <c r="H114" s="79" t="str">
        <f t="shared" si="5"/>
        <v>4IF-NWPL_ROCKY_M</v>
      </c>
    </row>
    <row r="115" spans="1:8">
      <c r="A115" s="80">
        <v>37530</v>
      </c>
      <c r="B115" s="79" t="s">
        <v>79</v>
      </c>
      <c r="C115" s="79" t="s">
        <v>68</v>
      </c>
      <c r="D115" s="85">
        <v>1E-4</v>
      </c>
      <c r="E115" s="85">
        <v>-9.9999999999999995E-7</v>
      </c>
      <c r="F115" s="210">
        <f t="shared" si="3"/>
        <v>4</v>
      </c>
      <c r="G115" s="79" t="str">
        <f t="shared" si="4"/>
        <v>D</v>
      </c>
      <c r="H115" s="79" t="str">
        <f t="shared" si="5"/>
        <v>4NGI-MALIN</v>
      </c>
    </row>
    <row r="116" spans="1:8">
      <c r="A116" s="80">
        <v>37530</v>
      </c>
      <c r="B116" s="79" t="s">
        <v>79</v>
      </c>
      <c r="C116" s="79" t="s">
        <v>74</v>
      </c>
      <c r="D116" s="85">
        <v>0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4NGI-PGE/CG</v>
      </c>
    </row>
    <row r="117" spans="1:8">
      <c r="A117" s="80">
        <v>37530</v>
      </c>
      <c r="B117" s="79" t="s">
        <v>79</v>
      </c>
      <c r="C117" s="79" t="s">
        <v>46</v>
      </c>
      <c r="D117" s="85">
        <v>-1E-4</v>
      </c>
      <c r="E117" s="85">
        <v>0</v>
      </c>
      <c r="F117" s="210">
        <f t="shared" si="3"/>
        <v>4</v>
      </c>
      <c r="G117" s="79" t="str">
        <f t="shared" si="4"/>
        <v>D</v>
      </c>
      <c r="H117" s="79" t="str">
        <f t="shared" si="5"/>
        <v>4NGI-SOCAL</v>
      </c>
    </row>
    <row r="118" spans="1:8">
      <c r="A118" s="80">
        <v>37561</v>
      </c>
      <c r="B118" s="79" t="s">
        <v>79</v>
      </c>
      <c r="C118" s="79" t="s">
        <v>72</v>
      </c>
      <c r="D118" s="85">
        <v>1E-4</v>
      </c>
      <c r="E118" s="85">
        <v>-9.9999999999999991E-6</v>
      </c>
      <c r="F118" s="210">
        <f t="shared" si="3"/>
        <v>5</v>
      </c>
      <c r="G118" s="79" t="str">
        <f t="shared" si="4"/>
        <v>D</v>
      </c>
      <c r="H118" s="79" t="str">
        <f t="shared" si="5"/>
        <v>5IF-ELPO/SJ</v>
      </c>
    </row>
    <row r="119" spans="1:8">
      <c r="A119" s="80">
        <v>37561</v>
      </c>
      <c r="B119" s="79" t="s">
        <v>79</v>
      </c>
      <c r="C119" s="79" t="s">
        <v>67</v>
      </c>
      <c r="D119" s="85">
        <v>182425.6556</v>
      </c>
      <c r="E119" s="85">
        <v>-18242.565559999999</v>
      </c>
      <c r="F119" s="210">
        <f t="shared" si="3"/>
        <v>5</v>
      </c>
      <c r="G119" s="79" t="str">
        <f t="shared" si="4"/>
        <v>D</v>
      </c>
      <c r="H119" s="79" t="str">
        <f t="shared" si="5"/>
        <v>5IF-NWPL_ROCKY_M</v>
      </c>
    </row>
    <row r="120" spans="1:8">
      <c r="A120" s="80">
        <v>37561</v>
      </c>
      <c r="B120" s="79" t="s">
        <v>79</v>
      </c>
      <c r="C120" s="79" t="s">
        <v>68</v>
      </c>
      <c r="D120" s="85">
        <v>1E-4</v>
      </c>
      <c r="E120" s="85">
        <v>-9.9999999999999995E-7</v>
      </c>
      <c r="F120" s="210">
        <f t="shared" si="3"/>
        <v>5</v>
      </c>
      <c r="G120" s="79" t="str">
        <f t="shared" si="4"/>
        <v>D</v>
      </c>
      <c r="H120" s="79" t="str">
        <f t="shared" si="5"/>
        <v>5NGI-MALIN</v>
      </c>
    </row>
    <row r="121" spans="1:8">
      <c r="A121" s="80">
        <v>37561</v>
      </c>
      <c r="B121" s="79" t="s">
        <v>79</v>
      </c>
      <c r="C121" s="79" t="s">
        <v>74</v>
      </c>
      <c r="D121" s="85">
        <v>-87.831299999999999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5NGI-PGE/CG</v>
      </c>
    </row>
    <row r="122" spans="1:8">
      <c r="A122" s="80">
        <v>37561</v>
      </c>
      <c r="B122" s="79" t="s">
        <v>79</v>
      </c>
      <c r="C122" s="79" t="s">
        <v>46</v>
      </c>
      <c r="D122" s="85">
        <v>0</v>
      </c>
      <c r="E122" s="85">
        <v>0</v>
      </c>
      <c r="F122" s="210">
        <f t="shared" si="3"/>
        <v>5</v>
      </c>
      <c r="G122" s="79" t="str">
        <f t="shared" si="4"/>
        <v>D</v>
      </c>
      <c r="H122" s="79" t="str">
        <f t="shared" si="5"/>
        <v>5NGI-SOCAL</v>
      </c>
    </row>
    <row r="123" spans="1:8">
      <c r="A123" s="80">
        <v>37591</v>
      </c>
      <c r="B123" s="79" t="s">
        <v>79</v>
      </c>
      <c r="C123" s="79" t="s">
        <v>72</v>
      </c>
      <c r="D123" s="85">
        <v>0</v>
      </c>
      <c r="E123" s="85">
        <v>0</v>
      </c>
      <c r="F123" s="210">
        <f t="shared" si="3"/>
        <v>5</v>
      </c>
      <c r="G123" s="79" t="str">
        <f t="shared" si="4"/>
        <v>D</v>
      </c>
      <c r="H123" s="79" t="str">
        <f t="shared" si="5"/>
        <v>5IF-ELPO/SJ</v>
      </c>
    </row>
    <row r="124" spans="1:8">
      <c r="A124" s="80">
        <v>37591</v>
      </c>
      <c r="B124" s="79" t="s">
        <v>79</v>
      </c>
      <c r="C124" s="79" t="s">
        <v>67</v>
      </c>
      <c r="D124" s="85">
        <v>188047.0784</v>
      </c>
      <c r="E124" s="85">
        <v>-18804.707839999999</v>
      </c>
      <c r="F124" s="210">
        <f t="shared" si="3"/>
        <v>5</v>
      </c>
      <c r="G124" s="79" t="str">
        <f t="shared" si="4"/>
        <v>D</v>
      </c>
      <c r="H124" s="79" t="str">
        <f t="shared" si="5"/>
        <v>5IF-NWPL_ROCKY_M</v>
      </c>
    </row>
    <row r="125" spans="1:8">
      <c r="A125" s="80">
        <v>37591</v>
      </c>
      <c r="B125" s="79" t="s">
        <v>79</v>
      </c>
      <c r="C125" s="79" t="s">
        <v>68</v>
      </c>
      <c r="D125" s="85">
        <v>-1E-4</v>
      </c>
      <c r="E125" s="85">
        <v>9.9999999999999995E-7</v>
      </c>
      <c r="F125" s="210">
        <f t="shared" si="3"/>
        <v>5</v>
      </c>
      <c r="G125" s="79" t="str">
        <f t="shared" si="4"/>
        <v>D</v>
      </c>
      <c r="H125" s="79" t="str">
        <f t="shared" si="5"/>
        <v>5NGI-MALIN</v>
      </c>
    </row>
    <row r="126" spans="1:8">
      <c r="A126" s="80">
        <v>37591</v>
      </c>
      <c r="B126" s="79" t="s">
        <v>79</v>
      </c>
      <c r="C126" s="79" t="s">
        <v>74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5NGI-PGE/CG</v>
      </c>
    </row>
    <row r="127" spans="1:8">
      <c r="A127" s="80">
        <v>37591</v>
      </c>
      <c r="B127" s="79" t="s">
        <v>79</v>
      </c>
      <c r="C127" s="79" t="s">
        <v>46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5NGI-SOCAL</v>
      </c>
    </row>
    <row r="128" spans="1:8">
      <c r="A128" s="80">
        <v>37622</v>
      </c>
      <c r="B128" s="79" t="s">
        <v>79</v>
      </c>
      <c r="C128" s="79" t="s">
        <v>92</v>
      </c>
      <c r="D128" s="85">
        <v>-1E-4</v>
      </c>
      <c r="E128" s="85">
        <v>9.9999999999999991E-6</v>
      </c>
      <c r="F128" s="210">
        <f t="shared" si="3"/>
        <v>5</v>
      </c>
      <c r="G128" s="79" t="str">
        <f t="shared" si="4"/>
        <v>D</v>
      </c>
      <c r="H128" s="79" t="str">
        <f t="shared" si="5"/>
        <v>5IF-ELPO/PERMIAN</v>
      </c>
    </row>
    <row r="129" spans="1:8">
      <c r="A129" s="80">
        <v>37622</v>
      </c>
      <c r="B129" s="79" t="s">
        <v>79</v>
      </c>
      <c r="C129" s="79" t="s">
        <v>72</v>
      </c>
      <c r="D129" s="85">
        <v>0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5IF-ELPO/SJ</v>
      </c>
    </row>
    <row r="130" spans="1:8">
      <c r="A130" s="80">
        <v>37622</v>
      </c>
      <c r="B130" s="79" t="s">
        <v>79</v>
      </c>
      <c r="C130" s="79" t="s">
        <v>67</v>
      </c>
      <c r="D130" s="85">
        <v>187545.1881</v>
      </c>
      <c r="E130" s="85">
        <v>-18754.518810000001</v>
      </c>
      <c r="F130" s="210">
        <f t="shared" si="3"/>
        <v>5</v>
      </c>
      <c r="G130" s="79" t="str">
        <f t="shared" si="4"/>
        <v>D</v>
      </c>
      <c r="H130" s="79" t="str">
        <f t="shared" si="5"/>
        <v>5IF-NWPL_ROCKY_M</v>
      </c>
    </row>
    <row r="131" spans="1:8">
      <c r="A131" s="80">
        <v>37622</v>
      </c>
      <c r="B131" s="79" t="s">
        <v>79</v>
      </c>
      <c r="C131" s="79" t="s">
        <v>68</v>
      </c>
      <c r="D131" s="85">
        <v>1E-4</v>
      </c>
      <c r="E131" s="85">
        <v>-9.9999999999999995E-7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5NGI-MALIN</v>
      </c>
    </row>
    <row r="132" spans="1:8">
      <c r="A132" s="80">
        <v>37622</v>
      </c>
      <c r="B132" s="79" t="s">
        <v>79</v>
      </c>
      <c r="C132" s="79" t="s">
        <v>74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5NGI-PGE/CG</v>
      </c>
    </row>
    <row r="133" spans="1:8">
      <c r="A133" s="80">
        <v>37622</v>
      </c>
      <c r="B133" s="79" t="s">
        <v>79</v>
      </c>
      <c r="C133" s="79" t="s">
        <v>46</v>
      </c>
      <c r="D133" s="85">
        <v>-2.0000000000000001E-4</v>
      </c>
      <c r="E133" s="85">
        <v>1.9999999999999998E-5</v>
      </c>
      <c r="F133" s="210">
        <f t="shared" si="6"/>
        <v>5</v>
      </c>
      <c r="G133" s="79" t="str">
        <f t="shared" si="7"/>
        <v>D</v>
      </c>
      <c r="H133" s="79" t="str">
        <f t="shared" si="8"/>
        <v>5NGI-SOCAL</v>
      </c>
    </row>
    <row r="134" spans="1:8">
      <c r="A134" s="80">
        <v>37653</v>
      </c>
      <c r="B134" s="79" t="s">
        <v>79</v>
      </c>
      <c r="C134" s="79" t="s">
        <v>92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5IF-ELPO/PERMIAN</v>
      </c>
    </row>
    <row r="135" spans="1:8">
      <c r="A135" s="80">
        <v>37653</v>
      </c>
      <c r="B135" s="79" t="s">
        <v>79</v>
      </c>
      <c r="C135" s="79" t="s">
        <v>72</v>
      </c>
      <c r="D135" s="85">
        <v>-1E-4</v>
      </c>
      <c r="E135" s="85">
        <v>9.9999999999999991E-6</v>
      </c>
      <c r="F135" s="210">
        <f t="shared" si="6"/>
        <v>5</v>
      </c>
      <c r="G135" s="79" t="str">
        <f t="shared" si="7"/>
        <v>D</v>
      </c>
      <c r="H135" s="79" t="str">
        <f t="shared" si="8"/>
        <v>5IF-ELPO/SJ</v>
      </c>
    </row>
    <row r="136" spans="1:8">
      <c r="A136" s="80">
        <v>37653</v>
      </c>
      <c r="B136" s="79" t="s">
        <v>79</v>
      </c>
      <c r="C136" s="79" t="s">
        <v>67</v>
      </c>
      <c r="D136" s="85">
        <v>168912.073</v>
      </c>
      <c r="E136" s="85">
        <v>-16891.207300000002</v>
      </c>
      <c r="F136" s="210">
        <f t="shared" si="6"/>
        <v>5</v>
      </c>
      <c r="G136" s="79" t="str">
        <f t="shared" si="7"/>
        <v>D</v>
      </c>
      <c r="H136" s="79" t="str">
        <f t="shared" si="8"/>
        <v>5IF-NWPL_ROCKY_M</v>
      </c>
    </row>
    <row r="137" spans="1:8">
      <c r="A137" s="80">
        <v>37653</v>
      </c>
      <c r="B137" s="79" t="s">
        <v>79</v>
      </c>
      <c r="C137" s="79" t="s">
        <v>68</v>
      </c>
      <c r="D137" s="85">
        <v>0</v>
      </c>
      <c r="E137" s="85">
        <v>0</v>
      </c>
      <c r="F137" s="210">
        <f t="shared" si="6"/>
        <v>5</v>
      </c>
      <c r="G137" s="79" t="str">
        <f t="shared" si="7"/>
        <v>D</v>
      </c>
      <c r="H137" s="79" t="str">
        <f t="shared" si="8"/>
        <v>5NGI-MALIN</v>
      </c>
    </row>
    <row r="138" spans="1:8">
      <c r="A138" s="80">
        <v>37653</v>
      </c>
      <c r="B138" s="79" t="s">
        <v>79</v>
      </c>
      <c r="C138" s="79" t="s">
        <v>74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5NGI-PGE/CG</v>
      </c>
    </row>
    <row r="139" spans="1:8">
      <c r="A139" s="80">
        <v>37653</v>
      </c>
      <c r="B139" s="79" t="s">
        <v>79</v>
      </c>
      <c r="C139" s="79" t="s">
        <v>46</v>
      </c>
      <c r="D139" s="85">
        <v>1E-4</v>
      </c>
      <c r="E139" s="85">
        <v>-9.9999999999999991E-6</v>
      </c>
      <c r="F139" s="210">
        <f t="shared" si="6"/>
        <v>5</v>
      </c>
      <c r="G139" s="79" t="str">
        <f t="shared" si="7"/>
        <v>D</v>
      </c>
      <c r="H139" s="79" t="str">
        <f t="shared" si="8"/>
        <v>5NGI-SOCAL</v>
      </c>
    </row>
    <row r="140" spans="1:8">
      <c r="A140" s="80">
        <v>37681</v>
      </c>
      <c r="B140" s="79" t="s">
        <v>79</v>
      </c>
      <c r="C140" s="79" t="s">
        <v>92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5IF-ELPO/PERMIAN</v>
      </c>
    </row>
    <row r="141" spans="1:8">
      <c r="A141" s="80">
        <v>37681</v>
      </c>
      <c r="B141" s="79" t="s">
        <v>79</v>
      </c>
      <c r="C141" s="79" t="s">
        <v>72</v>
      </c>
      <c r="D141" s="85">
        <v>1E-4</v>
      </c>
      <c r="E141" s="85">
        <v>-9.9999999999999991E-6</v>
      </c>
      <c r="F141" s="210">
        <f t="shared" si="6"/>
        <v>5</v>
      </c>
      <c r="G141" s="79" t="str">
        <f t="shared" si="7"/>
        <v>D</v>
      </c>
      <c r="H141" s="79" t="str">
        <f t="shared" si="8"/>
        <v>5IF-ELPO/SJ</v>
      </c>
    </row>
    <row r="142" spans="1:8">
      <c r="A142" s="80">
        <v>37681</v>
      </c>
      <c r="B142" s="79" t="s">
        <v>79</v>
      </c>
      <c r="C142" s="79" t="s">
        <v>67</v>
      </c>
      <c r="D142" s="85">
        <v>186511.57370000001</v>
      </c>
      <c r="E142" s="85">
        <v>-18651.157370000001</v>
      </c>
      <c r="F142" s="210">
        <f t="shared" si="6"/>
        <v>5</v>
      </c>
      <c r="G142" s="79" t="str">
        <f t="shared" si="7"/>
        <v>D</v>
      </c>
      <c r="H142" s="79" t="str">
        <f t="shared" si="8"/>
        <v>5IF-NWPL_ROCKY_M</v>
      </c>
    </row>
    <row r="143" spans="1:8">
      <c r="A143" s="80">
        <v>37681</v>
      </c>
      <c r="B143" s="79" t="s">
        <v>79</v>
      </c>
      <c r="C143" s="79" t="s">
        <v>68</v>
      </c>
      <c r="D143" s="85">
        <v>0</v>
      </c>
      <c r="E143" s="85">
        <v>0</v>
      </c>
      <c r="F143" s="210">
        <f t="shared" si="6"/>
        <v>5</v>
      </c>
      <c r="G143" s="79" t="str">
        <f t="shared" si="7"/>
        <v>D</v>
      </c>
      <c r="H143" s="79" t="str">
        <f t="shared" si="8"/>
        <v>5NGI-MALIN</v>
      </c>
    </row>
    <row r="144" spans="1:8">
      <c r="A144" s="80">
        <v>37681</v>
      </c>
      <c r="B144" s="79" t="s">
        <v>79</v>
      </c>
      <c r="C144" s="79" t="s">
        <v>74</v>
      </c>
      <c r="D144" s="85">
        <v>0</v>
      </c>
      <c r="E144" s="85">
        <v>0</v>
      </c>
      <c r="F144" s="210">
        <f t="shared" si="6"/>
        <v>5</v>
      </c>
      <c r="G144" s="79" t="str">
        <f t="shared" si="7"/>
        <v>D</v>
      </c>
      <c r="H144" s="79" t="str">
        <f t="shared" si="8"/>
        <v>5NGI-PGE/CG</v>
      </c>
    </row>
    <row r="145" spans="1:8">
      <c r="A145" s="80">
        <v>37681</v>
      </c>
      <c r="B145" s="79" t="s">
        <v>79</v>
      </c>
      <c r="C145" s="79" t="s">
        <v>46</v>
      </c>
      <c r="D145" s="85">
        <v>-1E-4</v>
      </c>
      <c r="E145" s="85">
        <v>9.9999999999999991E-6</v>
      </c>
      <c r="F145" s="210">
        <f t="shared" si="6"/>
        <v>5</v>
      </c>
      <c r="G145" s="79" t="str">
        <f t="shared" si="7"/>
        <v>D</v>
      </c>
      <c r="H145" s="79" t="str">
        <f t="shared" si="8"/>
        <v>5NGI-SOCAL</v>
      </c>
    </row>
    <row r="146" spans="1:8">
      <c r="A146" s="80">
        <v>37712</v>
      </c>
      <c r="B146" s="79" t="s">
        <v>79</v>
      </c>
      <c r="C146" s="79" t="s">
        <v>92</v>
      </c>
      <c r="D146" s="85">
        <v>0</v>
      </c>
      <c r="E146" s="85">
        <v>0</v>
      </c>
      <c r="F146" s="210">
        <f t="shared" si="6"/>
        <v>6</v>
      </c>
      <c r="G146" s="79" t="str">
        <f t="shared" si="7"/>
        <v>D</v>
      </c>
      <c r="H146" s="79" t="str">
        <f t="shared" si="8"/>
        <v>6IF-ELPO/PERMIAN</v>
      </c>
    </row>
    <row r="147" spans="1:8">
      <c r="A147" s="80">
        <v>37712</v>
      </c>
      <c r="B147" s="79" t="s">
        <v>79</v>
      </c>
      <c r="C147" s="79" t="s">
        <v>72</v>
      </c>
      <c r="D147" s="85">
        <v>-1E-4</v>
      </c>
      <c r="E147" s="85">
        <v>9.9999999999999991E-6</v>
      </c>
      <c r="F147" s="210">
        <f t="shared" si="6"/>
        <v>6</v>
      </c>
      <c r="G147" s="79" t="str">
        <f t="shared" si="7"/>
        <v>D</v>
      </c>
      <c r="H147" s="79" t="str">
        <f t="shared" si="8"/>
        <v>6IF-ELPO/SJ</v>
      </c>
    </row>
    <row r="148" spans="1:8">
      <c r="A148" s="80">
        <v>37712</v>
      </c>
      <c r="B148" s="79" t="s">
        <v>79</v>
      </c>
      <c r="C148" s="79" t="s">
        <v>67</v>
      </c>
      <c r="D148" s="85">
        <v>179944.13310000001</v>
      </c>
      <c r="E148" s="85">
        <v>-17994.41331</v>
      </c>
      <c r="F148" s="210">
        <f t="shared" si="6"/>
        <v>6</v>
      </c>
      <c r="G148" s="79" t="str">
        <f t="shared" si="7"/>
        <v>D</v>
      </c>
      <c r="H148" s="79" t="str">
        <f t="shared" si="8"/>
        <v>6IF-NWPL_ROCKY_M</v>
      </c>
    </row>
    <row r="149" spans="1:8">
      <c r="A149" s="80">
        <v>37712</v>
      </c>
      <c r="B149" s="79" t="s">
        <v>79</v>
      </c>
      <c r="C149" s="79" t="s">
        <v>74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6NGI-PGE/CG</v>
      </c>
    </row>
    <row r="150" spans="1:8">
      <c r="A150" s="80">
        <v>37712</v>
      </c>
      <c r="B150" s="79" t="s">
        <v>79</v>
      </c>
      <c r="C150" s="79" t="s">
        <v>46</v>
      </c>
      <c r="D150" s="85">
        <v>2.0000000000000001E-4</v>
      </c>
      <c r="E150" s="85">
        <v>-1.9999999999999998E-5</v>
      </c>
      <c r="F150" s="210">
        <f t="shared" si="6"/>
        <v>6</v>
      </c>
      <c r="G150" s="79" t="str">
        <f t="shared" si="7"/>
        <v>D</v>
      </c>
      <c r="H150" s="79" t="str">
        <f t="shared" si="8"/>
        <v>6NGI-SOCAL</v>
      </c>
    </row>
    <row r="151" spans="1:8">
      <c r="A151" s="80">
        <v>37742</v>
      </c>
      <c r="B151" s="79" t="s">
        <v>79</v>
      </c>
      <c r="C151" s="79" t="s">
        <v>92</v>
      </c>
      <c r="D151" s="85">
        <v>0</v>
      </c>
      <c r="E151" s="85">
        <v>0</v>
      </c>
      <c r="F151" s="210">
        <f t="shared" si="6"/>
        <v>6</v>
      </c>
      <c r="G151" s="79" t="str">
        <f t="shared" si="7"/>
        <v>D</v>
      </c>
      <c r="H151" s="79" t="str">
        <f t="shared" si="8"/>
        <v>6IF-ELPO/PERMIAN</v>
      </c>
    </row>
    <row r="152" spans="1:8">
      <c r="A152" s="80">
        <v>37742</v>
      </c>
      <c r="B152" s="79" t="s">
        <v>79</v>
      </c>
      <c r="C152" s="79" t="s">
        <v>72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6IF-ELPO/SJ</v>
      </c>
    </row>
    <row r="153" spans="1:8">
      <c r="A153" s="80">
        <v>37742</v>
      </c>
      <c r="B153" s="79" t="s">
        <v>79</v>
      </c>
      <c r="C153" s="79" t="s">
        <v>67</v>
      </c>
      <c r="D153" s="85">
        <v>74376.301300000006</v>
      </c>
      <c r="E153" s="85">
        <v>-7437.6301299999996</v>
      </c>
      <c r="F153" s="210">
        <f t="shared" si="6"/>
        <v>6</v>
      </c>
      <c r="G153" s="79" t="str">
        <f t="shared" si="7"/>
        <v>D</v>
      </c>
      <c r="H153" s="79" t="str">
        <f t="shared" si="8"/>
        <v>6IF-NWPL_ROCKY_M</v>
      </c>
    </row>
    <row r="154" spans="1:8">
      <c r="A154" s="80">
        <v>37742</v>
      </c>
      <c r="B154" s="79" t="s">
        <v>79</v>
      </c>
      <c r="C154" s="79" t="s">
        <v>74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6NGI-PGE/CG</v>
      </c>
    </row>
    <row r="155" spans="1:8">
      <c r="A155" s="80">
        <v>37742</v>
      </c>
      <c r="B155" s="79" t="s">
        <v>79</v>
      </c>
      <c r="C155" s="79" t="s">
        <v>46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6NGI-SOCAL</v>
      </c>
    </row>
    <row r="156" spans="1:8">
      <c r="A156" s="80">
        <v>37773</v>
      </c>
      <c r="B156" s="79" t="s">
        <v>79</v>
      </c>
      <c r="C156" s="79" t="s">
        <v>92</v>
      </c>
      <c r="D156" s="85">
        <v>0</v>
      </c>
      <c r="E156" s="85">
        <v>0</v>
      </c>
      <c r="F156" s="210">
        <f t="shared" si="6"/>
        <v>6</v>
      </c>
      <c r="G156" s="79" t="str">
        <f t="shared" si="7"/>
        <v>D</v>
      </c>
      <c r="H156" s="79" t="str">
        <f t="shared" si="8"/>
        <v>6IF-ELPO/PERMIAN</v>
      </c>
    </row>
    <row r="157" spans="1:8">
      <c r="A157" s="80">
        <v>37773</v>
      </c>
      <c r="B157" s="79" t="s">
        <v>79</v>
      </c>
      <c r="C157" s="79" t="s">
        <v>72</v>
      </c>
      <c r="D157" s="85">
        <v>-1E-4</v>
      </c>
      <c r="E157" s="85">
        <v>9.9999999999999991E-6</v>
      </c>
      <c r="F157" s="210">
        <f t="shared" si="6"/>
        <v>6</v>
      </c>
      <c r="G157" s="79" t="str">
        <f t="shared" si="7"/>
        <v>D</v>
      </c>
      <c r="H157" s="79" t="str">
        <f t="shared" si="8"/>
        <v>6IF-ELPO/SJ</v>
      </c>
    </row>
    <row r="158" spans="1:8">
      <c r="A158" s="80">
        <v>37773</v>
      </c>
      <c r="B158" s="79" t="s">
        <v>79</v>
      </c>
      <c r="C158" s="79" t="s">
        <v>67</v>
      </c>
      <c r="D158" s="85">
        <v>71743.289199999999</v>
      </c>
      <c r="E158" s="85">
        <v>-7174.3289199999999</v>
      </c>
      <c r="F158" s="210">
        <f t="shared" si="6"/>
        <v>6</v>
      </c>
      <c r="G158" s="79" t="str">
        <f t="shared" si="7"/>
        <v>D</v>
      </c>
      <c r="H158" s="79" t="str">
        <f t="shared" si="8"/>
        <v>6IF-NWPL_ROCKY_M</v>
      </c>
    </row>
    <row r="159" spans="1:8">
      <c r="A159" s="80">
        <v>37773</v>
      </c>
      <c r="B159" s="79" t="s">
        <v>79</v>
      </c>
      <c r="C159" s="79" t="s">
        <v>74</v>
      </c>
      <c r="D159" s="85">
        <v>-1E-4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6NGI-PGE/CG</v>
      </c>
    </row>
    <row r="160" spans="1:8">
      <c r="A160" s="80">
        <v>37773</v>
      </c>
      <c r="B160" s="79" t="s">
        <v>79</v>
      </c>
      <c r="C160" s="79" t="s">
        <v>46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6NGI-SOCAL</v>
      </c>
    </row>
    <row r="161" spans="1:8">
      <c r="A161" s="80">
        <v>37803</v>
      </c>
      <c r="B161" s="79" t="s">
        <v>79</v>
      </c>
      <c r="C161" s="79" t="s">
        <v>92</v>
      </c>
      <c r="D161" s="85">
        <v>0</v>
      </c>
      <c r="E161" s="85">
        <v>0</v>
      </c>
      <c r="F161" s="210">
        <f t="shared" si="6"/>
        <v>6</v>
      </c>
      <c r="G161" s="79" t="str">
        <f t="shared" si="7"/>
        <v>D</v>
      </c>
      <c r="H161" s="79" t="str">
        <f t="shared" si="8"/>
        <v>6IF-ELPO/PERMIAN</v>
      </c>
    </row>
    <row r="162" spans="1:8">
      <c r="A162" s="80">
        <v>37803</v>
      </c>
      <c r="B162" s="79" t="s">
        <v>79</v>
      </c>
      <c r="C162" s="79" t="s">
        <v>72</v>
      </c>
      <c r="D162" s="85">
        <v>-1E-4</v>
      </c>
      <c r="E162" s="85">
        <v>9.9999999999999991E-6</v>
      </c>
      <c r="F162" s="210">
        <f t="shared" si="6"/>
        <v>6</v>
      </c>
      <c r="G162" s="79" t="str">
        <f t="shared" si="7"/>
        <v>D</v>
      </c>
      <c r="H162" s="79" t="str">
        <f t="shared" si="8"/>
        <v>6IF-ELPO/SJ</v>
      </c>
    </row>
    <row r="163" spans="1:8">
      <c r="A163" s="80">
        <v>37803</v>
      </c>
      <c r="B163" s="79" t="s">
        <v>79</v>
      </c>
      <c r="C163" s="79" t="s">
        <v>67</v>
      </c>
      <c r="D163" s="85">
        <v>73893.823999999993</v>
      </c>
      <c r="E163" s="85">
        <v>-7389.3824000000004</v>
      </c>
      <c r="F163" s="210">
        <f t="shared" si="6"/>
        <v>6</v>
      </c>
      <c r="G163" s="79" t="str">
        <f t="shared" si="7"/>
        <v>D</v>
      </c>
      <c r="H163" s="79" t="str">
        <f t="shared" si="8"/>
        <v>6IF-NWPL_ROCKY_M</v>
      </c>
    </row>
    <row r="164" spans="1:8">
      <c r="A164" s="80">
        <v>37803</v>
      </c>
      <c r="B164" s="79" t="s">
        <v>79</v>
      </c>
      <c r="C164" s="79" t="s">
        <v>74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6NGI-PGE/CG</v>
      </c>
    </row>
    <row r="165" spans="1:8">
      <c r="A165" s="80">
        <v>37803</v>
      </c>
      <c r="B165" s="79" t="s">
        <v>79</v>
      </c>
      <c r="C165" s="79" t="s">
        <v>46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6NGI-SOCAL</v>
      </c>
    </row>
    <row r="166" spans="1:8">
      <c r="A166" s="80">
        <v>37834</v>
      </c>
      <c r="B166" s="79" t="s">
        <v>79</v>
      </c>
      <c r="C166" s="79" t="s">
        <v>92</v>
      </c>
      <c r="D166" s="85">
        <v>0</v>
      </c>
      <c r="E166" s="85">
        <v>0</v>
      </c>
      <c r="F166" s="210">
        <f t="shared" si="6"/>
        <v>6</v>
      </c>
      <c r="G166" s="79" t="str">
        <f t="shared" si="7"/>
        <v>D</v>
      </c>
      <c r="H166" s="79" t="str">
        <f t="shared" si="8"/>
        <v>6IF-ELPO/PERMIAN</v>
      </c>
    </row>
    <row r="167" spans="1:8">
      <c r="A167" s="80">
        <v>37834</v>
      </c>
      <c r="B167" s="79" t="s">
        <v>79</v>
      </c>
      <c r="C167" s="79" t="s">
        <v>72</v>
      </c>
      <c r="D167" s="85">
        <v>1E-4</v>
      </c>
      <c r="E167" s="85">
        <v>-9.9999999999999991E-6</v>
      </c>
      <c r="F167" s="210">
        <f t="shared" si="6"/>
        <v>6</v>
      </c>
      <c r="G167" s="79" t="str">
        <f t="shared" si="7"/>
        <v>D</v>
      </c>
      <c r="H167" s="79" t="str">
        <f t="shared" si="8"/>
        <v>6IF-ELPO/SJ</v>
      </c>
    </row>
    <row r="168" spans="1:8">
      <c r="A168" s="80">
        <v>37834</v>
      </c>
      <c r="B168" s="79" t="s">
        <v>79</v>
      </c>
      <c r="C168" s="79" t="s">
        <v>67</v>
      </c>
      <c r="D168" s="85">
        <v>73637.126399999994</v>
      </c>
      <c r="E168" s="85">
        <v>-7363.7126399999997</v>
      </c>
      <c r="F168" s="210">
        <f t="shared" si="6"/>
        <v>6</v>
      </c>
      <c r="G168" s="79" t="str">
        <f t="shared" si="7"/>
        <v>D</v>
      </c>
      <c r="H168" s="79" t="str">
        <f t="shared" si="8"/>
        <v>6IF-NWPL_ROCKY_M</v>
      </c>
    </row>
    <row r="169" spans="1:8">
      <c r="A169" s="80">
        <v>37834</v>
      </c>
      <c r="B169" s="79" t="s">
        <v>79</v>
      </c>
      <c r="C169" s="79" t="s">
        <v>74</v>
      </c>
      <c r="D169" s="85">
        <v>1E-4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6NGI-PGE/CG</v>
      </c>
    </row>
    <row r="170" spans="1:8">
      <c r="A170" s="80">
        <v>37834</v>
      </c>
      <c r="B170" s="79" t="s">
        <v>79</v>
      </c>
      <c r="C170" s="79" t="s">
        <v>46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6NGI-SOCAL</v>
      </c>
    </row>
    <row r="171" spans="1:8">
      <c r="A171" s="80">
        <v>37865</v>
      </c>
      <c r="B171" s="79" t="s">
        <v>79</v>
      </c>
      <c r="C171" s="79" t="s">
        <v>92</v>
      </c>
      <c r="D171" s="85">
        <v>-1E-4</v>
      </c>
      <c r="E171" s="85">
        <v>9.9999999999999991E-6</v>
      </c>
      <c r="F171" s="210">
        <f t="shared" si="6"/>
        <v>6</v>
      </c>
      <c r="G171" s="79" t="str">
        <f t="shared" si="7"/>
        <v>D</v>
      </c>
      <c r="H171" s="79" t="str">
        <f t="shared" si="8"/>
        <v>6IF-ELPO/PERMIAN</v>
      </c>
    </row>
    <row r="172" spans="1:8">
      <c r="A172" s="80">
        <v>37865</v>
      </c>
      <c r="B172" s="79" t="s">
        <v>79</v>
      </c>
      <c r="C172" s="79" t="s">
        <v>72</v>
      </c>
      <c r="D172" s="85">
        <v>1E-4</v>
      </c>
      <c r="E172" s="85">
        <v>-9.9999999999999991E-6</v>
      </c>
      <c r="F172" s="210">
        <f t="shared" si="6"/>
        <v>6</v>
      </c>
      <c r="G172" s="79" t="str">
        <f t="shared" si="7"/>
        <v>D</v>
      </c>
      <c r="H172" s="79" t="str">
        <f t="shared" si="8"/>
        <v>6IF-ELPO/SJ</v>
      </c>
    </row>
    <row r="173" spans="1:8">
      <c r="A173" s="80">
        <v>37865</v>
      </c>
      <c r="B173" s="79" t="s">
        <v>79</v>
      </c>
      <c r="C173" s="79" t="s">
        <v>67</v>
      </c>
      <c r="D173" s="85">
        <v>71006.873099999997</v>
      </c>
      <c r="E173" s="85">
        <v>-7100.6873100000003</v>
      </c>
      <c r="F173" s="210">
        <f t="shared" si="6"/>
        <v>6</v>
      </c>
      <c r="G173" s="79" t="str">
        <f t="shared" si="7"/>
        <v>D</v>
      </c>
      <c r="H173" s="79" t="str">
        <f t="shared" si="8"/>
        <v>6IF-NWPL_ROCKY_M</v>
      </c>
    </row>
    <row r="174" spans="1:8">
      <c r="A174" s="80">
        <v>37865</v>
      </c>
      <c r="B174" s="79" t="s">
        <v>79</v>
      </c>
      <c r="C174" s="79" t="s">
        <v>74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6NGI-PGE/CG</v>
      </c>
    </row>
    <row r="175" spans="1:8">
      <c r="A175" s="80">
        <v>37865</v>
      </c>
      <c r="B175" s="79" t="s">
        <v>79</v>
      </c>
      <c r="C175" s="79" t="s">
        <v>46</v>
      </c>
      <c r="D175" s="85">
        <v>-1E-4</v>
      </c>
      <c r="E175" s="85">
        <v>9.9999999999999991E-6</v>
      </c>
      <c r="F175" s="210">
        <f t="shared" si="6"/>
        <v>6</v>
      </c>
      <c r="G175" s="79" t="str">
        <f t="shared" si="7"/>
        <v>D</v>
      </c>
      <c r="H175" s="79" t="str">
        <f t="shared" si="8"/>
        <v>6NGI-SOCAL</v>
      </c>
    </row>
    <row r="176" spans="1:8">
      <c r="A176" s="80">
        <v>37895</v>
      </c>
      <c r="B176" s="79" t="s">
        <v>79</v>
      </c>
      <c r="C176" s="79" t="s">
        <v>92</v>
      </c>
      <c r="D176" s="85">
        <v>-1E-4</v>
      </c>
      <c r="E176" s="85">
        <v>9.9999999999999991E-6</v>
      </c>
      <c r="F176" s="210">
        <f t="shared" si="6"/>
        <v>6</v>
      </c>
      <c r="G176" s="79" t="str">
        <f t="shared" si="7"/>
        <v>D</v>
      </c>
      <c r="H176" s="79" t="str">
        <f t="shared" si="8"/>
        <v>6IF-ELPO/PERMIAN</v>
      </c>
    </row>
    <row r="177" spans="1:8">
      <c r="A177" s="80">
        <v>37895</v>
      </c>
      <c r="B177" s="79" t="s">
        <v>79</v>
      </c>
      <c r="C177" s="79" t="s">
        <v>72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6IF-ELPO/SJ</v>
      </c>
    </row>
    <row r="178" spans="1:8">
      <c r="A178" s="80">
        <v>37895</v>
      </c>
      <c r="B178" s="79" t="s">
        <v>79</v>
      </c>
      <c r="C178" s="79" t="s">
        <v>67</v>
      </c>
      <c r="D178" s="85">
        <v>73113.322100000005</v>
      </c>
      <c r="E178" s="85">
        <v>-7311.3322099999996</v>
      </c>
      <c r="F178" s="210">
        <f t="shared" si="6"/>
        <v>6</v>
      </c>
      <c r="G178" s="79" t="str">
        <f t="shared" si="7"/>
        <v>D</v>
      </c>
      <c r="H178" s="79" t="str">
        <f t="shared" si="8"/>
        <v>6IF-NWPL_ROCKY_M</v>
      </c>
    </row>
    <row r="179" spans="1:8">
      <c r="A179" s="80">
        <v>37895</v>
      </c>
      <c r="B179" s="79" t="s">
        <v>79</v>
      </c>
      <c r="C179" s="79" t="s">
        <v>74</v>
      </c>
      <c r="D179" s="85">
        <v>1E-4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6NGI-PGE/CG</v>
      </c>
    </row>
    <row r="180" spans="1:8">
      <c r="A180" s="80">
        <v>37895</v>
      </c>
      <c r="B180" s="79" t="s">
        <v>79</v>
      </c>
      <c r="C180" s="79" t="s">
        <v>46</v>
      </c>
      <c r="D180" s="85">
        <v>-1E-4</v>
      </c>
      <c r="E180" s="85">
        <v>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6NGI-SOCAL</v>
      </c>
    </row>
    <row r="181" spans="1:8">
      <c r="A181" s="80">
        <v>37926</v>
      </c>
      <c r="B181" s="79" t="s">
        <v>79</v>
      </c>
      <c r="C181" s="79" t="s">
        <v>92</v>
      </c>
      <c r="D181" s="85">
        <v>0</v>
      </c>
      <c r="E181" s="85">
        <v>0</v>
      </c>
      <c r="F181" s="210">
        <f t="shared" si="6"/>
        <v>6</v>
      </c>
      <c r="G181" s="79" t="str">
        <f t="shared" si="7"/>
        <v>D</v>
      </c>
      <c r="H181" s="79" t="str">
        <f t="shared" si="8"/>
        <v>6IF-ELPO/PERMIAN</v>
      </c>
    </row>
    <row r="182" spans="1:8">
      <c r="A182" s="80">
        <v>37926</v>
      </c>
      <c r="B182" s="79" t="s">
        <v>79</v>
      </c>
      <c r="C182" s="79" t="s">
        <v>72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6IF-ELPO/SJ</v>
      </c>
    </row>
    <row r="183" spans="1:8">
      <c r="A183" s="80">
        <v>37926</v>
      </c>
      <c r="B183" s="79" t="s">
        <v>79</v>
      </c>
      <c r="C183" s="79" t="s">
        <v>67</v>
      </c>
      <c r="D183" s="85">
        <v>70489.103900000002</v>
      </c>
      <c r="E183" s="85">
        <v>-7048.91039</v>
      </c>
      <c r="F183" s="210">
        <f t="shared" si="6"/>
        <v>6</v>
      </c>
      <c r="G183" s="79" t="str">
        <f t="shared" si="7"/>
        <v>D</v>
      </c>
      <c r="H183" s="79" t="str">
        <f t="shared" si="8"/>
        <v>6IF-NWPL_ROCKY_M</v>
      </c>
    </row>
    <row r="184" spans="1:8">
      <c r="A184" s="80">
        <v>37926</v>
      </c>
      <c r="B184" s="79" t="s">
        <v>79</v>
      </c>
      <c r="C184" s="79" t="s">
        <v>74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6NGI-PGE/CG</v>
      </c>
    </row>
    <row r="185" spans="1:8">
      <c r="A185" s="80">
        <v>37926</v>
      </c>
      <c r="B185" s="79" t="s">
        <v>79</v>
      </c>
      <c r="C185" s="79" t="s">
        <v>46</v>
      </c>
      <c r="D185" s="85">
        <v>-2.0000000000000001E-4</v>
      </c>
      <c r="E185" s="85">
        <v>1.9999999999999998E-5</v>
      </c>
      <c r="F185" s="210">
        <f t="shared" si="6"/>
        <v>6</v>
      </c>
      <c r="G185" s="79" t="str">
        <f t="shared" si="7"/>
        <v>D</v>
      </c>
      <c r="H185" s="79" t="str">
        <f t="shared" si="8"/>
        <v>6NGI-SOCAL</v>
      </c>
    </row>
    <row r="186" spans="1:8">
      <c r="A186" s="80">
        <v>37956</v>
      </c>
      <c r="B186" s="79" t="s">
        <v>79</v>
      </c>
      <c r="C186" s="79" t="s">
        <v>92</v>
      </c>
      <c r="D186" s="85">
        <v>0</v>
      </c>
      <c r="E186" s="85">
        <v>0</v>
      </c>
      <c r="F186" s="210">
        <f t="shared" si="6"/>
        <v>6</v>
      </c>
      <c r="G186" s="79" t="str">
        <f t="shared" si="7"/>
        <v>D</v>
      </c>
      <c r="H186" s="79" t="str">
        <f t="shared" si="8"/>
        <v>6IF-ELPO/PERMIAN</v>
      </c>
    </row>
    <row r="187" spans="1:8">
      <c r="A187" s="80">
        <v>37956</v>
      </c>
      <c r="B187" s="79" t="s">
        <v>79</v>
      </c>
      <c r="C187" s="79" t="s">
        <v>72</v>
      </c>
      <c r="D187" s="85">
        <v>1E-4</v>
      </c>
      <c r="E187" s="85">
        <v>-9.9999999999999991E-6</v>
      </c>
      <c r="F187" s="210">
        <f t="shared" si="6"/>
        <v>6</v>
      </c>
      <c r="G187" s="79" t="str">
        <f t="shared" si="7"/>
        <v>D</v>
      </c>
      <c r="H187" s="79" t="str">
        <f t="shared" si="8"/>
        <v>6IF-ELPO/SJ</v>
      </c>
    </row>
    <row r="188" spans="1:8">
      <c r="A188" s="80">
        <v>37956</v>
      </c>
      <c r="B188" s="79" t="s">
        <v>79</v>
      </c>
      <c r="C188" s="79" t="s">
        <v>67</v>
      </c>
      <c r="D188" s="85">
        <v>72567.024900000004</v>
      </c>
      <c r="E188" s="85">
        <v>-7256.7024899999997</v>
      </c>
      <c r="F188" s="210">
        <f t="shared" si="6"/>
        <v>6</v>
      </c>
      <c r="G188" s="79" t="str">
        <f t="shared" si="7"/>
        <v>D</v>
      </c>
      <c r="H188" s="79" t="str">
        <f t="shared" si="8"/>
        <v>6IF-NWPL_ROCKY_M</v>
      </c>
    </row>
    <row r="189" spans="1:8">
      <c r="A189" s="80">
        <v>37956</v>
      </c>
      <c r="B189" s="79" t="s">
        <v>79</v>
      </c>
      <c r="C189" s="79" t="s">
        <v>74</v>
      </c>
      <c r="D189" s="85">
        <v>1E-4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6NGI-PGE/CG</v>
      </c>
    </row>
    <row r="190" spans="1:8">
      <c r="A190" s="80">
        <v>37956</v>
      </c>
      <c r="B190" s="79" t="s">
        <v>79</v>
      </c>
      <c r="C190" s="79" t="s">
        <v>46</v>
      </c>
      <c r="D190" s="85">
        <v>0</v>
      </c>
      <c r="E190" s="85">
        <v>0</v>
      </c>
      <c r="F190" s="210">
        <f t="shared" si="6"/>
        <v>6</v>
      </c>
      <c r="G190" s="79" t="str">
        <f t="shared" si="7"/>
        <v>D</v>
      </c>
      <c r="H190" s="79" t="str">
        <f t="shared" si="8"/>
        <v>6NGI-SOCAL</v>
      </c>
    </row>
    <row r="191" spans="1:8">
      <c r="A191" s="80">
        <v>37987</v>
      </c>
      <c r="B191" s="79" t="s">
        <v>79</v>
      </c>
      <c r="C191" s="79" t="s">
        <v>92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6IF-ELPO/PERMIAN</v>
      </c>
    </row>
    <row r="192" spans="1:8">
      <c r="A192" s="80">
        <v>37987</v>
      </c>
      <c r="B192" s="79" t="s">
        <v>79</v>
      </c>
      <c r="C192" s="79" t="s">
        <v>72</v>
      </c>
      <c r="D192" s="85">
        <v>1E-4</v>
      </c>
      <c r="E192" s="85">
        <v>-9.9999999999999991E-6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6IF-ELPO/SJ</v>
      </c>
    </row>
    <row r="193" spans="1:8">
      <c r="A193" s="80">
        <v>37987</v>
      </c>
      <c r="B193" s="79" t="s">
        <v>79</v>
      </c>
      <c r="C193" s="79" t="s">
        <v>74</v>
      </c>
      <c r="D193" s="85">
        <v>0</v>
      </c>
      <c r="E193" s="85">
        <v>0</v>
      </c>
      <c r="F193" s="210">
        <f t="shared" si="6"/>
        <v>6</v>
      </c>
      <c r="G193" s="79" t="str">
        <f t="shared" si="7"/>
        <v>D</v>
      </c>
      <c r="H193" s="79" t="str">
        <f t="shared" si="8"/>
        <v>6NGI-PGE/CG</v>
      </c>
    </row>
    <row r="194" spans="1:8">
      <c r="A194" s="80">
        <v>37987</v>
      </c>
      <c r="B194" s="79" t="s">
        <v>79</v>
      </c>
      <c r="C194" s="79" t="s">
        <v>46</v>
      </c>
      <c r="D194" s="85">
        <v>-1E-4</v>
      </c>
      <c r="E194" s="85">
        <v>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6NGI-SOCAL</v>
      </c>
    </row>
    <row r="195" spans="1:8">
      <c r="A195" s="80">
        <v>38018</v>
      </c>
      <c r="B195" s="79" t="s">
        <v>79</v>
      </c>
      <c r="C195" s="79" t="s">
        <v>92</v>
      </c>
      <c r="D195" s="85">
        <v>1E-4</v>
      </c>
      <c r="E195" s="85">
        <v>-9.9999999999999991E-6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6IF-ELPO/PERMIAN</v>
      </c>
    </row>
    <row r="196" spans="1:8">
      <c r="A196" s="80">
        <v>38018</v>
      </c>
      <c r="B196" s="79" t="s">
        <v>79</v>
      </c>
      <c r="C196" s="79" t="s">
        <v>72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6IF-ELPO/SJ</v>
      </c>
    </row>
    <row r="197" spans="1:8">
      <c r="A197" s="80">
        <v>38018</v>
      </c>
      <c r="B197" s="79" t="s">
        <v>79</v>
      </c>
      <c r="C197" s="79" t="s">
        <v>74</v>
      </c>
      <c r="D197" s="85">
        <v>0</v>
      </c>
      <c r="E197" s="85">
        <v>0</v>
      </c>
      <c r="F197" s="210">
        <f t="shared" si="9"/>
        <v>6</v>
      </c>
      <c r="G197" s="79" t="str">
        <f t="shared" si="10"/>
        <v>D</v>
      </c>
      <c r="H197" s="79" t="str">
        <f t="shared" si="11"/>
        <v>6NGI-PGE/CG</v>
      </c>
    </row>
    <row r="198" spans="1:8">
      <c r="A198" s="80">
        <v>38018</v>
      </c>
      <c r="B198" s="79" t="s">
        <v>79</v>
      </c>
      <c r="C198" s="79" t="s">
        <v>46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6NGI-SOCAL</v>
      </c>
    </row>
    <row r="199" spans="1:8">
      <c r="A199" s="80">
        <v>38047</v>
      </c>
      <c r="B199" s="79" t="s">
        <v>79</v>
      </c>
      <c r="C199" s="79" t="s">
        <v>92</v>
      </c>
      <c r="D199" s="85">
        <v>1E-4</v>
      </c>
      <c r="E199" s="85">
        <v>-9.9999999999999991E-6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6IF-ELPO/PERMIAN</v>
      </c>
    </row>
    <row r="200" spans="1:8">
      <c r="A200" s="80">
        <v>38047</v>
      </c>
      <c r="B200" s="79" t="s">
        <v>79</v>
      </c>
      <c r="C200" s="79" t="s">
        <v>72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6IF-ELPO/SJ</v>
      </c>
    </row>
    <row r="201" spans="1:8">
      <c r="A201" s="80">
        <v>38047</v>
      </c>
      <c r="B201" s="79" t="s">
        <v>79</v>
      </c>
      <c r="C201" s="79" t="s">
        <v>74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6NGI-PGE/CG</v>
      </c>
    </row>
    <row r="202" spans="1:8">
      <c r="A202" s="80">
        <v>38047</v>
      </c>
      <c r="B202" s="79" t="s">
        <v>79</v>
      </c>
      <c r="C202" s="79" t="s">
        <v>46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6NGI-SOCAL</v>
      </c>
    </row>
    <row r="203" spans="1:8">
      <c r="A203" s="80">
        <v>38078</v>
      </c>
      <c r="B203" s="79" t="s">
        <v>79</v>
      </c>
      <c r="C203" s="79" t="s">
        <v>92</v>
      </c>
      <c r="D203" s="85">
        <v>-1E-4</v>
      </c>
      <c r="E203" s="85">
        <v>9.9999999999999991E-6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6IF-ELPO/PERMIAN</v>
      </c>
    </row>
    <row r="204" spans="1:8">
      <c r="A204" s="80">
        <v>38078</v>
      </c>
      <c r="B204" s="79" t="s">
        <v>79</v>
      </c>
      <c r="C204" s="79" t="s">
        <v>72</v>
      </c>
      <c r="D204" s="85">
        <v>0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6IF-ELPO/SJ</v>
      </c>
    </row>
    <row r="205" spans="1:8">
      <c r="A205" s="80">
        <v>38078</v>
      </c>
      <c r="B205" s="79" t="s">
        <v>79</v>
      </c>
      <c r="C205" s="79" t="s">
        <v>74</v>
      </c>
      <c r="D205" s="85">
        <v>0</v>
      </c>
      <c r="E205" s="85">
        <v>0</v>
      </c>
      <c r="F205" s="210">
        <f t="shared" si="9"/>
        <v>6</v>
      </c>
      <c r="G205" s="79" t="str">
        <f t="shared" si="10"/>
        <v>D</v>
      </c>
      <c r="H205" s="79" t="str">
        <f t="shared" si="11"/>
        <v>6NGI-PGE/CG</v>
      </c>
    </row>
    <row r="206" spans="1:8">
      <c r="A206" s="80">
        <v>38078</v>
      </c>
      <c r="B206" s="79" t="s">
        <v>79</v>
      </c>
      <c r="C206" s="79" t="s">
        <v>46</v>
      </c>
      <c r="D206" s="85">
        <v>-1E-4</v>
      </c>
      <c r="E206" s="85">
        <v>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6NGI-SOCAL</v>
      </c>
    </row>
    <row r="207" spans="1:8">
      <c r="A207" s="80">
        <v>38108</v>
      </c>
      <c r="B207" s="79" t="s">
        <v>79</v>
      </c>
      <c r="C207" s="79" t="s">
        <v>92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6IF-ELPO/PERMIAN</v>
      </c>
    </row>
    <row r="208" spans="1:8">
      <c r="A208" s="80">
        <v>38108</v>
      </c>
      <c r="B208" s="79" t="s">
        <v>79</v>
      </c>
      <c r="C208" s="79" t="s">
        <v>72</v>
      </c>
      <c r="D208" s="85">
        <v>-1E-4</v>
      </c>
      <c r="E208" s="85">
        <v>9.9999999999999991E-6</v>
      </c>
      <c r="F208" s="210">
        <f t="shared" si="9"/>
        <v>6</v>
      </c>
      <c r="G208" s="79" t="str">
        <f t="shared" si="10"/>
        <v>D</v>
      </c>
      <c r="H208" s="79" t="str">
        <f t="shared" si="11"/>
        <v>6IF-ELPO/SJ</v>
      </c>
    </row>
    <row r="209" spans="1:8">
      <c r="A209" s="80">
        <v>38108</v>
      </c>
      <c r="B209" s="79" t="s">
        <v>79</v>
      </c>
      <c r="C209" s="79" t="s">
        <v>74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6NGI-PGE/CG</v>
      </c>
    </row>
    <row r="210" spans="1:8">
      <c r="A210" s="80">
        <v>38108</v>
      </c>
      <c r="B210" s="79" t="s">
        <v>79</v>
      </c>
      <c r="C210" s="79" t="s">
        <v>46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6NGI-SOCAL</v>
      </c>
    </row>
    <row r="211" spans="1:8">
      <c r="A211" s="80">
        <v>38139</v>
      </c>
      <c r="B211" s="79" t="s">
        <v>79</v>
      </c>
      <c r="C211" s="79" t="s">
        <v>92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6IF-ELPO/PERMIAN</v>
      </c>
    </row>
    <row r="212" spans="1:8">
      <c r="A212" s="80">
        <v>38139</v>
      </c>
      <c r="B212" s="79" t="s">
        <v>79</v>
      </c>
      <c r="C212" s="79" t="s">
        <v>72</v>
      </c>
      <c r="D212" s="85">
        <v>-1E-4</v>
      </c>
      <c r="E212" s="85">
        <v>9.9999999999999991E-6</v>
      </c>
      <c r="F212" s="210">
        <f t="shared" si="9"/>
        <v>6</v>
      </c>
      <c r="G212" s="79" t="str">
        <f t="shared" si="10"/>
        <v>D</v>
      </c>
      <c r="H212" s="79" t="str">
        <f t="shared" si="11"/>
        <v>6IF-ELPO/SJ</v>
      </c>
    </row>
    <row r="213" spans="1:8">
      <c r="A213" s="80">
        <v>38139</v>
      </c>
      <c r="B213" s="79" t="s">
        <v>79</v>
      </c>
      <c r="C213" s="79" t="s">
        <v>74</v>
      </c>
      <c r="D213" s="85">
        <v>0</v>
      </c>
      <c r="E213" s="85">
        <v>0</v>
      </c>
      <c r="F213" s="210">
        <f t="shared" si="9"/>
        <v>6</v>
      </c>
      <c r="G213" s="79" t="str">
        <f t="shared" si="10"/>
        <v>D</v>
      </c>
      <c r="H213" s="79" t="str">
        <f t="shared" si="11"/>
        <v>6NGI-PGE/CG</v>
      </c>
    </row>
    <row r="214" spans="1:8">
      <c r="A214" s="80">
        <v>38139</v>
      </c>
      <c r="B214" s="79" t="s">
        <v>79</v>
      </c>
      <c r="C214" s="79" t="s">
        <v>46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6NGI-SOCAL</v>
      </c>
    </row>
    <row r="215" spans="1:8">
      <c r="A215" s="80">
        <v>38169</v>
      </c>
      <c r="B215" s="79" t="s">
        <v>79</v>
      </c>
      <c r="C215" s="79" t="s">
        <v>92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6IF-ELPO/PERMIAN</v>
      </c>
    </row>
    <row r="216" spans="1:8">
      <c r="A216" s="80">
        <v>38169</v>
      </c>
      <c r="B216" s="79" t="s">
        <v>79</v>
      </c>
      <c r="C216" s="79" t="s">
        <v>72</v>
      </c>
      <c r="D216" s="85">
        <v>1E-4</v>
      </c>
      <c r="E216" s="85">
        <v>-9.9999999999999991E-6</v>
      </c>
      <c r="F216" s="210">
        <f t="shared" si="9"/>
        <v>6</v>
      </c>
      <c r="G216" s="79" t="str">
        <f t="shared" si="10"/>
        <v>D</v>
      </c>
      <c r="H216" s="79" t="str">
        <f t="shared" si="11"/>
        <v>6IF-ELPO/SJ</v>
      </c>
    </row>
    <row r="217" spans="1:8">
      <c r="A217" s="80">
        <v>38169</v>
      </c>
      <c r="B217" s="79" t="s">
        <v>79</v>
      </c>
      <c r="C217" s="79" t="s">
        <v>74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6NGI-PGE/CG</v>
      </c>
    </row>
    <row r="218" spans="1:8">
      <c r="A218" s="80">
        <v>38169</v>
      </c>
      <c r="B218" s="79" t="s">
        <v>79</v>
      </c>
      <c r="C218" s="79" t="s">
        <v>46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6NGI-SOCAL</v>
      </c>
    </row>
    <row r="219" spans="1:8">
      <c r="A219" s="80">
        <v>38200</v>
      </c>
      <c r="B219" s="79" t="s">
        <v>79</v>
      </c>
      <c r="C219" s="79" t="s">
        <v>92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6IF-ELPO/PERMIAN</v>
      </c>
    </row>
    <row r="220" spans="1:8">
      <c r="A220" s="80">
        <v>38200</v>
      </c>
      <c r="B220" s="79" t="s">
        <v>79</v>
      </c>
      <c r="C220" s="79" t="s">
        <v>72</v>
      </c>
      <c r="D220" s="85">
        <v>-1E-4</v>
      </c>
      <c r="E220" s="85">
        <v>9.9999999999999991E-6</v>
      </c>
      <c r="F220" s="210">
        <f t="shared" si="9"/>
        <v>6</v>
      </c>
      <c r="G220" s="79" t="str">
        <f t="shared" si="10"/>
        <v>D</v>
      </c>
      <c r="H220" s="79" t="str">
        <f t="shared" si="11"/>
        <v>6IF-ELPO/SJ</v>
      </c>
    </row>
    <row r="221" spans="1:8">
      <c r="A221" s="80">
        <v>38200</v>
      </c>
      <c r="B221" s="79" t="s">
        <v>79</v>
      </c>
      <c r="C221" s="79" t="s">
        <v>74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6NGI-PGE/CG</v>
      </c>
    </row>
    <row r="222" spans="1:8">
      <c r="A222" s="80">
        <v>38200</v>
      </c>
      <c r="B222" s="79" t="s">
        <v>79</v>
      </c>
      <c r="C222" s="79" t="s">
        <v>46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6NGI-SOCAL</v>
      </c>
    </row>
    <row r="223" spans="1:8">
      <c r="A223" s="80">
        <v>38231</v>
      </c>
      <c r="B223" s="79" t="s">
        <v>79</v>
      </c>
      <c r="C223" s="79" t="s">
        <v>92</v>
      </c>
      <c r="D223" s="85">
        <v>-1E-4</v>
      </c>
      <c r="E223" s="85">
        <v>9.9999999999999991E-6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6IF-ELPO/PERMIAN</v>
      </c>
    </row>
    <row r="224" spans="1:8">
      <c r="A224" s="80">
        <v>38231</v>
      </c>
      <c r="B224" s="79" t="s">
        <v>79</v>
      </c>
      <c r="C224" s="79" t="s">
        <v>72</v>
      </c>
      <c r="D224" s="85">
        <v>0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6IF-ELPO/SJ</v>
      </c>
    </row>
    <row r="225" spans="1:8">
      <c r="A225" s="80">
        <v>38231</v>
      </c>
      <c r="B225" s="79" t="s">
        <v>79</v>
      </c>
      <c r="C225" s="79" t="s">
        <v>74</v>
      </c>
      <c r="D225" s="85">
        <v>-1E-4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6NGI-PGE/CG</v>
      </c>
    </row>
    <row r="226" spans="1:8">
      <c r="A226" s="80">
        <v>38231</v>
      </c>
      <c r="B226" s="79" t="s">
        <v>79</v>
      </c>
      <c r="C226" s="79" t="s">
        <v>46</v>
      </c>
      <c r="D226" s="85">
        <v>-1E-4</v>
      </c>
      <c r="E226" s="85">
        <v>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6NGI-SOCAL</v>
      </c>
    </row>
    <row r="227" spans="1:8">
      <c r="A227" s="80">
        <v>38261</v>
      </c>
      <c r="B227" s="79" t="s">
        <v>79</v>
      </c>
      <c r="C227" s="79" t="s">
        <v>92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6IF-ELPO/PERMIAN</v>
      </c>
    </row>
    <row r="228" spans="1:8">
      <c r="A228" s="80">
        <v>38261</v>
      </c>
      <c r="B228" s="79" t="s">
        <v>79</v>
      </c>
      <c r="C228" s="79" t="s">
        <v>72</v>
      </c>
      <c r="D228" s="85">
        <v>1E-4</v>
      </c>
      <c r="E228" s="85">
        <v>-9.9999999999999991E-6</v>
      </c>
      <c r="F228" s="210">
        <f t="shared" si="9"/>
        <v>6</v>
      </c>
      <c r="G228" s="79" t="str">
        <f t="shared" si="10"/>
        <v>D</v>
      </c>
      <c r="H228" s="79" t="str">
        <f t="shared" si="11"/>
        <v>6IF-ELPO/SJ</v>
      </c>
    </row>
    <row r="229" spans="1:8">
      <c r="A229" s="80">
        <v>38261</v>
      </c>
      <c r="B229" s="79" t="s">
        <v>79</v>
      </c>
      <c r="C229" s="79" t="s">
        <v>74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6NGI-PGE/CG</v>
      </c>
    </row>
    <row r="230" spans="1:8">
      <c r="A230" s="80">
        <v>38261</v>
      </c>
      <c r="B230" s="79" t="s">
        <v>79</v>
      </c>
      <c r="C230" s="79" t="s">
        <v>46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6NGI-SOCAL</v>
      </c>
    </row>
    <row r="231" spans="1:8">
      <c r="A231" s="80">
        <v>38292</v>
      </c>
      <c r="B231" s="79" t="s">
        <v>79</v>
      </c>
      <c r="C231" s="79" t="s">
        <v>92</v>
      </c>
      <c r="D231" s="85">
        <v>1E-4</v>
      </c>
      <c r="E231" s="85">
        <v>-9.9999999999999991E-6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6IF-ELPO/PERMIAN</v>
      </c>
    </row>
    <row r="232" spans="1:8">
      <c r="A232" s="80">
        <v>38292</v>
      </c>
      <c r="B232" s="79" t="s">
        <v>79</v>
      </c>
      <c r="C232" s="79" t="s">
        <v>72</v>
      </c>
      <c r="D232" s="85">
        <v>0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6IF-ELPO/SJ</v>
      </c>
    </row>
    <row r="233" spans="1:8">
      <c r="A233" s="80">
        <v>38292</v>
      </c>
      <c r="B233" s="79" t="s">
        <v>79</v>
      </c>
      <c r="C233" s="79" t="s">
        <v>74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6NGI-PGE/CG</v>
      </c>
    </row>
    <row r="234" spans="1:8">
      <c r="A234" s="80">
        <v>38292</v>
      </c>
      <c r="B234" s="79" t="s">
        <v>79</v>
      </c>
      <c r="C234" s="79" t="s">
        <v>46</v>
      </c>
      <c r="D234" s="85">
        <v>1E-4</v>
      </c>
      <c r="E234" s="85">
        <v>-9.9999999999999991E-6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6NGI-SOCAL</v>
      </c>
    </row>
    <row r="235" spans="1:8">
      <c r="A235" s="80">
        <v>38322</v>
      </c>
      <c r="B235" s="79" t="s">
        <v>79</v>
      </c>
      <c r="C235" s="79" t="s">
        <v>92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6IF-ELPO/PERMIAN</v>
      </c>
    </row>
    <row r="236" spans="1:8">
      <c r="A236" s="80">
        <v>38322</v>
      </c>
      <c r="B236" s="79" t="s">
        <v>79</v>
      </c>
      <c r="C236" s="79" t="s">
        <v>72</v>
      </c>
      <c r="D236" s="85">
        <v>-1E-4</v>
      </c>
      <c r="E236" s="85">
        <v>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6IF-ELPO/SJ</v>
      </c>
    </row>
    <row r="237" spans="1:8">
      <c r="A237" s="80">
        <v>38322</v>
      </c>
      <c r="B237" s="79" t="s">
        <v>79</v>
      </c>
      <c r="C237" s="79" t="s">
        <v>74</v>
      </c>
      <c r="D237" s="85">
        <v>0</v>
      </c>
      <c r="E237" s="85">
        <v>0</v>
      </c>
      <c r="F237" s="210">
        <f t="shared" si="9"/>
        <v>6</v>
      </c>
      <c r="G237" s="79" t="str">
        <f t="shared" si="10"/>
        <v>D</v>
      </c>
      <c r="H237" s="79" t="str">
        <f t="shared" si="11"/>
        <v>6NGI-PGE/CG</v>
      </c>
    </row>
    <row r="238" spans="1:8">
      <c r="A238" s="80">
        <v>38322</v>
      </c>
      <c r="B238" s="79" t="s">
        <v>79</v>
      </c>
      <c r="C238" s="79" t="s">
        <v>46</v>
      </c>
      <c r="D238" s="85">
        <v>1E-4</v>
      </c>
      <c r="E238" s="85">
        <v>-9.9999999999999991E-6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6NGI-SOCAL</v>
      </c>
    </row>
    <row r="239" spans="1:8">
      <c r="A239" s="80">
        <v>38353</v>
      </c>
      <c r="B239" s="79" t="s">
        <v>79</v>
      </c>
      <c r="C239" s="79" t="s">
        <v>92</v>
      </c>
      <c r="D239" s="85">
        <v>-1E-4</v>
      </c>
      <c r="E239" s="85">
        <v>9.9999999999999991E-6</v>
      </c>
      <c r="F239" s="210">
        <f t="shared" si="9"/>
        <v>6</v>
      </c>
      <c r="G239" s="79" t="str">
        <f t="shared" si="10"/>
        <v>D</v>
      </c>
      <c r="H239" s="79" t="str">
        <f t="shared" si="11"/>
        <v>6IF-ELPO/PERMIAN</v>
      </c>
    </row>
    <row r="240" spans="1:8">
      <c r="A240" s="80">
        <v>38353</v>
      </c>
      <c r="B240" s="79" t="s">
        <v>79</v>
      </c>
      <c r="C240" s="79" t="s">
        <v>74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6NGI-PGE/CG</v>
      </c>
    </row>
    <row r="241" spans="1:8">
      <c r="A241" s="80">
        <v>38353</v>
      </c>
      <c r="B241" s="79" t="s">
        <v>79</v>
      </c>
      <c r="C241" s="79" t="s">
        <v>46</v>
      </c>
      <c r="D241" s="85">
        <v>1E-4</v>
      </c>
      <c r="E241" s="85">
        <v>-9.9999999999999991E-6</v>
      </c>
      <c r="F241" s="210">
        <f t="shared" si="9"/>
        <v>6</v>
      </c>
      <c r="G241" s="79" t="str">
        <f t="shared" si="10"/>
        <v>D</v>
      </c>
      <c r="H241" s="79" t="str">
        <f t="shared" si="11"/>
        <v>6NGI-SOCAL</v>
      </c>
    </row>
    <row r="242" spans="1:8">
      <c r="A242" s="80">
        <v>38384</v>
      </c>
      <c r="B242" s="79" t="s">
        <v>79</v>
      </c>
      <c r="C242" s="79" t="s">
        <v>92</v>
      </c>
      <c r="D242" s="85">
        <v>0</v>
      </c>
      <c r="E242" s="85">
        <v>0</v>
      </c>
      <c r="F242" s="210">
        <f t="shared" si="9"/>
        <v>6</v>
      </c>
      <c r="G242" s="79" t="str">
        <f t="shared" si="10"/>
        <v>D</v>
      </c>
      <c r="H242" s="79" t="str">
        <f t="shared" si="11"/>
        <v>6IF-ELPO/PERMIAN</v>
      </c>
    </row>
    <row r="243" spans="1:8">
      <c r="A243" s="80">
        <v>38384</v>
      </c>
      <c r="B243" s="79" t="s">
        <v>79</v>
      </c>
      <c r="C243" s="79" t="s">
        <v>74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6NGI-PGE/CG</v>
      </c>
    </row>
    <row r="244" spans="1:8">
      <c r="A244" s="80">
        <v>38384</v>
      </c>
      <c r="B244" s="79" t="s">
        <v>79</v>
      </c>
      <c r="C244" s="79" t="s">
        <v>46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6NGI-SOCAL</v>
      </c>
    </row>
    <row r="245" spans="1:8">
      <c r="A245" s="80">
        <v>38412</v>
      </c>
      <c r="B245" s="79" t="s">
        <v>79</v>
      </c>
      <c r="C245" s="79" t="s">
        <v>92</v>
      </c>
      <c r="D245" s="85">
        <v>-1E-4</v>
      </c>
      <c r="E245" s="85">
        <v>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6IF-ELPO/PERMIAN</v>
      </c>
    </row>
    <row r="246" spans="1:8">
      <c r="A246" s="80">
        <v>38412</v>
      </c>
      <c r="B246" s="79" t="s">
        <v>79</v>
      </c>
      <c r="C246" s="79" t="s">
        <v>74</v>
      </c>
      <c r="D246" s="85">
        <v>1E-4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6NGI-PGE/CG</v>
      </c>
    </row>
    <row r="247" spans="1:8">
      <c r="A247" s="80">
        <v>38412</v>
      </c>
      <c r="B247" s="79" t="s">
        <v>79</v>
      </c>
      <c r="C247" s="79" t="s">
        <v>46</v>
      </c>
      <c r="D247" s="85">
        <v>-1E-4</v>
      </c>
      <c r="E247" s="85">
        <v>9.9999999999999991E-6</v>
      </c>
      <c r="F247" s="210">
        <f t="shared" si="9"/>
        <v>6</v>
      </c>
      <c r="G247" s="79" t="str">
        <f t="shared" si="10"/>
        <v>D</v>
      </c>
      <c r="H247" s="79" t="str">
        <f t="shared" si="11"/>
        <v>6NGI-SOCAL</v>
      </c>
    </row>
    <row r="248" spans="1:8">
      <c r="A248" s="80">
        <v>38443</v>
      </c>
      <c r="B248" s="79" t="s">
        <v>79</v>
      </c>
      <c r="C248" s="79" t="s">
        <v>92</v>
      </c>
      <c r="D248" s="85">
        <v>0</v>
      </c>
      <c r="E248" s="85">
        <v>0</v>
      </c>
      <c r="F248" s="210">
        <f t="shared" si="9"/>
        <v>6</v>
      </c>
      <c r="G248" s="79" t="str">
        <f t="shared" si="10"/>
        <v>D</v>
      </c>
      <c r="H248" s="79" t="str">
        <f t="shared" si="11"/>
        <v>6IF-ELPO/PERMIAN</v>
      </c>
    </row>
    <row r="249" spans="1:8">
      <c r="A249" s="80">
        <v>38443</v>
      </c>
      <c r="B249" s="79" t="s">
        <v>79</v>
      </c>
      <c r="C249" s="79" t="s">
        <v>74</v>
      </c>
      <c r="D249" s="85">
        <v>0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6NGI-PGE/CG</v>
      </c>
    </row>
    <row r="250" spans="1:8">
      <c r="A250" s="80">
        <v>38443</v>
      </c>
      <c r="B250" s="79" t="s">
        <v>79</v>
      </c>
      <c r="C250" s="79" t="s">
        <v>46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6NGI-SOCAL</v>
      </c>
    </row>
    <row r="251" spans="1:8">
      <c r="A251" s="80">
        <v>38473</v>
      </c>
      <c r="B251" s="79" t="s">
        <v>79</v>
      </c>
      <c r="C251" s="79" t="s">
        <v>92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6IF-ELPO/PERMIAN</v>
      </c>
    </row>
    <row r="252" spans="1:8">
      <c r="A252" s="80">
        <v>38473</v>
      </c>
      <c r="B252" s="79" t="s">
        <v>79</v>
      </c>
      <c r="C252" s="79" t="s">
        <v>74</v>
      </c>
      <c r="D252" s="85">
        <v>1E-4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6NGI-PGE/CG</v>
      </c>
    </row>
    <row r="253" spans="1:8">
      <c r="A253" s="80">
        <v>38473</v>
      </c>
      <c r="B253" s="79" t="s">
        <v>79</v>
      </c>
      <c r="C253" s="79" t="s">
        <v>46</v>
      </c>
      <c r="D253" s="85">
        <v>-1E-4</v>
      </c>
      <c r="E253" s="85">
        <v>9.9999999999999991E-6</v>
      </c>
      <c r="F253" s="210">
        <f t="shared" si="9"/>
        <v>6</v>
      </c>
      <c r="G253" s="79" t="str">
        <f t="shared" si="10"/>
        <v>D</v>
      </c>
      <c r="H253" s="79" t="str">
        <f t="shared" si="11"/>
        <v>6NGI-SOCAL</v>
      </c>
    </row>
    <row r="254" spans="1:8">
      <c r="A254" s="80">
        <v>38504</v>
      </c>
      <c r="B254" s="79" t="s">
        <v>79</v>
      </c>
      <c r="C254" s="79" t="s">
        <v>92</v>
      </c>
      <c r="D254" s="85">
        <v>-1E-4</v>
      </c>
      <c r="E254" s="85">
        <v>9.9999999999999991E-6</v>
      </c>
      <c r="F254" s="210">
        <f t="shared" si="9"/>
        <v>6</v>
      </c>
      <c r="G254" s="79" t="str">
        <f t="shared" si="10"/>
        <v>D</v>
      </c>
      <c r="H254" s="79" t="str">
        <f t="shared" si="11"/>
        <v>6IF-ELPO/PERMIAN</v>
      </c>
    </row>
    <row r="255" spans="1:8">
      <c r="A255" s="80">
        <v>38504</v>
      </c>
      <c r="B255" s="79" t="s">
        <v>79</v>
      </c>
      <c r="C255" s="79" t="s">
        <v>74</v>
      </c>
      <c r="D255" s="85">
        <v>0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6NGI-PGE/CG</v>
      </c>
    </row>
    <row r="256" spans="1:8">
      <c r="A256" s="80">
        <v>38504</v>
      </c>
      <c r="B256" s="79" t="s">
        <v>79</v>
      </c>
      <c r="C256" s="79" t="s">
        <v>46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6NGI-SOCAL</v>
      </c>
    </row>
    <row r="257" spans="1:8">
      <c r="A257" s="80">
        <v>38534</v>
      </c>
      <c r="B257" s="79" t="s">
        <v>79</v>
      </c>
      <c r="C257" s="79" t="s">
        <v>92</v>
      </c>
      <c r="D257" s="85">
        <v>-1E-4</v>
      </c>
      <c r="E257" s="85">
        <v>9.9999999999999991E-6</v>
      </c>
      <c r="F257" s="210">
        <f t="shared" si="9"/>
        <v>6</v>
      </c>
      <c r="G257" s="79" t="str">
        <f t="shared" si="10"/>
        <v>D</v>
      </c>
      <c r="H257" s="79" t="str">
        <f t="shared" si="11"/>
        <v>6IF-ELPO/PERMIAN</v>
      </c>
    </row>
    <row r="258" spans="1:8">
      <c r="A258" s="80">
        <v>38534</v>
      </c>
      <c r="B258" s="79" t="s">
        <v>79</v>
      </c>
      <c r="C258" s="79" t="s">
        <v>74</v>
      </c>
      <c r="D258" s="85">
        <v>1E-4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6NGI-PGE/CG</v>
      </c>
    </row>
    <row r="259" spans="1:8">
      <c r="A259" s="80">
        <v>38534</v>
      </c>
      <c r="B259" s="79" t="s">
        <v>79</v>
      </c>
      <c r="C259" s="79" t="s">
        <v>46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6NGI-SOCAL</v>
      </c>
    </row>
    <row r="260" spans="1:8">
      <c r="A260" s="80">
        <v>38565</v>
      </c>
      <c r="B260" s="79" t="s">
        <v>79</v>
      </c>
      <c r="C260" s="79" t="s">
        <v>92</v>
      </c>
      <c r="D260" s="85">
        <v>2.0000000000000001E-4</v>
      </c>
      <c r="E260" s="85">
        <v>-1.9999999999999998E-5</v>
      </c>
      <c r="F260" s="210">
        <f t="shared" si="12"/>
        <v>6</v>
      </c>
      <c r="G260" s="79" t="str">
        <f t="shared" si="13"/>
        <v>D</v>
      </c>
      <c r="H260" s="79" t="str">
        <f t="shared" si="14"/>
        <v>6IF-ELPO/PERMIAN</v>
      </c>
    </row>
    <row r="261" spans="1:8">
      <c r="A261" s="80">
        <v>38565</v>
      </c>
      <c r="B261" s="79" t="s">
        <v>79</v>
      </c>
      <c r="C261" s="79" t="s">
        <v>74</v>
      </c>
      <c r="D261" s="85">
        <v>1E-4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6NGI-PGE/CG</v>
      </c>
    </row>
    <row r="262" spans="1:8">
      <c r="A262" s="80">
        <v>38565</v>
      </c>
      <c r="B262" s="79" t="s">
        <v>79</v>
      </c>
      <c r="C262" s="79" t="s">
        <v>46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6NGI-SOCAL</v>
      </c>
    </row>
    <row r="263" spans="1:8">
      <c r="A263" s="80">
        <v>38596</v>
      </c>
      <c r="B263" s="79" t="s">
        <v>79</v>
      </c>
      <c r="C263" s="79" t="s">
        <v>92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6IF-ELPO/PERMIAN</v>
      </c>
    </row>
    <row r="264" spans="1:8">
      <c r="A264" s="80">
        <v>38596</v>
      </c>
      <c r="B264" s="79" t="s">
        <v>79</v>
      </c>
      <c r="C264" s="79" t="s">
        <v>74</v>
      </c>
      <c r="D264" s="85">
        <v>-1E-4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6NGI-PGE/CG</v>
      </c>
    </row>
    <row r="265" spans="1:8">
      <c r="A265" s="80">
        <v>38596</v>
      </c>
      <c r="B265" s="79" t="s">
        <v>79</v>
      </c>
      <c r="C265" s="79" t="s">
        <v>46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6NGI-SOCAL</v>
      </c>
    </row>
    <row r="266" spans="1:8">
      <c r="A266" s="80">
        <v>38626</v>
      </c>
      <c r="B266" s="79" t="s">
        <v>79</v>
      </c>
      <c r="C266" s="79" t="s">
        <v>92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6IF-ELPO/PERMIAN</v>
      </c>
    </row>
    <row r="267" spans="1:8">
      <c r="A267" s="80">
        <v>38626</v>
      </c>
      <c r="B267" s="79" t="s">
        <v>79</v>
      </c>
      <c r="C267" s="79" t="s">
        <v>74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6NGI-PGE/CG</v>
      </c>
    </row>
    <row r="268" spans="1:8">
      <c r="A268" s="80">
        <v>38626</v>
      </c>
      <c r="B268" s="79" t="s">
        <v>79</v>
      </c>
      <c r="C268" s="79" t="s">
        <v>46</v>
      </c>
      <c r="D268" s="85">
        <v>0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6NGI-SOCAL</v>
      </c>
    </row>
    <row r="269" spans="1:8">
      <c r="A269" s="80">
        <v>38657</v>
      </c>
      <c r="B269" s="79" t="s">
        <v>79</v>
      </c>
      <c r="C269" s="79" t="s">
        <v>92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6IF-ELPO/PERMIAN</v>
      </c>
    </row>
    <row r="270" spans="1:8">
      <c r="A270" s="80">
        <v>38657</v>
      </c>
      <c r="B270" s="79" t="s">
        <v>79</v>
      </c>
      <c r="C270" s="79" t="s">
        <v>74</v>
      </c>
      <c r="D270" s="85">
        <v>-1E-4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6NGI-PGE/CG</v>
      </c>
    </row>
    <row r="271" spans="1:8">
      <c r="A271" s="80">
        <v>38657</v>
      </c>
      <c r="B271" s="79" t="s">
        <v>79</v>
      </c>
      <c r="C271" s="79" t="s">
        <v>46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6NGI-SOCAL</v>
      </c>
    </row>
    <row r="272" spans="1:8">
      <c r="A272" s="80">
        <v>38687</v>
      </c>
      <c r="B272" s="79" t="s">
        <v>79</v>
      </c>
      <c r="C272" s="79" t="s">
        <v>92</v>
      </c>
      <c r="D272" s="85">
        <v>-1E-4</v>
      </c>
      <c r="E272" s="85">
        <v>9.9999999999999991E-6</v>
      </c>
      <c r="F272" s="210">
        <f t="shared" si="12"/>
        <v>6</v>
      </c>
      <c r="G272" s="79" t="str">
        <f t="shared" si="13"/>
        <v>D</v>
      </c>
      <c r="H272" s="79" t="str">
        <f t="shared" si="14"/>
        <v>6IF-ELPO/PERMIAN</v>
      </c>
    </row>
    <row r="273" spans="1:8">
      <c r="A273" s="80">
        <v>38687</v>
      </c>
      <c r="B273" s="79" t="s">
        <v>79</v>
      </c>
      <c r="C273" s="79" t="s">
        <v>74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6NGI-PGE/CG</v>
      </c>
    </row>
    <row r="274" spans="1:8">
      <c r="A274" s="80">
        <v>38687</v>
      </c>
      <c r="B274" s="79" t="s">
        <v>79</v>
      </c>
      <c r="C274" s="79" t="s">
        <v>46</v>
      </c>
      <c r="D274" s="85">
        <v>1E-4</v>
      </c>
      <c r="E274" s="85">
        <v>-9.9999999999999991E-6</v>
      </c>
      <c r="F274" s="210">
        <f t="shared" si="12"/>
        <v>6</v>
      </c>
      <c r="G274" s="79" t="str">
        <f t="shared" si="13"/>
        <v>D</v>
      </c>
      <c r="H274" s="79" t="str">
        <f t="shared" si="14"/>
        <v>6NGI-SOCAL</v>
      </c>
    </row>
    <row r="275" spans="1:8">
      <c r="A275" s="80">
        <v>38718</v>
      </c>
      <c r="B275" s="79" t="s">
        <v>79</v>
      </c>
      <c r="C275" s="79" t="s">
        <v>67</v>
      </c>
      <c r="D275" s="85">
        <v>-129926.2246</v>
      </c>
      <c r="E275" s="85">
        <v>12992.622460000001</v>
      </c>
      <c r="F275" s="210">
        <f t="shared" si="12"/>
        <v>6</v>
      </c>
      <c r="G275" s="79" t="str">
        <f t="shared" si="13"/>
        <v>D</v>
      </c>
      <c r="H275" s="79" t="str">
        <f t="shared" si="14"/>
        <v>6IF-NWPL_ROCKY_M</v>
      </c>
    </row>
    <row r="276" spans="1:8">
      <c r="A276" s="80">
        <v>38718</v>
      </c>
      <c r="B276" s="79" t="s">
        <v>79</v>
      </c>
      <c r="C276" s="79" t="s">
        <v>74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6NGI-PGE/CG</v>
      </c>
    </row>
    <row r="277" spans="1:8">
      <c r="A277" s="80">
        <v>38718</v>
      </c>
      <c r="B277" s="79" t="s">
        <v>79</v>
      </c>
      <c r="C277" s="79" t="s">
        <v>46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6NGI-SOCAL</v>
      </c>
    </row>
    <row r="278" spans="1:8">
      <c r="A278" s="80">
        <v>38749</v>
      </c>
      <c r="B278" s="79" t="s">
        <v>79</v>
      </c>
      <c r="C278" s="79" t="s">
        <v>67</v>
      </c>
      <c r="D278" s="85">
        <v>-116795.7813</v>
      </c>
      <c r="E278" s="85">
        <v>11679.57813</v>
      </c>
      <c r="F278" s="210">
        <f t="shared" si="12"/>
        <v>6</v>
      </c>
      <c r="G278" s="79" t="str">
        <f t="shared" si="13"/>
        <v>D</v>
      </c>
      <c r="H278" s="79" t="str">
        <f t="shared" si="14"/>
        <v>6IF-NWPL_ROCKY_M</v>
      </c>
    </row>
    <row r="279" spans="1:8">
      <c r="A279" s="80">
        <v>38749</v>
      </c>
      <c r="B279" s="79" t="s">
        <v>79</v>
      </c>
      <c r="C279" s="79" t="s">
        <v>74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6NGI-PGE/CG</v>
      </c>
    </row>
    <row r="280" spans="1:8">
      <c r="A280" s="80">
        <v>38749</v>
      </c>
      <c r="B280" s="79" t="s">
        <v>79</v>
      </c>
      <c r="C280" s="79" t="s">
        <v>46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6NGI-SOCAL</v>
      </c>
    </row>
    <row r="281" spans="1:8">
      <c r="A281" s="80">
        <v>38777</v>
      </c>
      <c r="B281" s="79" t="s">
        <v>79</v>
      </c>
      <c r="C281" s="79" t="s">
        <v>67</v>
      </c>
      <c r="D281" s="85">
        <v>-128750.0235</v>
      </c>
      <c r="E281" s="85">
        <v>12875.002350000001</v>
      </c>
      <c r="F281" s="210">
        <f t="shared" si="12"/>
        <v>6</v>
      </c>
      <c r="G281" s="79" t="str">
        <f t="shared" si="13"/>
        <v>D</v>
      </c>
      <c r="H281" s="79" t="str">
        <f t="shared" si="14"/>
        <v>6IF-NWPL_ROCKY_M</v>
      </c>
    </row>
    <row r="282" spans="1:8">
      <c r="A282" s="80">
        <v>38777</v>
      </c>
      <c r="B282" s="79" t="s">
        <v>79</v>
      </c>
      <c r="C282" s="79" t="s">
        <v>74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6NGI-PGE/CG</v>
      </c>
    </row>
    <row r="283" spans="1:8">
      <c r="A283" s="80">
        <v>38777</v>
      </c>
      <c r="B283" s="79" t="s">
        <v>79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38808</v>
      </c>
      <c r="B284" s="79" t="s">
        <v>79</v>
      </c>
      <c r="C284" s="79" t="s">
        <v>67</v>
      </c>
      <c r="D284" s="85">
        <v>-123994.45699999999</v>
      </c>
      <c r="E284" s="85">
        <v>12399.4457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38808</v>
      </c>
      <c r="B285" s="79" t="s">
        <v>79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38838</v>
      </c>
      <c r="B286" s="79" t="s">
        <v>79</v>
      </c>
      <c r="C286" s="79" t="s">
        <v>67</v>
      </c>
      <c r="D286" s="85">
        <v>-127522.4611</v>
      </c>
      <c r="E286" s="85">
        <v>12752.24611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38838</v>
      </c>
      <c r="B287" s="79" t="s">
        <v>79</v>
      </c>
      <c r="C287" s="79" t="s">
        <v>46</v>
      </c>
      <c r="D287" s="85">
        <v>0</v>
      </c>
      <c r="E287" s="85">
        <v>0</v>
      </c>
      <c r="F287" s="210">
        <f t="shared" si="12"/>
        <v>6</v>
      </c>
      <c r="G287" s="79" t="str">
        <f t="shared" si="13"/>
        <v>D</v>
      </c>
      <c r="H287" s="79" t="str">
        <f t="shared" si="14"/>
        <v>6NGI-SOCAL</v>
      </c>
    </row>
    <row r="288" spans="1:8">
      <c r="A288" s="80">
        <v>38869</v>
      </c>
      <c r="B288" s="79" t="s">
        <v>79</v>
      </c>
      <c r="C288" s="79" t="s">
        <v>67</v>
      </c>
      <c r="D288" s="85">
        <v>-122800.954</v>
      </c>
      <c r="E288" s="85">
        <v>12280.0954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38899</v>
      </c>
      <c r="B289" s="79" t="s">
        <v>79</v>
      </c>
      <c r="C289" s="79" t="s">
        <v>67</v>
      </c>
      <c r="D289" s="85">
        <v>-126283.77370000001</v>
      </c>
      <c r="E289" s="85">
        <v>12628.37737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38930</v>
      </c>
      <c r="B290" s="79" t="s">
        <v>79</v>
      </c>
      <c r="C290" s="79" t="s">
        <v>67</v>
      </c>
      <c r="D290" s="85">
        <v>-125650.1936</v>
      </c>
      <c r="E290" s="85">
        <v>12565.01936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38961</v>
      </c>
      <c r="B291" s="79" t="s">
        <v>79</v>
      </c>
      <c r="C291" s="79" t="s">
        <v>67</v>
      </c>
      <c r="D291" s="85">
        <v>-120981.2513</v>
      </c>
      <c r="E291" s="85">
        <v>12098.12513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38991</v>
      </c>
      <c r="B292" s="79" t="s">
        <v>79</v>
      </c>
      <c r="C292" s="79" t="s">
        <v>67</v>
      </c>
      <c r="D292" s="85">
        <v>-124395.7919</v>
      </c>
      <c r="E292" s="85">
        <v>12439.57919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39022</v>
      </c>
      <c r="B293" s="79" t="s">
        <v>79</v>
      </c>
      <c r="C293" s="79" t="s">
        <v>67</v>
      </c>
      <c r="D293" s="85">
        <v>-119765.942</v>
      </c>
      <c r="E293" s="85">
        <v>11976.5942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39052</v>
      </c>
      <c r="B294" s="79" t="s">
        <v>79</v>
      </c>
      <c r="C294" s="79" t="s">
        <v>67</v>
      </c>
      <c r="D294" s="85">
        <v>-123189.7499</v>
      </c>
      <c r="E294" s="85">
        <v>12318.974990000001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39083</v>
      </c>
      <c r="B295" s="79" t="s">
        <v>79</v>
      </c>
      <c r="C295" s="79" t="s">
        <v>67</v>
      </c>
      <c r="D295" s="85">
        <v>-122601.3533</v>
      </c>
      <c r="E295" s="85">
        <v>12260.135329999999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39114</v>
      </c>
      <c r="B296" s="79" t="s">
        <v>79</v>
      </c>
      <c r="C296" s="79" t="s">
        <v>67</v>
      </c>
      <c r="D296" s="85">
        <v>-110204.3161</v>
      </c>
      <c r="E296" s="85">
        <v>11020.43161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39142</v>
      </c>
      <c r="B297" s="79" t="s">
        <v>79</v>
      </c>
      <c r="C297" s="79" t="s">
        <v>67</v>
      </c>
      <c r="D297" s="85">
        <v>-121478.67690000001</v>
      </c>
      <c r="E297" s="85">
        <v>12147.867689999999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39173</v>
      </c>
      <c r="B298" s="79" t="s">
        <v>79</v>
      </c>
      <c r="C298" s="79" t="s">
        <v>67</v>
      </c>
      <c r="D298" s="85">
        <v>-116987.7988</v>
      </c>
      <c r="E298" s="85">
        <v>11698.77988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39203</v>
      </c>
      <c r="B299" s="79" t="s">
        <v>79</v>
      </c>
      <c r="C299" s="79" t="s">
        <v>67</v>
      </c>
      <c r="D299" s="85">
        <v>-120314.3121</v>
      </c>
      <c r="E299" s="85">
        <v>12031.431210000001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39234</v>
      </c>
      <c r="B300" s="79" t="s">
        <v>79</v>
      </c>
      <c r="C300" s="79" t="s">
        <v>67</v>
      </c>
      <c r="D300" s="85">
        <v>-115859.2963</v>
      </c>
      <c r="E300" s="85">
        <v>11585.929630000001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39264</v>
      </c>
      <c r="B301" s="79" t="s">
        <v>79</v>
      </c>
      <c r="C301" s="79" t="s">
        <v>67</v>
      </c>
      <c r="D301" s="85">
        <v>-119146.57399999999</v>
      </c>
      <c r="E301" s="85">
        <v>11914.6574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39295</v>
      </c>
      <c r="B302" s="79" t="s">
        <v>79</v>
      </c>
      <c r="C302" s="79" t="s">
        <v>67</v>
      </c>
      <c r="D302" s="85">
        <v>-118551.94319999999</v>
      </c>
      <c r="E302" s="85">
        <v>11855.194320000001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39326</v>
      </c>
      <c r="B303" s="79" t="s">
        <v>79</v>
      </c>
      <c r="C303" s="79" t="s">
        <v>67</v>
      </c>
      <c r="D303" s="85">
        <v>-114151.5153</v>
      </c>
      <c r="E303" s="85">
        <v>11415.151529999999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39356</v>
      </c>
      <c r="B304" s="79" t="s">
        <v>79</v>
      </c>
      <c r="C304" s="79" t="s">
        <v>67</v>
      </c>
      <c r="D304" s="85">
        <v>-117379.72229999999</v>
      </c>
      <c r="E304" s="85">
        <v>11737.972229999999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39387</v>
      </c>
      <c r="B305" s="79" t="s">
        <v>79</v>
      </c>
      <c r="C305" s="79" t="s">
        <v>67</v>
      </c>
      <c r="D305" s="85">
        <v>-113015.8037</v>
      </c>
      <c r="E305" s="85">
        <v>11301.58037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39417</v>
      </c>
      <c r="B306" s="79" t="s">
        <v>79</v>
      </c>
      <c r="C306" s="79" t="s">
        <v>67</v>
      </c>
      <c r="D306" s="85">
        <v>-116204.927</v>
      </c>
      <c r="E306" s="85">
        <v>11620.492700000001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39448</v>
      </c>
      <c r="B307" s="79" t="s">
        <v>79</v>
      </c>
      <c r="C307" s="79" t="s">
        <v>67</v>
      </c>
      <c r="D307" s="85">
        <v>-115607.01420000001</v>
      </c>
      <c r="E307" s="85">
        <v>11560.701419999999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39479</v>
      </c>
      <c r="B308" s="79" t="s">
        <v>79</v>
      </c>
      <c r="C308" s="79" t="s">
        <v>67</v>
      </c>
      <c r="D308" s="85">
        <v>-107588.6517</v>
      </c>
      <c r="E308" s="85">
        <v>10758.865169999999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39508</v>
      </c>
      <c r="B309" s="79" t="s">
        <v>79</v>
      </c>
      <c r="C309" s="79" t="s">
        <v>67</v>
      </c>
      <c r="D309" s="85">
        <v>-114448.25840000001</v>
      </c>
      <c r="E309" s="85">
        <v>11444.82584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39539</v>
      </c>
      <c r="B310" s="79" t="s">
        <v>79</v>
      </c>
      <c r="C310" s="79" t="s">
        <v>67</v>
      </c>
      <c r="D310" s="85">
        <v>-110176.3247</v>
      </c>
      <c r="E310" s="85">
        <v>11017.63247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39569</v>
      </c>
      <c r="B311" s="79" t="s">
        <v>79</v>
      </c>
      <c r="C311" s="79" t="s">
        <v>67</v>
      </c>
      <c r="D311" s="85">
        <v>-113268.4112</v>
      </c>
      <c r="E311" s="85">
        <v>11326.841119999999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39600</v>
      </c>
      <c r="B312" s="79" t="s">
        <v>79</v>
      </c>
      <c r="C312" s="79" t="s">
        <v>67</v>
      </c>
      <c r="D312" s="85">
        <v>-109033.7686</v>
      </c>
      <c r="E312" s="85">
        <v>10903.37686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39630</v>
      </c>
      <c r="B313" s="79" t="s">
        <v>79</v>
      </c>
      <c r="C313" s="79" t="s">
        <v>67</v>
      </c>
      <c r="D313" s="85">
        <v>-112087.077</v>
      </c>
      <c r="E313" s="85">
        <v>11208.707700000001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39661</v>
      </c>
      <c r="B314" s="79" t="s">
        <v>79</v>
      </c>
      <c r="C314" s="79" t="s">
        <v>67</v>
      </c>
      <c r="D314" s="85">
        <v>-111486.2548</v>
      </c>
      <c r="E314" s="85">
        <v>11148.625480000001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39692</v>
      </c>
      <c r="B315" s="79" t="s">
        <v>79</v>
      </c>
      <c r="C315" s="79" t="s">
        <v>67</v>
      </c>
      <c r="D315" s="85">
        <v>-107308.2265</v>
      </c>
      <c r="E315" s="85">
        <v>10730.82265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39722</v>
      </c>
      <c r="B316" s="79" t="s">
        <v>79</v>
      </c>
      <c r="C316" s="79" t="s">
        <v>67</v>
      </c>
      <c r="D316" s="85">
        <v>-110303.2545</v>
      </c>
      <c r="E316" s="85">
        <v>11030.32545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39753</v>
      </c>
      <c r="B317" s="79" t="s">
        <v>79</v>
      </c>
      <c r="C317" s="79" t="s">
        <v>67</v>
      </c>
      <c r="D317" s="85">
        <v>-106168.66959999999</v>
      </c>
      <c r="E317" s="85">
        <v>10616.866959999999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39783</v>
      </c>
      <c r="B318" s="79" t="s">
        <v>79</v>
      </c>
      <c r="C318" s="79" t="s">
        <v>67</v>
      </c>
      <c r="D318" s="85">
        <v>-109184.4624</v>
      </c>
      <c r="E318" s="85">
        <v>10918.446239999999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37190</v>
      </c>
      <c r="B319" s="79" t="s">
        <v>160</v>
      </c>
      <c r="C319" s="79" t="s">
        <v>175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1GD-AECOCD/FRWKD</v>
      </c>
    </row>
    <row r="320" spans="1:8">
      <c r="A320" s="80">
        <v>37190</v>
      </c>
      <c r="B320" s="79" t="s">
        <v>160</v>
      </c>
      <c r="C320" s="79" t="s">
        <v>152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1GD-CGPR-AECO/AV</v>
      </c>
    </row>
    <row r="321" spans="1:8">
      <c r="A321" s="80">
        <v>37190</v>
      </c>
      <c r="B321" s="79" t="s">
        <v>160</v>
      </c>
      <c r="C321" s="79" t="s">
        <v>123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1GDP-CAL BORDER</v>
      </c>
    </row>
    <row r="322" spans="1:8">
      <c r="A322" s="80">
        <v>37190</v>
      </c>
      <c r="B322" s="79" t="s">
        <v>160</v>
      </c>
      <c r="C322" s="79" t="s">
        <v>176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1GDP-CIG/CHEYENN</v>
      </c>
    </row>
    <row r="323" spans="1:8">
      <c r="A323" s="80">
        <v>37190</v>
      </c>
      <c r="B323" s="79" t="s">
        <v>160</v>
      </c>
      <c r="C323" s="79" t="s">
        <v>130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1GDP-CIG/RKYMTN</v>
      </c>
    </row>
    <row r="324" spans="1:8">
      <c r="A324" s="80">
        <v>37190</v>
      </c>
      <c r="B324" s="79" t="s">
        <v>160</v>
      </c>
      <c r="C324" s="79" t="s">
        <v>133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1GDP-ELPO/PERM2</v>
      </c>
    </row>
    <row r="325" spans="1:8">
      <c r="A325" s="80">
        <v>37190</v>
      </c>
      <c r="B325" s="79" t="s">
        <v>160</v>
      </c>
      <c r="C325" s="79" t="s">
        <v>137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1GDP-ELPO/SANJUA</v>
      </c>
    </row>
    <row r="326" spans="1:8">
      <c r="A326" s="80">
        <v>37190</v>
      </c>
      <c r="B326" s="79" t="s">
        <v>160</v>
      </c>
      <c r="C326" s="79" t="s">
        <v>177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1GDP-HEHUB</v>
      </c>
    </row>
    <row r="327" spans="1:8">
      <c r="A327" s="80">
        <v>37190</v>
      </c>
      <c r="B327" s="79" t="s">
        <v>160</v>
      </c>
      <c r="C327" s="79" t="s">
        <v>127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1GDP-KERN/OPAL</v>
      </c>
    </row>
    <row r="328" spans="1:8">
      <c r="A328" s="80">
        <v>37190</v>
      </c>
      <c r="B328" s="79" t="s">
        <v>160</v>
      </c>
      <c r="C328" s="79" t="s">
        <v>121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1GDP-MALIN-CTYGA</v>
      </c>
    </row>
    <row r="329" spans="1:8">
      <c r="A329" s="80">
        <v>37190</v>
      </c>
      <c r="B329" s="79" t="s">
        <v>160</v>
      </c>
      <c r="C329" s="79" t="s">
        <v>148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1GDP-NTHWST/CANB</v>
      </c>
    </row>
    <row r="330" spans="1:8">
      <c r="A330" s="80">
        <v>37190</v>
      </c>
      <c r="B330" s="79" t="s">
        <v>160</v>
      </c>
      <c r="C330" s="79" t="s">
        <v>120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1GDP-PG&amp;E/CITIGA</v>
      </c>
    </row>
    <row r="331" spans="1:8">
      <c r="A331" s="80">
        <v>37190</v>
      </c>
      <c r="B331" s="79" t="s">
        <v>160</v>
      </c>
      <c r="C331" s="79" t="s">
        <v>178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1GDP-PG&amp;E/LG-PKG</v>
      </c>
    </row>
    <row r="332" spans="1:8">
      <c r="A332" s="80">
        <v>37190</v>
      </c>
      <c r="B332" s="79" t="s">
        <v>160</v>
      </c>
      <c r="C332" s="79" t="s">
        <v>143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1GDP-WAHA</v>
      </c>
    </row>
    <row r="333" spans="1:8">
      <c r="A333" s="80">
        <v>37191</v>
      </c>
      <c r="B333" s="79" t="s">
        <v>160</v>
      </c>
      <c r="C333" s="79" t="s">
        <v>175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1GD-AECOCD/FRWKD</v>
      </c>
    </row>
    <row r="334" spans="1:8">
      <c r="A334" s="80">
        <v>37191</v>
      </c>
      <c r="B334" s="79" t="s">
        <v>160</v>
      </c>
      <c r="C334" s="79" t="s">
        <v>152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1GD-CGPR-AECO/AV</v>
      </c>
    </row>
    <row r="335" spans="1:8">
      <c r="A335" s="80">
        <v>37191</v>
      </c>
      <c r="B335" s="79" t="s">
        <v>160</v>
      </c>
      <c r="C335" s="79" t="s">
        <v>123</v>
      </c>
      <c r="D335" s="85">
        <v>5000</v>
      </c>
      <c r="E335" s="85">
        <v>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1GDP-CAL BORDER</v>
      </c>
    </row>
    <row r="336" spans="1:8">
      <c r="A336" s="80">
        <v>37191</v>
      </c>
      <c r="B336" s="79" t="s">
        <v>160</v>
      </c>
      <c r="C336" s="79" t="s">
        <v>176</v>
      </c>
      <c r="D336" s="85">
        <v>-120000</v>
      </c>
      <c r="E336" s="85">
        <v>-120000</v>
      </c>
      <c r="F336" s="210">
        <f t="shared" si="15"/>
        <v>1</v>
      </c>
      <c r="G336" s="79" t="str">
        <f t="shared" si="16"/>
        <v>M</v>
      </c>
      <c r="H336" s="79" t="str">
        <f t="shared" si="17"/>
        <v>1GDP-CIG/CHEYENN</v>
      </c>
    </row>
    <row r="337" spans="1:8">
      <c r="A337" s="80">
        <v>37191</v>
      </c>
      <c r="B337" s="79" t="s">
        <v>160</v>
      </c>
      <c r="C337" s="79" t="s">
        <v>130</v>
      </c>
      <c r="D337" s="85">
        <v>-85000</v>
      </c>
      <c r="E337" s="85">
        <v>-85000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1GDP-CIG/RKYMTN</v>
      </c>
    </row>
    <row r="338" spans="1:8">
      <c r="A338" s="80">
        <v>37191</v>
      </c>
      <c r="B338" s="79" t="s">
        <v>160</v>
      </c>
      <c r="C338" s="79" t="s">
        <v>133</v>
      </c>
      <c r="D338" s="85">
        <v>190076</v>
      </c>
      <c r="E338" s="85">
        <v>190076</v>
      </c>
      <c r="F338" s="210">
        <f t="shared" si="15"/>
        <v>1</v>
      </c>
      <c r="G338" s="79" t="str">
        <f t="shared" si="16"/>
        <v>M</v>
      </c>
      <c r="H338" s="79" t="str">
        <f t="shared" si="17"/>
        <v>1GDP-ELPO/PERM2</v>
      </c>
    </row>
    <row r="339" spans="1:8">
      <c r="A339" s="80">
        <v>37191</v>
      </c>
      <c r="B339" s="79" t="s">
        <v>160</v>
      </c>
      <c r="C339" s="79" t="s">
        <v>137</v>
      </c>
      <c r="D339" s="85">
        <v>485000</v>
      </c>
      <c r="E339" s="85">
        <v>485000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1GDP-ELPO/SANJUA</v>
      </c>
    </row>
    <row r="340" spans="1:8">
      <c r="A340" s="80">
        <v>37191</v>
      </c>
      <c r="B340" s="79" t="s">
        <v>160</v>
      </c>
      <c r="C340" s="79" t="s">
        <v>177</v>
      </c>
      <c r="D340" s="85">
        <v>-91300</v>
      </c>
      <c r="E340" s="85">
        <v>-91300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1GDP-HEHUB</v>
      </c>
    </row>
    <row r="341" spans="1:8">
      <c r="A341" s="80">
        <v>37191</v>
      </c>
      <c r="B341" s="79" t="s">
        <v>160</v>
      </c>
      <c r="C341" s="79" t="s">
        <v>127</v>
      </c>
      <c r="D341" s="85">
        <v>-65000</v>
      </c>
      <c r="E341" s="85">
        <v>-65000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1GDP-KERN/OPAL</v>
      </c>
    </row>
    <row r="342" spans="1:8">
      <c r="A342" s="80">
        <v>37191</v>
      </c>
      <c r="B342" s="79" t="s">
        <v>160</v>
      </c>
      <c r="C342" s="79" t="s">
        <v>121</v>
      </c>
      <c r="D342" s="85">
        <v>-140000</v>
      </c>
      <c r="E342" s="85">
        <v>-140000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1GDP-MALIN-CTYGA</v>
      </c>
    </row>
    <row r="343" spans="1:8">
      <c r="A343" s="80">
        <v>37191</v>
      </c>
      <c r="B343" s="79" t="s">
        <v>160</v>
      </c>
      <c r="C343" s="79" t="s">
        <v>148</v>
      </c>
      <c r="D343" s="85">
        <v>0</v>
      </c>
      <c r="E343" s="85">
        <v>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1GDP-NTHWST/CANB</v>
      </c>
    </row>
    <row r="344" spans="1:8">
      <c r="A344" s="80">
        <v>37191</v>
      </c>
      <c r="B344" s="79" t="s">
        <v>160</v>
      </c>
      <c r="C344" s="79" t="s">
        <v>120</v>
      </c>
      <c r="D344" s="85">
        <v>139797</v>
      </c>
      <c r="E344" s="85">
        <v>139797</v>
      </c>
      <c r="F344" s="210">
        <f t="shared" si="15"/>
        <v>1</v>
      </c>
      <c r="G344" s="79" t="str">
        <f t="shared" si="16"/>
        <v>M</v>
      </c>
      <c r="H344" s="79" t="str">
        <f t="shared" si="17"/>
        <v>1GDP-PG&amp;E/CITIGA</v>
      </c>
    </row>
    <row r="345" spans="1:8">
      <c r="A345" s="80">
        <v>37191</v>
      </c>
      <c r="B345" s="79" t="s">
        <v>160</v>
      </c>
      <c r="C345" s="79" t="s">
        <v>178</v>
      </c>
      <c r="D345" s="85">
        <v>-20000</v>
      </c>
      <c r="E345" s="85">
        <v>-20000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1GDP-PG&amp;E/LG-PKG</v>
      </c>
    </row>
    <row r="346" spans="1:8">
      <c r="A346" s="80">
        <v>37191</v>
      </c>
      <c r="B346" s="79" t="s">
        <v>160</v>
      </c>
      <c r="C346" s="79" t="s">
        <v>143</v>
      </c>
      <c r="D346" s="85">
        <v>82000</v>
      </c>
      <c r="E346" s="85">
        <v>82000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1GDP-WAHA</v>
      </c>
    </row>
    <row r="347" spans="1:8">
      <c r="A347" s="80">
        <v>37192</v>
      </c>
      <c r="B347" s="79" t="s">
        <v>160</v>
      </c>
      <c r="C347" s="79" t="s">
        <v>175</v>
      </c>
      <c r="D347" s="85">
        <v>0</v>
      </c>
      <c r="E347" s="85">
        <v>0</v>
      </c>
      <c r="F347" s="210">
        <f t="shared" si="15"/>
        <v>1</v>
      </c>
      <c r="G347" s="79" t="str">
        <f t="shared" si="16"/>
        <v>M</v>
      </c>
      <c r="H347" s="79" t="str">
        <f t="shared" si="17"/>
        <v>1GD-AECOCD/FRWKD</v>
      </c>
    </row>
    <row r="348" spans="1:8">
      <c r="A348" s="80">
        <v>37192</v>
      </c>
      <c r="B348" s="79" t="s">
        <v>160</v>
      </c>
      <c r="C348" s="79" t="s">
        <v>152</v>
      </c>
      <c r="D348" s="85">
        <v>0</v>
      </c>
      <c r="E348" s="85">
        <v>0</v>
      </c>
      <c r="F348" s="210">
        <f t="shared" si="15"/>
        <v>1</v>
      </c>
      <c r="G348" s="79" t="str">
        <f t="shared" si="16"/>
        <v>M</v>
      </c>
      <c r="H348" s="79" t="str">
        <f t="shared" si="17"/>
        <v>1GD-CGPR-AECO/AV</v>
      </c>
    </row>
    <row r="349" spans="1:8">
      <c r="A349" s="80">
        <v>37192</v>
      </c>
      <c r="B349" s="79" t="s">
        <v>160</v>
      </c>
      <c r="C349" s="79" t="s">
        <v>123</v>
      </c>
      <c r="D349" s="85">
        <v>5000</v>
      </c>
      <c r="E349" s="85">
        <v>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1GDP-CAL BORDER</v>
      </c>
    </row>
    <row r="350" spans="1:8">
      <c r="A350" s="80">
        <v>37192</v>
      </c>
      <c r="B350" s="79" t="s">
        <v>160</v>
      </c>
      <c r="C350" s="79" t="s">
        <v>176</v>
      </c>
      <c r="D350" s="85">
        <v>-120000</v>
      </c>
      <c r="E350" s="85">
        <v>-120000</v>
      </c>
      <c r="F350" s="210">
        <f t="shared" si="15"/>
        <v>1</v>
      </c>
      <c r="G350" s="79" t="str">
        <f t="shared" si="16"/>
        <v>M</v>
      </c>
      <c r="H350" s="79" t="str">
        <f t="shared" si="17"/>
        <v>1GDP-CIG/CHEYENN</v>
      </c>
    </row>
    <row r="351" spans="1:8">
      <c r="A351" s="80">
        <v>37192</v>
      </c>
      <c r="B351" s="79" t="s">
        <v>160</v>
      </c>
      <c r="C351" s="79" t="s">
        <v>130</v>
      </c>
      <c r="D351" s="85">
        <v>-85000</v>
      </c>
      <c r="E351" s="85">
        <v>-85000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1GDP-CIG/RKYMTN</v>
      </c>
    </row>
    <row r="352" spans="1:8">
      <c r="A352" s="80">
        <v>37192</v>
      </c>
      <c r="B352" s="79" t="s">
        <v>160</v>
      </c>
      <c r="C352" s="79" t="s">
        <v>133</v>
      </c>
      <c r="D352" s="85">
        <v>190076</v>
      </c>
      <c r="E352" s="85">
        <v>190076</v>
      </c>
      <c r="F352" s="210">
        <f t="shared" si="15"/>
        <v>1</v>
      </c>
      <c r="G352" s="79" t="str">
        <f t="shared" si="16"/>
        <v>M</v>
      </c>
      <c r="H352" s="79" t="str">
        <f t="shared" si="17"/>
        <v>1GDP-ELPO/PERM2</v>
      </c>
    </row>
    <row r="353" spans="1:8">
      <c r="A353" s="80">
        <v>37192</v>
      </c>
      <c r="B353" s="79" t="s">
        <v>160</v>
      </c>
      <c r="C353" s="79" t="s">
        <v>137</v>
      </c>
      <c r="D353" s="85">
        <v>485000</v>
      </c>
      <c r="E353" s="85">
        <v>485000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1GDP-ELPO/SANJUA</v>
      </c>
    </row>
    <row r="354" spans="1:8">
      <c r="A354" s="80">
        <v>37192</v>
      </c>
      <c r="B354" s="79" t="s">
        <v>160</v>
      </c>
      <c r="C354" s="79" t="s">
        <v>177</v>
      </c>
      <c r="D354" s="85">
        <v>-91300</v>
      </c>
      <c r="E354" s="85">
        <v>-91300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1GDP-HEHUB</v>
      </c>
    </row>
    <row r="355" spans="1:8">
      <c r="A355" s="80">
        <v>37192</v>
      </c>
      <c r="B355" s="79" t="s">
        <v>160</v>
      </c>
      <c r="C355" s="79" t="s">
        <v>127</v>
      </c>
      <c r="D355" s="85">
        <v>-65000</v>
      </c>
      <c r="E355" s="85">
        <v>-65000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1GDP-KERN/OPAL</v>
      </c>
    </row>
    <row r="356" spans="1:8">
      <c r="A356" s="80">
        <v>37192</v>
      </c>
      <c r="B356" s="79" t="s">
        <v>160</v>
      </c>
      <c r="C356" s="79" t="s">
        <v>121</v>
      </c>
      <c r="D356" s="85">
        <v>-140000</v>
      </c>
      <c r="E356" s="85">
        <v>-140000</v>
      </c>
      <c r="F356" s="210">
        <f t="shared" si="15"/>
        <v>1</v>
      </c>
      <c r="G356" s="79" t="str">
        <f t="shared" si="16"/>
        <v>M</v>
      </c>
      <c r="H356" s="79" t="str">
        <f t="shared" si="17"/>
        <v>1GDP-MALIN-CTYGA</v>
      </c>
    </row>
    <row r="357" spans="1:8">
      <c r="A357" s="80">
        <v>37192</v>
      </c>
      <c r="B357" s="79" t="s">
        <v>160</v>
      </c>
      <c r="C357" s="79" t="s">
        <v>148</v>
      </c>
      <c r="D357" s="85">
        <v>0</v>
      </c>
      <c r="E357" s="85">
        <v>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1GDP-NTHWST/CANB</v>
      </c>
    </row>
    <row r="358" spans="1:8">
      <c r="A358" s="80">
        <v>37192</v>
      </c>
      <c r="B358" s="79" t="s">
        <v>160</v>
      </c>
      <c r="C358" s="79" t="s">
        <v>120</v>
      </c>
      <c r="D358" s="85">
        <v>139797</v>
      </c>
      <c r="E358" s="85">
        <v>139797</v>
      </c>
      <c r="F358" s="210">
        <f t="shared" si="15"/>
        <v>1</v>
      </c>
      <c r="G358" s="79" t="str">
        <f t="shared" si="16"/>
        <v>M</v>
      </c>
      <c r="H358" s="79" t="str">
        <f t="shared" si="17"/>
        <v>1GDP-PG&amp;E/CITIGA</v>
      </c>
    </row>
    <row r="359" spans="1:8">
      <c r="A359" s="80">
        <v>37192</v>
      </c>
      <c r="B359" s="79" t="s">
        <v>160</v>
      </c>
      <c r="C359" s="79" t="s">
        <v>178</v>
      </c>
      <c r="D359" s="85">
        <v>-20000</v>
      </c>
      <c r="E359" s="85">
        <v>-20000</v>
      </c>
      <c r="F359" s="210">
        <f t="shared" si="15"/>
        <v>1</v>
      </c>
      <c r="G359" s="79" t="str">
        <f t="shared" si="16"/>
        <v>M</v>
      </c>
      <c r="H359" s="79" t="str">
        <f t="shared" si="17"/>
        <v>1GDP-PG&amp;E/LG-PKG</v>
      </c>
    </row>
    <row r="360" spans="1:8">
      <c r="A360" s="80">
        <v>37192</v>
      </c>
      <c r="B360" s="79" t="s">
        <v>160</v>
      </c>
      <c r="C360" s="79" t="s">
        <v>143</v>
      </c>
      <c r="D360" s="85">
        <v>82000</v>
      </c>
      <c r="E360" s="85">
        <v>82000</v>
      </c>
      <c r="F360" s="210">
        <f t="shared" si="15"/>
        <v>1</v>
      </c>
      <c r="G360" s="79" t="str">
        <f t="shared" si="16"/>
        <v>M</v>
      </c>
      <c r="H360" s="79" t="str">
        <f t="shared" si="17"/>
        <v>1GDP-WAHA</v>
      </c>
    </row>
    <row r="361" spans="1:8">
      <c r="A361" s="80">
        <v>37193</v>
      </c>
      <c r="B361" s="79" t="s">
        <v>160</v>
      </c>
      <c r="C361" s="79" t="s">
        <v>175</v>
      </c>
      <c r="D361" s="85">
        <v>0</v>
      </c>
      <c r="E361" s="85">
        <v>0</v>
      </c>
      <c r="F361" s="210">
        <f t="shared" si="15"/>
        <v>1</v>
      </c>
      <c r="G361" s="79" t="str">
        <f t="shared" si="16"/>
        <v>M</v>
      </c>
      <c r="H361" s="79" t="str">
        <f t="shared" si="17"/>
        <v>1GD-AECOCD/FRWKD</v>
      </c>
    </row>
    <row r="362" spans="1:8">
      <c r="A362" s="80">
        <v>37193</v>
      </c>
      <c r="B362" s="79" t="s">
        <v>160</v>
      </c>
      <c r="C362" s="79" t="s">
        <v>152</v>
      </c>
      <c r="D362" s="85">
        <v>0</v>
      </c>
      <c r="E362" s="85">
        <v>0</v>
      </c>
      <c r="F362" s="210">
        <f t="shared" si="15"/>
        <v>1</v>
      </c>
      <c r="G362" s="79" t="str">
        <f t="shared" si="16"/>
        <v>M</v>
      </c>
      <c r="H362" s="79" t="str">
        <f t="shared" si="17"/>
        <v>1GD-CGPR-AECO/AV</v>
      </c>
    </row>
    <row r="363" spans="1:8">
      <c r="A363" s="80">
        <v>37193</v>
      </c>
      <c r="B363" s="79" t="s">
        <v>160</v>
      </c>
      <c r="C363" s="79" t="s">
        <v>123</v>
      </c>
      <c r="D363" s="85">
        <v>5000</v>
      </c>
      <c r="E363" s="85">
        <v>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1GDP-CAL BORDER</v>
      </c>
    </row>
    <row r="364" spans="1:8">
      <c r="A364" s="80">
        <v>37193</v>
      </c>
      <c r="B364" s="79" t="s">
        <v>160</v>
      </c>
      <c r="C364" s="79" t="s">
        <v>176</v>
      </c>
      <c r="D364" s="85">
        <v>-120000</v>
      </c>
      <c r="E364" s="85">
        <v>-120000</v>
      </c>
      <c r="F364" s="210">
        <f t="shared" si="15"/>
        <v>1</v>
      </c>
      <c r="G364" s="79" t="str">
        <f t="shared" si="16"/>
        <v>M</v>
      </c>
      <c r="H364" s="79" t="str">
        <f t="shared" si="17"/>
        <v>1GDP-CIG/CHEYENN</v>
      </c>
    </row>
    <row r="365" spans="1:8">
      <c r="A365" s="80">
        <v>37193</v>
      </c>
      <c r="B365" s="79" t="s">
        <v>160</v>
      </c>
      <c r="C365" s="79" t="s">
        <v>130</v>
      </c>
      <c r="D365" s="85">
        <v>-85000</v>
      </c>
      <c r="E365" s="85">
        <v>-85000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1GDP-CIG/RKYMTN</v>
      </c>
    </row>
    <row r="366" spans="1:8">
      <c r="A366" s="80">
        <v>37193</v>
      </c>
      <c r="B366" s="79" t="s">
        <v>160</v>
      </c>
      <c r="C366" s="79" t="s">
        <v>133</v>
      </c>
      <c r="D366" s="85">
        <v>190076</v>
      </c>
      <c r="E366" s="85">
        <v>190076</v>
      </c>
      <c r="F366" s="210">
        <f t="shared" si="15"/>
        <v>1</v>
      </c>
      <c r="G366" s="79" t="str">
        <f t="shared" si="16"/>
        <v>M</v>
      </c>
      <c r="H366" s="79" t="str">
        <f t="shared" si="17"/>
        <v>1GDP-ELPO/PERM2</v>
      </c>
    </row>
    <row r="367" spans="1:8">
      <c r="A367" s="80">
        <v>37193</v>
      </c>
      <c r="B367" s="79" t="s">
        <v>160</v>
      </c>
      <c r="C367" s="79" t="s">
        <v>137</v>
      </c>
      <c r="D367" s="85">
        <v>485000</v>
      </c>
      <c r="E367" s="85">
        <v>485000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1GDP-ELPO/SANJUA</v>
      </c>
    </row>
    <row r="368" spans="1:8">
      <c r="A368" s="80">
        <v>37193</v>
      </c>
      <c r="B368" s="79" t="s">
        <v>160</v>
      </c>
      <c r="C368" s="79" t="s">
        <v>177</v>
      </c>
      <c r="D368" s="85">
        <v>-91300</v>
      </c>
      <c r="E368" s="85">
        <v>-91300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1GDP-HEHUB</v>
      </c>
    </row>
    <row r="369" spans="1:8">
      <c r="A369" s="80">
        <v>37193</v>
      </c>
      <c r="B369" s="79" t="s">
        <v>160</v>
      </c>
      <c r="C369" s="79" t="s">
        <v>127</v>
      </c>
      <c r="D369" s="85">
        <v>-65000</v>
      </c>
      <c r="E369" s="85">
        <v>-65000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1GDP-KERN/OPAL</v>
      </c>
    </row>
    <row r="370" spans="1:8">
      <c r="A370" s="80">
        <v>37193</v>
      </c>
      <c r="B370" s="79" t="s">
        <v>160</v>
      </c>
      <c r="C370" s="79" t="s">
        <v>121</v>
      </c>
      <c r="D370" s="85">
        <v>-140000</v>
      </c>
      <c r="E370" s="85">
        <v>-140000</v>
      </c>
      <c r="F370" s="210">
        <f t="shared" si="15"/>
        <v>1</v>
      </c>
      <c r="G370" s="79" t="str">
        <f t="shared" si="16"/>
        <v>M</v>
      </c>
      <c r="H370" s="79" t="str">
        <f t="shared" si="17"/>
        <v>1GDP-MALIN-CTYGA</v>
      </c>
    </row>
    <row r="371" spans="1:8">
      <c r="A371" s="80">
        <v>37193</v>
      </c>
      <c r="B371" s="79" t="s">
        <v>160</v>
      </c>
      <c r="C371" s="79" t="s">
        <v>148</v>
      </c>
      <c r="D371" s="85">
        <v>0</v>
      </c>
      <c r="E371" s="85">
        <v>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1GDP-NTHWST/CANB</v>
      </c>
    </row>
    <row r="372" spans="1:8">
      <c r="A372" s="80">
        <v>37193</v>
      </c>
      <c r="B372" s="79" t="s">
        <v>160</v>
      </c>
      <c r="C372" s="79" t="s">
        <v>120</v>
      </c>
      <c r="D372" s="85">
        <v>139797</v>
      </c>
      <c r="E372" s="85">
        <v>139797</v>
      </c>
      <c r="F372" s="210">
        <f t="shared" si="15"/>
        <v>1</v>
      </c>
      <c r="G372" s="79" t="str">
        <f t="shared" si="16"/>
        <v>M</v>
      </c>
      <c r="H372" s="79" t="str">
        <f t="shared" si="17"/>
        <v>1GDP-PG&amp;E/CITIGA</v>
      </c>
    </row>
    <row r="373" spans="1:8">
      <c r="A373" s="80">
        <v>37193</v>
      </c>
      <c r="B373" s="79" t="s">
        <v>160</v>
      </c>
      <c r="C373" s="79" t="s">
        <v>178</v>
      </c>
      <c r="D373" s="85">
        <v>-20000</v>
      </c>
      <c r="E373" s="85">
        <v>-20000</v>
      </c>
      <c r="F373" s="210">
        <f t="shared" si="15"/>
        <v>1</v>
      </c>
      <c r="G373" s="79" t="str">
        <f t="shared" si="16"/>
        <v>M</v>
      </c>
      <c r="H373" s="79" t="str">
        <f t="shared" si="17"/>
        <v>1GDP-PG&amp;E/LG-PKG</v>
      </c>
    </row>
    <row r="374" spans="1:8">
      <c r="A374" s="80">
        <v>37193</v>
      </c>
      <c r="B374" s="79" t="s">
        <v>160</v>
      </c>
      <c r="C374" s="79" t="s">
        <v>143</v>
      </c>
      <c r="D374" s="85">
        <v>82000</v>
      </c>
      <c r="E374" s="85">
        <v>82000</v>
      </c>
      <c r="F374" s="210">
        <f t="shared" si="15"/>
        <v>1</v>
      </c>
      <c r="G374" s="79" t="str">
        <f t="shared" si="16"/>
        <v>M</v>
      </c>
      <c r="H374" s="79" t="str">
        <f t="shared" si="17"/>
        <v>1GDP-WAHA</v>
      </c>
    </row>
    <row r="375" spans="1:8">
      <c r="A375" s="80">
        <v>37194</v>
      </c>
      <c r="B375" s="79" t="s">
        <v>160</v>
      </c>
      <c r="C375" s="79" t="s">
        <v>175</v>
      </c>
      <c r="D375" s="85">
        <v>0</v>
      </c>
      <c r="E375" s="85">
        <v>0</v>
      </c>
      <c r="F375" s="210">
        <f t="shared" si="15"/>
        <v>1</v>
      </c>
      <c r="G375" s="79" t="str">
        <f t="shared" si="16"/>
        <v>M</v>
      </c>
      <c r="H375" s="79" t="str">
        <f t="shared" si="17"/>
        <v>1GD-AECOCD/FRWKD</v>
      </c>
    </row>
    <row r="376" spans="1:8">
      <c r="A376" s="80">
        <v>37194</v>
      </c>
      <c r="B376" s="79" t="s">
        <v>160</v>
      </c>
      <c r="C376" s="79" t="s">
        <v>152</v>
      </c>
      <c r="D376" s="85">
        <v>0</v>
      </c>
      <c r="E376" s="85">
        <v>0</v>
      </c>
      <c r="F376" s="210">
        <f t="shared" si="15"/>
        <v>1</v>
      </c>
      <c r="G376" s="79" t="str">
        <f t="shared" si="16"/>
        <v>M</v>
      </c>
      <c r="H376" s="79" t="str">
        <f t="shared" si="17"/>
        <v>1GD-CGPR-AECO/AV</v>
      </c>
    </row>
    <row r="377" spans="1:8">
      <c r="A377" s="80">
        <v>37194</v>
      </c>
      <c r="B377" s="79" t="s">
        <v>160</v>
      </c>
      <c r="C377" s="79" t="s">
        <v>123</v>
      </c>
      <c r="D377" s="85">
        <v>5000</v>
      </c>
      <c r="E377" s="85">
        <v>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1GDP-CAL BORDER</v>
      </c>
    </row>
    <row r="378" spans="1:8">
      <c r="A378" s="80">
        <v>37194</v>
      </c>
      <c r="B378" s="79" t="s">
        <v>160</v>
      </c>
      <c r="C378" s="79" t="s">
        <v>176</v>
      </c>
      <c r="D378" s="85">
        <v>-120000</v>
      </c>
      <c r="E378" s="85">
        <v>-120000</v>
      </c>
      <c r="F378" s="210">
        <f t="shared" si="15"/>
        <v>1</v>
      </c>
      <c r="G378" s="79" t="str">
        <f t="shared" si="16"/>
        <v>M</v>
      </c>
      <c r="H378" s="79" t="str">
        <f t="shared" si="17"/>
        <v>1GDP-CIG/CHEYENN</v>
      </c>
    </row>
    <row r="379" spans="1:8">
      <c r="A379" s="80">
        <v>37194</v>
      </c>
      <c r="B379" s="79" t="s">
        <v>160</v>
      </c>
      <c r="C379" s="79" t="s">
        <v>130</v>
      </c>
      <c r="D379" s="85">
        <v>-85000</v>
      </c>
      <c r="E379" s="85">
        <v>-85000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1GDP-CIG/RKYMTN</v>
      </c>
    </row>
    <row r="380" spans="1:8">
      <c r="A380" s="80">
        <v>37194</v>
      </c>
      <c r="B380" s="79" t="s">
        <v>160</v>
      </c>
      <c r="C380" s="79" t="s">
        <v>133</v>
      </c>
      <c r="D380" s="85">
        <v>190076</v>
      </c>
      <c r="E380" s="85">
        <v>190076</v>
      </c>
      <c r="F380" s="210">
        <f t="shared" si="15"/>
        <v>1</v>
      </c>
      <c r="G380" s="79" t="str">
        <f t="shared" si="16"/>
        <v>M</v>
      </c>
      <c r="H380" s="79" t="str">
        <f t="shared" si="17"/>
        <v>1GDP-ELPO/PERM2</v>
      </c>
    </row>
    <row r="381" spans="1:8">
      <c r="A381" s="80">
        <v>37194</v>
      </c>
      <c r="B381" s="79" t="s">
        <v>160</v>
      </c>
      <c r="C381" s="79" t="s">
        <v>137</v>
      </c>
      <c r="D381" s="85">
        <v>485000</v>
      </c>
      <c r="E381" s="85">
        <v>485000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1GDP-ELPO/SANJUA</v>
      </c>
    </row>
    <row r="382" spans="1:8">
      <c r="A382" s="80">
        <v>37194</v>
      </c>
      <c r="B382" s="79" t="s">
        <v>160</v>
      </c>
      <c r="C382" s="79" t="s">
        <v>177</v>
      </c>
      <c r="D382" s="85">
        <v>-91300</v>
      </c>
      <c r="E382" s="85">
        <v>-91300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1GDP-HEHUB</v>
      </c>
    </row>
    <row r="383" spans="1:8">
      <c r="A383" s="80">
        <v>37194</v>
      </c>
      <c r="B383" s="79" t="s">
        <v>160</v>
      </c>
      <c r="C383" s="79" t="s">
        <v>127</v>
      </c>
      <c r="D383" s="85">
        <v>-65000</v>
      </c>
      <c r="E383" s="85">
        <v>-65000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1GDP-KERN/OPAL</v>
      </c>
    </row>
    <row r="384" spans="1:8">
      <c r="A384" s="80">
        <v>37194</v>
      </c>
      <c r="B384" s="79" t="s">
        <v>160</v>
      </c>
      <c r="C384" s="79" t="s">
        <v>121</v>
      </c>
      <c r="D384" s="85">
        <v>-140000</v>
      </c>
      <c r="E384" s="85">
        <v>-140000</v>
      </c>
      <c r="F384" s="210">
        <f t="shared" si="15"/>
        <v>1</v>
      </c>
      <c r="G384" s="79" t="str">
        <f t="shared" si="16"/>
        <v>M</v>
      </c>
      <c r="H384" s="79" t="str">
        <f t="shared" si="17"/>
        <v>1GDP-MALIN-CTYGA</v>
      </c>
    </row>
    <row r="385" spans="1:8">
      <c r="A385" s="80">
        <v>37194</v>
      </c>
      <c r="B385" s="79" t="s">
        <v>160</v>
      </c>
      <c r="C385" s="79" t="s">
        <v>148</v>
      </c>
      <c r="D385" s="85">
        <v>0</v>
      </c>
      <c r="E385" s="85">
        <v>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1GDP-NTHWST/CANB</v>
      </c>
    </row>
    <row r="386" spans="1:8">
      <c r="A386" s="80">
        <v>37194</v>
      </c>
      <c r="B386" s="79" t="s">
        <v>160</v>
      </c>
      <c r="C386" s="79" t="s">
        <v>120</v>
      </c>
      <c r="D386" s="85">
        <v>139797</v>
      </c>
      <c r="E386" s="85">
        <v>139797</v>
      </c>
      <c r="F386" s="210">
        <f t="shared" si="15"/>
        <v>1</v>
      </c>
      <c r="G386" s="79" t="str">
        <f t="shared" si="16"/>
        <v>M</v>
      </c>
      <c r="H386" s="79" t="str">
        <f t="shared" si="17"/>
        <v>1GDP-PG&amp;E/CITIGA</v>
      </c>
    </row>
    <row r="387" spans="1:8">
      <c r="A387" s="80">
        <v>37194</v>
      </c>
      <c r="B387" s="79" t="s">
        <v>160</v>
      </c>
      <c r="C387" s="79" t="s">
        <v>178</v>
      </c>
      <c r="D387" s="85">
        <v>-20000</v>
      </c>
      <c r="E387" s="85">
        <v>-20000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1GDP-PG&amp;E/LG-PKG</v>
      </c>
    </row>
    <row r="388" spans="1:8">
      <c r="A388" s="80">
        <v>37194</v>
      </c>
      <c r="B388" s="79" t="s">
        <v>160</v>
      </c>
      <c r="C388" s="79" t="s">
        <v>143</v>
      </c>
      <c r="D388" s="85">
        <v>82000</v>
      </c>
      <c r="E388" s="85">
        <v>82000</v>
      </c>
      <c r="F388" s="210">
        <f t="shared" si="18"/>
        <v>1</v>
      </c>
      <c r="G388" s="79" t="str">
        <f t="shared" si="19"/>
        <v>M</v>
      </c>
      <c r="H388" s="79" t="str">
        <f t="shared" si="20"/>
        <v>1GDP-WAHA</v>
      </c>
    </row>
    <row r="389" spans="1:8">
      <c r="A389" s="80">
        <v>37195</v>
      </c>
      <c r="B389" s="79" t="s">
        <v>160</v>
      </c>
      <c r="C389" s="79" t="s">
        <v>175</v>
      </c>
      <c r="D389" s="85">
        <v>0</v>
      </c>
      <c r="E389" s="85">
        <v>0</v>
      </c>
      <c r="F389" s="210">
        <f t="shared" si="18"/>
        <v>1</v>
      </c>
      <c r="G389" s="79" t="str">
        <f t="shared" si="19"/>
        <v>M</v>
      </c>
      <c r="H389" s="79" t="str">
        <f t="shared" si="20"/>
        <v>1GD-AECOCD/FRWKD</v>
      </c>
    </row>
    <row r="390" spans="1:8">
      <c r="A390" s="80">
        <v>37195</v>
      </c>
      <c r="B390" s="79" t="s">
        <v>160</v>
      </c>
      <c r="C390" s="79" t="s">
        <v>152</v>
      </c>
      <c r="D390" s="85">
        <v>0</v>
      </c>
      <c r="E390" s="85">
        <v>0</v>
      </c>
      <c r="F390" s="210">
        <f t="shared" si="18"/>
        <v>1</v>
      </c>
      <c r="G390" s="79" t="str">
        <f t="shared" si="19"/>
        <v>M</v>
      </c>
      <c r="H390" s="79" t="str">
        <f t="shared" si="20"/>
        <v>1GD-CGPR-AECO/AV</v>
      </c>
    </row>
    <row r="391" spans="1:8">
      <c r="A391" s="80">
        <v>37195</v>
      </c>
      <c r="B391" s="79" t="s">
        <v>160</v>
      </c>
      <c r="C391" s="79" t="s">
        <v>123</v>
      </c>
      <c r="D391" s="85">
        <v>5000</v>
      </c>
      <c r="E391" s="85">
        <v>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1GDP-CAL BORDER</v>
      </c>
    </row>
    <row r="392" spans="1:8">
      <c r="A392" s="80">
        <v>37195</v>
      </c>
      <c r="B392" s="79" t="s">
        <v>160</v>
      </c>
      <c r="C392" s="79" t="s">
        <v>176</v>
      </c>
      <c r="D392" s="85">
        <v>-120000</v>
      </c>
      <c r="E392" s="85">
        <v>-120000</v>
      </c>
      <c r="F392" s="210">
        <f t="shared" si="18"/>
        <v>1</v>
      </c>
      <c r="G392" s="79" t="str">
        <f t="shared" si="19"/>
        <v>M</v>
      </c>
      <c r="H392" s="79" t="str">
        <f t="shared" si="20"/>
        <v>1GDP-CIG/CHEYENN</v>
      </c>
    </row>
    <row r="393" spans="1:8">
      <c r="A393" s="80">
        <v>37195</v>
      </c>
      <c r="B393" s="79" t="s">
        <v>160</v>
      </c>
      <c r="C393" s="79" t="s">
        <v>130</v>
      </c>
      <c r="D393" s="85">
        <v>-85000</v>
      </c>
      <c r="E393" s="85">
        <v>-85000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1GDP-CIG/RKYMTN</v>
      </c>
    </row>
    <row r="394" spans="1:8">
      <c r="A394" s="80">
        <v>37195</v>
      </c>
      <c r="B394" s="79" t="s">
        <v>160</v>
      </c>
      <c r="C394" s="79" t="s">
        <v>133</v>
      </c>
      <c r="D394" s="85">
        <v>190076</v>
      </c>
      <c r="E394" s="85">
        <v>190076</v>
      </c>
      <c r="F394" s="210">
        <f t="shared" si="18"/>
        <v>1</v>
      </c>
      <c r="G394" s="79" t="str">
        <f t="shared" si="19"/>
        <v>M</v>
      </c>
      <c r="H394" s="79" t="str">
        <f t="shared" si="20"/>
        <v>1GDP-ELPO/PERM2</v>
      </c>
    </row>
    <row r="395" spans="1:8">
      <c r="A395" s="80">
        <v>37195</v>
      </c>
      <c r="B395" s="79" t="s">
        <v>160</v>
      </c>
      <c r="C395" s="79" t="s">
        <v>137</v>
      </c>
      <c r="D395" s="85">
        <v>485000</v>
      </c>
      <c r="E395" s="85">
        <v>485000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1GDP-ELPO/SANJUA</v>
      </c>
    </row>
    <row r="396" spans="1:8">
      <c r="A396" s="80">
        <v>37195</v>
      </c>
      <c r="B396" s="79" t="s">
        <v>160</v>
      </c>
      <c r="C396" s="79" t="s">
        <v>177</v>
      </c>
      <c r="D396" s="85">
        <v>-91300</v>
      </c>
      <c r="E396" s="85">
        <v>-91300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1GDP-HEHUB</v>
      </c>
    </row>
    <row r="397" spans="1:8">
      <c r="A397" s="80">
        <v>37195</v>
      </c>
      <c r="B397" s="79" t="s">
        <v>160</v>
      </c>
      <c r="C397" s="79" t="s">
        <v>127</v>
      </c>
      <c r="D397" s="85">
        <v>-65000</v>
      </c>
      <c r="E397" s="85">
        <v>-65000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1GDP-KERN/OPAL</v>
      </c>
    </row>
    <row r="398" spans="1:8">
      <c r="A398" s="80">
        <v>37195</v>
      </c>
      <c r="B398" s="79" t="s">
        <v>160</v>
      </c>
      <c r="C398" s="79" t="s">
        <v>121</v>
      </c>
      <c r="D398" s="85">
        <v>-140000</v>
      </c>
      <c r="E398" s="85">
        <v>-140000</v>
      </c>
      <c r="F398" s="210">
        <f t="shared" si="18"/>
        <v>1</v>
      </c>
      <c r="G398" s="79" t="str">
        <f t="shared" si="19"/>
        <v>M</v>
      </c>
      <c r="H398" s="79" t="str">
        <f t="shared" si="20"/>
        <v>1GDP-MALIN-CTYGA</v>
      </c>
    </row>
    <row r="399" spans="1:8">
      <c r="A399" s="80">
        <v>37195</v>
      </c>
      <c r="B399" s="79" t="s">
        <v>160</v>
      </c>
      <c r="C399" s="79" t="s">
        <v>148</v>
      </c>
      <c r="D399" s="85">
        <v>0</v>
      </c>
      <c r="E399" s="85">
        <v>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1GDP-NTHWST/CANB</v>
      </c>
    </row>
    <row r="400" spans="1:8">
      <c r="A400" s="80">
        <v>37195</v>
      </c>
      <c r="B400" s="79" t="s">
        <v>160</v>
      </c>
      <c r="C400" s="79" t="s">
        <v>120</v>
      </c>
      <c r="D400" s="85">
        <v>139797</v>
      </c>
      <c r="E400" s="85">
        <v>139797</v>
      </c>
      <c r="F400" s="210">
        <f t="shared" si="18"/>
        <v>1</v>
      </c>
      <c r="G400" s="79" t="str">
        <f t="shared" si="19"/>
        <v>M</v>
      </c>
      <c r="H400" s="79" t="str">
        <f t="shared" si="20"/>
        <v>1GDP-PG&amp;E/CITIGA</v>
      </c>
    </row>
    <row r="401" spans="1:8">
      <c r="A401" s="80">
        <v>37195</v>
      </c>
      <c r="B401" s="79" t="s">
        <v>160</v>
      </c>
      <c r="C401" s="79" t="s">
        <v>178</v>
      </c>
      <c r="D401" s="85">
        <v>-20000</v>
      </c>
      <c r="E401" s="85">
        <v>-20000</v>
      </c>
      <c r="F401" s="210">
        <f t="shared" si="18"/>
        <v>1</v>
      </c>
      <c r="G401" s="79" t="str">
        <f t="shared" si="19"/>
        <v>M</v>
      </c>
      <c r="H401" s="79" t="str">
        <f t="shared" si="20"/>
        <v>1GDP-PG&amp;E/LG-PKG</v>
      </c>
    </row>
    <row r="402" spans="1:8">
      <c r="A402" s="80">
        <v>37195</v>
      </c>
      <c r="B402" s="79" t="s">
        <v>160</v>
      </c>
      <c r="C402" s="79" t="s">
        <v>143</v>
      </c>
      <c r="D402" s="85">
        <v>82000</v>
      </c>
      <c r="E402" s="85">
        <v>82000</v>
      </c>
      <c r="F402" s="210">
        <f t="shared" si="18"/>
        <v>1</v>
      </c>
      <c r="G402" s="79" t="str">
        <f t="shared" si="19"/>
        <v>M</v>
      </c>
      <c r="H402" s="79" t="str">
        <f t="shared" si="20"/>
        <v>1GDP-WAHA</v>
      </c>
    </row>
    <row r="403" spans="1:8">
      <c r="A403" s="80">
        <v>37196</v>
      </c>
      <c r="B403" s="79" t="s">
        <v>160</v>
      </c>
      <c r="C403" s="79" t="s">
        <v>175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2GD-AECOCD/FRWKD</v>
      </c>
    </row>
    <row r="404" spans="1:8">
      <c r="A404" s="80">
        <v>37196</v>
      </c>
      <c r="B404" s="79" t="s">
        <v>160</v>
      </c>
      <c r="C404" s="79" t="s">
        <v>179</v>
      </c>
      <c r="D404" s="85">
        <v>0</v>
      </c>
      <c r="E404" s="85">
        <v>0</v>
      </c>
      <c r="F404" s="210">
        <f t="shared" si="18"/>
        <v>2</v>
      </c>
      <c r="G404" s="79" t="str">
        <f t="shared" si="19"/>
        <v>M</v>
      </c>
      <c r="H404" s="79" t="str">
        <f t="shared" si="20"/>
        <v>2GD-AECOUS/FRWKD</v>
      </c>
    </row>
    <row r="405" spans="1:8">
      <c r="A405" s="80">
        <v>37196</v>
      </c>
      <c r="B405" s="79" t="s">
        <v>160</v>
      </c>
      <c r="C405" s="79" t="s">
        <v>152</v>
      </c>
      <c r="D405" s="85">
        <v>0</v>
      </c>
      <c r="E405" s="85">
        <v>0</v>
      </c>
      <c r="F405" s="210">
        <f t="shared" si="18"/>
        <v>2</v>
      </c>
      <c r="G405" s="79" t="str">
        <f t="shared" si="19"/>
        <v>M</v>
      </c>
      <c r="H405" s="79" t="str">
        <f t="shared" si="20"/>
        <v>2GD-CGPR-AECO/AV</v>
      </c>
    </row>
    <row r="406" spans="1:8">
      <c r="A406" s="80">
        <v>37196</v>
      </c>
      <c r="B406" s="79" t="s">
        <v>160</v>
      </c>
      <c r="C406" s="79" t="s">
        <v>180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2GDP-AECO</v>
      </c>
    </row>
    <row r="407" spans="1:8">
      <c r="A407" s="80">
        <v>37196</v>
      </c>
      <c r="B407" s="79" t="s">
        <v>160</v>
      </c>
      <c r="C407" s="79" t="s">
        <v>148</v>
      </c>
      <c r="D407" s="85">
        <v>1E-4</v>
      </c>
      <c r="E407" s="85">
        <v>1E-4</v>
      </c>
      <c r="F407" s="210">
        <f t="shared" si="18"/>
        <v>2</v>
      </c>
      <c r="G407" s="79" t="str">
        <f t="shared" si="19"/>
        <v>M</v>
      </c>
      <c r="H407" s="79" t="str">
        <f t="shared" si="20"/>
        <v>2GDP-NTHWST/CANB</v>
      </c>
    </row>
    <row r="408" spans="1:8">
      <c r="A408" s="80">
        <v>37197</v>
      </c>
      <c r="B408" s="79" t="s">
        <v>160</v>
      </c>
      <c r="C408" s="79" t="s">
        <v>175</v>
      </c>
      <c r="D408" s="85">
        <v>0</v>
      </c>
      <c r="E408" s="85">
        <v>0</v>
      </c>
      <c r="F408" s="210">
        <f t="shared" si="18"/>
        <v>2</v>
      </c>
      <c r="G408" s="79" t="str">
        <f t="shared" si="19"/>
        <v>M</v>
      </c>
      <c r="H408" s="79" t="str">
        <f t="shared" si="20"/>
        <v>2GD-AECOCD/FRWKD</v>
      </c>
    </row>
    <row r="409" spans="1:8">
      <c r="A409" s="80">
        <v>37197</v>
      </c>
      <c r="B409" s="79" t="s">
        <v>160</v>
      </c>
      <c r="C409" s="79" t="s">
        <v>179</v>
      </c>
      <c r="D409" s="85">
        <v>0</v>
      </c>
      <c r="E409" s="85">
        <v>0</v>
      </c>
      <c r="F409" s="210">
        <f t="shared" si="18"/>
        <v>2</v>
      </c>
      <c r="G409" s="79" t="str">
        <f t="shared" si="19"/>
        <v>M</v>
      </c>
      <c r="H409" s="79" t="str">
        <f t="shared" si="20"/>
        <v>2GD-AECOUS/FRWKD</v>
      </c>
    </row>
    <row r="410" spans="1:8">
      <c r="A410" s="80">
        <v>37197</v>
      </c>
      <c r="B410" s="79" t="s">
        <v>160</v>
      </c>
      <c r="C410" s="79" t="s">
        <v>152</v>
      </c>
      <c r="D410" s="85">
        <v>0</v>
      </c>
      <c r="E410" s="85">
        <v>0</v>
      </c>
      <c r="F410" s="210">
        <f t="shared" si="18"/>
        <v>2</v>
      </c>
      <c r="G410" s="79" t="str">
        <f t="shared" si="19"/>
        <v>M</v>
      </c>
      <c r="H410" s="79" t="str">
        <f t="shared" si="20"/>
        <v>2GD-CGPR-AECO/AV</v>
      </c>
    </row>
    <row r="411" spans="1:8">
      <c r="A411" s="80">
        <v>37197</v>
      </c>
      <c r="B411" s="79" t="s">
        <v>160</v>
      </c>
      <c r="C411" s="79" t="s">
        <v>180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2GDP-AECO</v>
      </c>
    </row>
    <row r="412" spans="1:8">
      <c r="A412" s="80">
        <v>37197</v>
      </c>
      <c r="B412" s="79" t="s">
        <v>160</v>
      </c>
      <c r="C412" s="79" t="s">
        <v>148</v>
      </c>
      <c r="D412" s="85">
        <v>1E-4</v>
      </c>
      <c r="E412" s="85">
        <v>1E-4</v>
      </c>
      <c r="F412" s="210">
        <f t="shared" si="18"/>
        <v>2</v>
      </c>
      <c r="G412" s="79" t="str">
        <f t="shared" si="19"/>
        <v>M</v>
      </c>
      <c r="H412" s="79" t="str">
        <f t="shared" si="20"/>
        <v>2GDP-NTHWST/CANB</v>
      </c>
    </row>
    <row r="413" spans="1:8">
      <c r="A413" s="80">
        <v>37198</v>
      </c>
      <c r="B413" s="79" t="s">
        <v>160</v>
      </c>
      <c r="C413" s="79" t="s">
        <v>175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2GD-AECOCD/FRWKD</v>
      </c>
    </row>
    <row r="414" spans="1:8">
      <c r="A414" s="80">
        <v>37198</v>
      </c>
      <c r="B414" s="79" t="s">
        <v>160</v>
      </c>
      <c r="C414" s="79" t="s">
        <v>179</v>
      </c>
      <c r="D414" s="85">
        <v>0</v>
      </c>
      <c r="E414" s="85">
        <v>0</v>
      </c>
      <c r="F414" s="210">
        <f t="shared" si="18"/>
        <v>2</v>
      </c>
      <c r="G414" s="79" t="str">
        <f t="shared" si="19"/>
        <v>M</v>
      </c>
      <c r="H414" s="79" t="str">
        <f t="shared" si="20"/>
        <v>2GD-AECOUS/FRWKD</v>
      </c>
    </row>
    <row r="415" spans="1:8">
      <c r="A415" s="80">
        <v>37198</v>
      </c>
      <c r="B415" s="79" t="s">
        <v>160</v>
      </c>
      <c r="C415" s="79" t="s">
        <v>152</v>
      </c>
      <c r="D415" s="85">
        <v>0</v>
      </c>
      <c r="E415" s="85">
        <v>0</v>
      </c>
      <c r="F415" s="210">
        <f t="shared" si="18"/>
        <v>2</v>
      </c>
      <c r="G415" s="79" t="str">
        <f t="shared" si="19"/>
        <v>M</v>
      </c>
      <c r="H415" s="79" t="str">
        <f t="shared" si="20"/>
        <v>2GD-CGPR-AECO/AV</v>
      </c>
    </row>
    <row r="416" spans="1:8">
      <c r="A416" s="80">
        <v>37198</v>
      </c>
      <c r="B416" s="79" t="s">
        <v>160</v>
      </c>
      <c r="C416" s="79" t="s">
        <v>180</v>
      </c>
      <c r="D416" s="85">
        <v>0</v>
      </c>
      <c r="E416" s="85">
        <v>0</v>
      </c>
      <c r="F416" s="210">
        <f t="shared" si="18"/>
        <v>2</v>
      </c>
      <c r="G416" s="79" t="str">
        <f t="shared" si="19"/>
        <v>M</v>
      </c>
      <c r="H416" s="79" t="str">
        <f t="shared" si="20"/>
        <v>2GDP-AECO</v>
      </c>
    </row>
    <row r="417" spans="1:8">
      <c r="A417" s="80">
        <v>37198</v>
      </c>
      <c r="B417" s="79" t="s">
        <v>160</v>
      </c>
      <c r="C417" s="79" t="s">
        <v>148</v>
      </c>
      <c r="D417" s="85">
        <v>1E-4</v>
      </c>
      <c r="E417" s="85">
        <v>1E-4</v>
      </c>
      <c r="F417" s="210">
        <f t="shared" si="18"/>
        <v>2</v>
      </c>
      <c r="G417" s="79" t="str">
        <f t="shared" si="19"/>
        <v>M</v>
      </c>
      <c r="H417" s="79" t="str">
        <f t="shared" si="20"/>
        <v>2GDP-NTHWST/CANB</v>
      </c>
    </row>
    <row r="418" spans="1:8">
      <c r="A418" s="80">
        <v>37199</v>
      </c>
      <c r="B418" s="79" t="s">
        <v>160</v>
      </c>
      <c r="C418" s="79" t="s">
        <v>175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2GD-AECOCD/FRWKD</v>
      </c>
    </row>
    <row r="419" spans="1:8">
      <c r="A419" s="80">
        <v>37199</v>
      </c>
      <c r="B419" s="79" t="s">
        <v>160</v>
      </c>
      <c r="C419" s="79" t="s">
        <v>179</v>
      </c>
      <c r="D419" s="85">
        <v>0</v>
      </c>
      <c r="E419" s="85">
        <v>0</v>
      </c>
      <c r="F419" s="210">
        <f t="shared" si="18"/>
        <v>2</v>
      </c>
      <c r="G419" s="79" t="str">
        <f t="shared" si="19"/>
        <v>M</v>
      </c>
      <c r="H419" s="79" t="str">
        <f t="shared" si="20"/>
        <v>2GD-AECOUS/FRWKD</v>
      </c>
    </row>
    <row r="420" spans="1:8">
      <c r="A420" s="80">
        <v>37199</v>
      </c>
      <c r="B420" s="79" t="s">
        <v>160</v>
      </c>
      <c r="C420" s="79" t="s">
        <v>152</v>
      </c>
      <c r="D420" s="85">
        <v>0</v>
      </c>
      <c r="E420" s="85">
        <v>0</v>
      </c>
      <c r="F420" s="210">
        <f t="shared" si="18"/>
        <v>2</v>
      </c>
      <c r="G420" s="79" t="str">
        <f t="shared" si="19"/>
        <v>M</v>
      </c>
      <c r="H420" s="79" t="str">
        <f t="shared" si="20"/>
        <v>2GD-CGPR-AECO/AV</v>
      </c>
    </row>
    <row r="421" spans="1:8">
      <c r="A421" s="80">
        <v>37199</v>
      </c>
      <c r="B421" s="79" t="s">
        <v>160</v>
      </c>
      <c r="C421" s="79" t="s">
        <v>180</v>
      </c>
      <c r="D421" s="85">
        <v>0</v>
      </c>
      <c r="E421" s="85">
        <v>0</v>
      </c>
      <c r="F421" s="210">
        <f t="shared" si="18"/>
        <v>2</v>
      </c>
      <c r="G421" s="79" t="str">
        <f t="shared" si="19"/>
        <v>M</v>
      </c>
      <c r="H421" s="79" t="str">
        <f t="shared" si="20"/>
        <v>2GDP-AECO</v>
      </c>
    </row>
    <row r="422" spans="1:8">
      <c r="A422" s="80">
        <v>37199</v>
      </c>
      <c r="B422" s="79" t="s">
        <v>160</v>
      </c>
      <c r="C422" s="79" t="s">
        <v>148</v>
      </c>
      <c r="D422" s="85">
        <v>1E-4</v>
      </c>
      <c r="E422" s="85">
        <v>1E-4</v>
      </c>
      <c r="F422" s="210">
        <f t="shared" si="18"/>
        <v>2</v>
      </c>
      <c r="G422" s="79" t="str">
        <f t="shared" si="19"/>
        <v>M</v>
      </c>
      <c r="H422" s="79" t="str">
        <f t="shared" si="20"/>
        <v>2GDP-NTHWST/CANB</v>
      </c>
    </row>
    <row r="423" spans="1:8">
      <c r="A423" s="80">
        <v>37200</v>
      </c>
      <c r="B423" s="79" t="s">
        <v>160</v>
      </c>
      <c r="C423" s="79" t="s">
        <v>175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2GD-AECOCD/FRWKD</v>
      </c>
    </row>
    <row r="424" spans="1:8">
      <c r="A424" s="80">
        <v>37200</v>
      </c>
      <c r="B424" s="79" t="s">
        <v>160</v>
      </c>
      <c r="C424" s="79" t="s">
        <v>179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2GD-AECOUS/FRWKD</v>
      </c>
    </row>
    <row r="425" spans="1:8">
      <c r="A425" s="80">
        <v>37200</v>
      </c>
      <c r="B425" s="79" t="s">
        <v>160</v>
      </c>
      <c r="C425" s="79" t="s">
        <v>152</v>
      </c>
      <c r="D425" s="85">
        <v>0</v>
      </c>
      <c r="E425" s="85">
        <v>0</v>
      </c>
      <c r="F425" s="210">
        <f t="shared" si="18"/>
        <v>2</v>
      </c>
      <c r="G425" s="79" t="str">
        <f t="shared" si="19"/>
        <v>M</v>
      </c>
      <c r="H425" s="79" t="str">
        <f t="shared" si="20"/>
        <v>2GD-CGPR-AECO/AV</v>
      </c>
    </row>
    <row r="426" spans="1:8">
      <c r="A426" s="80">
        <v>37200</v>
      </c>
      <c r="B426" s="79" t="s">
        <v>160</v>
      </c>
      <c r="C426" s="79" t="s">
        <v>180</v>
      </c>
      <c r="D426" s="85">
        <v>0</v>
      </c>
      <c r="E426" s="85">
        <v>0</v>
      </c>
      <c r="F426" s="210">
        <f t="shared" si="18"/>
        <v>2</v>
      </c>
      <c r="G426" s="79" t="str">
        <f t="shared" si="19"/>
        <v>M</v>
      </c>
      <c r="H426" s="79" t="str">
        <f t="shared" si="20"/>
        <v>2GDP-AECO</v>
      </c>
    </row>
    <row r="427" spans="1:8">
      <c r="A427" s="80">
        <v>37200</v>
      </c>
      <c r="B427" s="79" t="s">
        <v>160</v>
      </c>
      <c r="C427" s="79" t="s">
        <v>148</v>
      </c>
      <c r="D427" s="85">
        <v>1E-4</v>
      </c>
      <c r="E427" s="85">
        <v>1E-4</v>
      </c>
      <c r="F427" s="210">
        <f t="shared" si="18"/>
        <v>2</v>
      </c>
      <c r="G427" s="79" t="str">
        <f t="shared" si="19"/>
        <v>M</v>
      </c>
      <c r="H427" s="79" t="str">
        <f t="shared" si="20"/>
        <v>2GDP-NTHWST/CANB</v>
      </c>
    </row>
    <row r="428" spans="1:8">
      <c r="A428" s="80">
        <v>37201</v>
      </c>
      <c r="B428" s="79" t="s">
        <v>160</v>
      </c>
      <c r="C428" s="79" t="s">
        <v>175</v>
      </c>
      <c r="D428" s="85">
        <v>0</v>
      </c>
      <c r="E428" s="85">
        <v>0</v>
      </c>
      <c r="F428" s="210">
        <f t="shared" si="18"/>
        <v>2</v>
      </c>
      <c r="G428" s="79" t="str">
        <f t="shared" si="19"/>
        <v>M</v>
      </c>
      <c r="H428" s="79" t="str">
        <f t="shared" si="20"/>
        <v>2GD-AECOCD/FRWKD</v>
      </c>
    </row>
    <row r="429" spans="1:8">
      <c r="A429" s="80">
        <v>37201</v>
      </c>
      <c r="B429" s="79" t="s">
        <v>160</v>
      </c>
      <c r="C429" s="79" t="s">
        <v>179</v>
      </c>
      <c r="D429" s="85">
        <v>0</v>
      </c>
      <c r="E429" s="85">
        <v>0</v>
      </c>
      <c r="F429" s="210">
        <f t="shared" si="18"/>
        <v>2</v>
      </c>
      <c r="G429" s="79" t="str">
        <f t="shared" si="19"/>
        <v>M</v>
      </c>
      <c r="H429" s="79" t="str">
        <f t="shared" si="20"/>
        <v>2GD-AECOUS/FRWKD</v>
      </c>
    </row>
    <row r="430" spans="1:8">
      <c r="A430" s="80">
        <v>37201</v>
      </c>
      <c r="B430" s="79" t="s">
        <v>160</v>
      </c>
      <c r="C430" s="79" t="s">
        <v>152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2GD-CGPR-AECO/AV</v>
      </c>
    </row>
    <row r="431" spans="1:8">
      <c r="A431" s="80">
        <v>37201</v>
      </c>
      <c r="B431" s="79" t="s">
        <v>160</v>
      </c>
      <c r="C431" s="79" t="s">
        <v>180</v>
      </c>
      <c r="D431" s="85">
        <v>0</v>
      </c>
      <c r="E431" s="85">
        <v>0</v>
      </c>
      <c r="F431" s="210">
        <f t="shared" si="18"/>
        <v>2</v>
      </c>
      <c r="G431" s="79" t="str">
        <f t="shared" si="19"/>
        <v>M</v>
      </c>
      <c r="H431" s="79" t="str">
        <f t="shared" si="20"/>
        <v>2GDP-AECO</v>
      </c>
    </row>
    <row r="432" spans="1:8">
      <c r="A432" s="80">
        <v>37201</v>
      </c>
      <c r="B432" s="79" t="s">
        <v>160</v>
      </c>
      <c r="C432" s="79" t="s">
        <v>148</v>
      </c>
      <c r="D432" s="85">
        <v>1E-4</v>
      </c>
      <c r="E432" s="85">
        <v>1E-4</v>
      </c>
      <c r="F432" s="210">
        <f t="shared" si="18"/>
        <v>2</v>
      </c>
      <c r="G432" s="79" t="str">
        <f t="shared" si="19"/>
        <v>M</v>
      </c>
      <c r="H432" s="79" t="str">
        <f t="shared" si="20"/>
        <v>2GDP-NTHWST/CANB</v>
      </c>
    </row>
    <row r="433" spans="1:8">
      <c r="A433" s="80">
        <v>37202</v>
      </c>
      <c r="B433" s="79" t="s">
        <v>160</v>
      </c>
      <c r="C433" s="79" t="s">
        <v>175</v>
      </c>
      <c r="D433" s="85">
        <v>0</v>
      </c>
      <c r="E433" s="85">
        <v>0</v>
      </c>
      <c r="F433" s="210">
        <f t="shared" si="18"/>
        <v>2</v>
      </c>
      <c r="G433" s="79" t="str">
        <f t="shared" si="19"/>
        <v>M</v>
      </c>
      <c r="H433" s="79" t="str">
        <f t="shared" si="20"/>
        <v>2GD-AECOCD/FRWKD</v>
      </c>
    </row>
    <row r="434" spans="1:8">
      <c r="A434" s="80">
        <v>37202</v>
      </c>
      <c r="B434" s="79" t="s">
        <v>160</v>
      </c>
      <c r="C434" s="79" t="s">
        <v>179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2GD-AECOUS/FRWKD</v>
      </c>
    </row>
    <row r="435" spans="1:8">
      <c r="A435" s="80">
        <v>37202</v>
      </c>
      <c r="B435" s="79" t="s">
        <v>160</v>
      </c>
      <c r="C435" s="79" t="s">
        <v>152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2GD-CGPR-AECO/AV</v>
      </c>
    </row>
    <row r="436" spans="1:8">
      <c r="A436" s="80">
        <v>37202</v>
      </c>
      <c r="B436" s="79" t="s">
        <v>160</v>
      </c>
      <c r="C436" s="79" t="s">
        <v>180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2GDP-AECO</v>
      </c>
    </row>
    <row r="437" spans="1:8">
      <c r="A437" s="80">
        <v>37202</v>
      </c>
      <c r="B437" s="79" t="s">
        <v>160</v>
      </c>
      <c r="C437" s="79" t="s">
        <v>148</v>
      </c>
      <c r="D437" s="85">
        <v>1E-4</v>
      </c>
      <c r="E437" s="85">
        <v>1E-4</v>
      </c>
      <c r="F437" s="210">
        <f t="shared" si="18"/>
        <v>2</v>
      </c>
      <c r="G437" s="79" t="str">
        <f t="shared" si="19"/>
        <v>M</v>
      </c>
      <c r="H437" s="79" t="str">
        <f t="shared" si="20"/>
        <v>2GDP-NTHWST/CANB</v>
      </c>
    </row>
    <row r="438" spans="1:8">
      <c r="A438" s="80">
        <v>37203</v>
      </c>
      <c r="B438" s="79" t="s">
        <v>160</v>
      </c>
      <c r="C438" s="79" t="s">
        <v>175</v>
      </c>
      <c r="D438" s="85">
        <v>0</v>
      </c>
      <c r="E438" s="85">
        <v>0</v>
      </c>
      <c r="F438" s="210">
        <f t="shared" si="18"/>
        <v>2</v>
      </c>
      <c r="G438" s="79" t="str">
        <f t="shared" si="19"/>
        <v>M</v>
      </c>
      <c r="H438" s="79" t="str">
        <f t="shared" si="20"/>
        <v>2GD-AECOCD/FRWKD</v>
      </c>
    </row>
    <row r="439" spans="1:8">
      <c r="A439" s="80">
        <v>37203</v>
      </c>
      <c r="B439" s="79" t="s">
        <v>160</v>
      </c>
      <c r="C439" s="79" t="s">
        <v>179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2GD-AECOUS/FRWKD</v>
      </c>
    </row>
    <row r="440" spans="1:8">
      <c r="A440" s="80">
        <v>37203</v>
      </c>
      <c r="B440" s="79" t="s">
        <v>160</v>
      </c>
      <c r="C440" s="79" t="s">
        <v>152</v>
      </c>
      <c r="D440" s="85">
        <v>0</v>
      </c>
      <c r="E440" s="85">
        <v>0</v>
      </c>
      <c r="F440" s="210">
        <f t="shared" si="18"/>
        <v>2</v>
      </c>
      <c r="G440" s="79" t="str">
        <f t="shared" si="19"/>
        <v>M</v>
      </c>
      <c r="H440" s="79" t="str">
        <f t="shared" si="20"/>
        <v>2GD-CGPR-AECO/AV</v>
      </c>
    </row>
    <row r="441" spans="1:8">
      <c r="A441" s="80">
        <v>37203</v>
      </c>
      <c r="B441" s="79" t="s">
        <v>160</v>
      </c>
      <c r="C441" s="79" t="s">
        <v>180</v>
      </c>
      <c r="D441" s="85">
        <v>0</v>
      </c>
      <c r="E441" s="85">
        <v>0</v>
      </c>
      <c r="F441" s="210">
        <f t="shared" si="18"/>
        <v>2</v>
      </c>
      <c r="G441" s="79" t="str">
        <f t="shared" si="19"/>
        <v>M</v>
      </c>
      <c r="H441" s="79" t="str">
        <f t="shared" si="20"/>
        <v>2GDP-AECO</v>
      </c>
    </row>
    <row r="442" spans="1:8">
      <c r="A442" s="80">
        <v>37203</v>
      </c>
      <c r="B442" s="79" t="s">
        <v>160</v>
      </c>
      <c r="C442" s="79" t="s">
        <v>148</v>
      </c>
      <c r="D442" s="85">
        <v>1E-4</v>
      </c>
      <c r="E442" s="85">
        <v>1E-4</v>
      </c>
      <c r="F442" s="210">
        <f t="shared" si="18"/>
        <v>2</v>
      </c>
      <c r="G442" s="79" t="str">
        <f t="shared" si="19"/>
        <v>M</v>
      </c>
      <c r="H442" s="79" t="str">
        <f t="shared" si="20"/>
        <v>2GDP-NTHWST/CANB</v>
      </c>
    </row>
    <row r="443" spans="1:8">
      <c r="A443" s="80">
        <v>37204</v>
      </c>
      <c r="B443" s="79" t="s">
        <v>160</v>
      </c>
      <c r="C443" s="79" t="s">
        <v>175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37204</v>
      </c>
      <c r="B444" s="79" t="s">
        <v>160</v>
      </c>
      <c r="C444" s="79" t="s">
        <v>179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37204</v>
      </c>
      <c r="B445" s="79" t="s">
        <v>160</v>
      </c>
      <c r="C445" s="79" t="s">
        <v>152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37204</v>
      </c>
      <c r="B446" s="79" t="s">
        <v>160</v>
      </c>
      <c r="C446" s="79" t="s">
        <v>180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37204</v>
      </c>
      <c r="B447" s="79" t="s">
        <v>160</v>
      </c>
      <c r="C447" s="79" t="s">
        <v>148</v>
      </c>
      <c r="D447" s="85">
        <v>1E-4</v>
      </c>
      <c r="E447" s="85">
        <v>1E-4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37205</v>
      </c>
      <c r="B448" s="79" t="s">
        <v>160</v>
      </c>
      <c r="C448" s="79" t="s">
        <v>175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37205</v>
      </c>
      <c r="B449" s="79" t="s">
        <v>160</v>
      </c>
      <c r="C449" s="79" t="s">
        <v>179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37205</v>
      </c>
      <c r="B450" s="79" t="s">
        <v>160</v>
      </c>
      <c r="C450" s="79" t="s">
        <v>152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37205</v>
      </c>
      <c r="B451" s="79" t="s">
        <v>160</v>
      </c>
      <c r="C451" s="79" t="s">
        <v>180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37205</v>
      </c>
      <c r="B452" s="79" t="s">
        <v>160</v>
      </c>
      <c r="C452" s="79" t="s">
        <v>148</v>
      </c>
      <c r="D452" s="85">
        <v>1E-4</v>
      </c>
      <c r="E452" s="85">
        <v>1E-4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37206</v>
      </c>
      <c r="B453" s="79" t="s">
        <v>160</v>
      </c>
      <c r="C453" s="79" t="s">
        <v>175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37206</v>
      </c>
      <c r="B454" s="79" t="s">
        <v>160</v>
      </c>
      <c r="C454" s="79" t="s">
        <v>179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37206</v>
      </c>
      <c r="B455" s="79" t="s">
        <v>160</v>
      </c>
      <c r="C455" s="79" t="s">
        <v>152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37206</v>
      </c>
      <c r="B456" s="79" t="s">
        <v>160</v>
      </c>
      <c r="C456" s="79" t="s">
        <v>180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37206</v>
      </c>
      <c r="B457" s="79" t="s">
        <v>160</v>
      </c>
      <c r="C457" s="79" t="s">
        <v>148</v>
      </c>
      <c r="D457" s="85">
        <v>1E-4</v>
      </c>
      <c r="E457" s="85">
        <v>1E-4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37207</v>
      </c>
      <c r="B458" s="79" t="s">
        <v>160</v>
      </c>
      <c r="C458" s="79" t="s">
        <v>175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37207</v>
      </c>
      <c r="B459" s="79" t="s">
        <v>160</v>
      </c>
      <c r="C459" s="79" t="s">
        <v>179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37207</v>
      </c>
      <c r="B460" s="79" t="s">
        <v>160</v>
      </c>
      <c r="C460" s="79" t="s">
        <v>152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37207</v>
      </c>
      <c r="B461" s="79" t="s">
        <v>160</v>
      </c>
      <c r="C461" s="79" t="s">
        <v>180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37207</v>
      </c>
      <c r="B462" s="79" t="s">
        <v>160</v>
      </c>
      <c r="C462" s="79" t="s">
        <v>148</v>
      </c>
      <c r="D462" s="85">
        <v>1E-4</v>
      </c>
      <c r="E462" s="85">
        <v>1E-4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37208</v>
      </c>
      <c r="B463" s="79" t="s">
        <v>160</v>
      </c>
      <c r="C463" s="79" t="s">
        <v>175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37208</v>
      </c>
      <c r="B464" s="79" t="s">
        <v>160</v>
      </c>
      <c r="C464" s="79" t="s">
        <v>179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37208</v>
      </c>
      <c r="B465" s="79" t="s">
        <v>160</v>
      </c>
      <c r="C465" s="79" t="s">
        <v>152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37208</v>
      </c>
      <c r="B466" s="79" t="s">
        <v>160</v>
      </c>
      <c r="C466" s="79" t="s">
        <v>180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37208</v>
      </c>
      <c r="B467" s="79" t="s">
        <v>160</v>
      </c>
      <c r="C467" s="79" t="s">
        <v>148</v>
      </c>
      <c r="D467" s="85">
        <v>1E-4</v>
      </c>
      <c r="E467" s="85">
        <v>1E-4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37209</v>
      </c>
      <c r="B468" s="79" t="s">
        <v>160</v>
      </c>
      <c r="C468" s="79" t="s">
        <v>175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37209</v>
      </c>
      <c r="B469" s="79" t="s">
        <v>160</v>
      </c>
      <c r="C469" s="79" t="s">
        <v>179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37209</v>
      </c>
      <c r="B470" s="79" t="s">
        <v>160</v>
      </c>
      <c r="C470" s="79" t="s">
        <v>152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37209</v>
      </c>
      <c r="B471" s="79" t="s">
        <v>160</v>
      </c>
      <c r="C471" s="79" t="s">
        <v>180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37209</v>
      </c>
      <c r="B472" s="79" t="s">
        <v>160</v>
      </c>
      <c r="C472" s="79" t="s">
        <v>148</v>
      </c>
      <c r="D472" s="85">
        <v>1E-4</v>
      </c>
      <c r="E472" s="85">
        <v>1E-4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37210</v>
      </c>
      <c r="B473" s="79" t="s">
        <v>160</v>
      </c>
      <c r="C473" s="79" t="s">
        <v>175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37210</v>
      </c>
      <c r="B474" s="79" t="s">
        <v>160</v>
      </c>
      <c r="C474" s="79" t="s">
        <v>179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37210</v>
      </c>
      <c r="B475" s="79" t="s">
        <v>160</v>
      </c>
      <c r="C475" s="79" t="s">
        <v>152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37210</v>
      </c>
      <c r="B476" s="79" t="s">
        <v>160</v>
      </c>
      <c r="C476" s="79" t="s">
        <v>180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37210</v>
      </c>
      <c r="B477" s="79" t="s">
        <v>160</v>
      </c>
      <c r="C477" s="79" t="s">
        <v>148</v>
      </c>
      <c r="D477" s="85">
        <v>1E-4</v>
      </c>
      <c r="E477" s="85">
        <v>1E-4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37211</v>
      </c>
      <c r="B478" s="79" t="s">
        <v>160</v>
      </c>
      <c r="C478" s="79" t="s">
        <v>175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37211</v>
      </c>
      <c r="B479" s="79" t="s">
        <v>160</v>
      </c>
      <c r="C479" s="79" t="s">
        <v>179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37211</v>
      </c>
      <c r="B480" s="79" t="s">
        <v>160</v>
      </c>
      <c r="C480" s="79" t="s">
        <v>152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37211</v>
      </c>
      <c r="B481" s="79" t="s">
        <v>160</v>
      </c>
      <c r="C481" s="79" t="s">
        <v>180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37211</v>
      </c>
      <c r="B482" s="79" t="s">
        <v>160</v>
      </c>
      <c r="C482" s="79" t="s">
        <v>148</v>
      </c>
      <c r="D482" s="85">
        <v>1E-4</v>
      </c>
      <c r="E482" s="85">
        <v>1E-4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37212</v>
      </c>
      <c r="B483" s="79" t="s">
        <v>160</v>
      </c>
      <c r="C483" s="79" t="s">
        <v>175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37212</v>
      </c>
      <c r="B484" s="79" t="s">
        <v>160</v>
      </c>
      <c r="C484" s="79" t="s">
        <v>179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37212</v>
      </c>
      <c r="B485" s="79" t="s">
        <v>160</v>
      </c>
      <c r="C485" s="79" t="s">
        <v>152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37212</v>
      </c>
      <c r="B486" s="79" t="s">
        <v>160</v>
      </c>
      <c r="C486" s="79" t="s">
        <v>180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37212</v>
      </c>
      <c r="B487" s="79" t="s">
        <v>160</v>
      </c>
      <c r="C487" s="79" t="s">
        <v>148</v>
      </c>
      <c r="D487" s="85">
        <v>1E-4</v>
      </c>
      <c r="E487" s="85">
        <v>1E-4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37213</v>
      </c>
      <c r="B488" s="79" t="s">
        <v>160</v>
      </c>
      <c r="C488" s="79" t="s">
        <v>175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37213</v>
      </c>
      <c r="B489" s="79" t="s">
        <v>160</v>
      </c>
      <c r="C489" s="79" t="s">
        <v>179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37213</v>
      </c>
      <c r="B490" s="79" t="s">
        <v>160</v>
      </c>
      <c r="C490" s="79" t="s">
        <v>152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37213</v>
      </c>
      <c r="B491" s="79" t="s">
        <v>160</v>
      </c>
      <c r="C491" s="79" t="s">
        <v>180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37213</v>
      </c>
      <c r="B492" s="79" t="s">
        <v>160</v>
      </c>
      <c r="C492" s="79" t="s">
        <v>148</v>
      </c>
      <c r="D492" s="85">
        <v>1E-4</v>
      </c>
      <c r="E492" s="85">
        <v>1E-4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37214</v>
      </c>
      <c r="B493" s="79" t="s">
        <v>160</v>
      </c>
      <c r="C493" s="79" t="s">
        <v>175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37214</v>
      </c>
      <c r="B494" s="79" t="s">
        <v>160</v>
      </c>
      <c r="C494" s="79" t="s">
        <v>179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37214</v>
      </c>
      <c r="B495" s="79" t="s">
        <v>160</v>
      </c>
      <c r="C495" s="79" t="s">
        <v>152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37214</v>
      </c>
      <c r="B496" s="79" t="s">
        <v>160</v>
      </c>
      <c r="C496" s="79" t="s">
        <v>180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37214</v>
      </c>
      <c r="B497" s="79" t="s">
        <v>160</v>
      </c>
      <c r="C497" s="79" t="s">
        <v>148</v>
      </c>
      <c r="D497" s="85">
        <v>1E-4</v>
      </c>
      <c r="E497" s="85">
        <v>1E-4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37215</v>
      </c>
      <c r="B498" s="79" t="s">
        <v>160</v>
      </c>
      <c r="C498" s="79" t="s">
        <v>175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37215</v>
      </c>
      <c r="B499" s="79" t="s">
        <v>160</v>
      </c>
      <c r="C499" s="79" t="s">
        <v>179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37215</v>
      </c>
      <c r="B500" s="79" t="s">
        <v>160</v>
      </c>
      <c r="C500" s="79" t="s">
        <v>152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37215</v>
      </c>
      <c r="B501" s="79" t="s">
        <v>160</v>
      </c>
      <c r="C501" s="79" t="s">
        <v>180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37215</v>
      </c>
      <c r="B502" s="79" t="s">
        <v>160</v>
      </c>
      <c r="C502" s="79" t="s">
        <v>148</v>
      </c>
      <c r="D502" s="85">
        <v>1E-4</v>
      </c>
      <c r="E502" s="85">
        <v>1E-4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37216</v>
      </c>
      <c r="B503" s="79" t="s">
        <v>160</v>
      </c>
      <c r="C503" s="79" t="s">
        <v>175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37216</v>
      </c>
      <c r="B504" s="79" t="s">
        <v>160</v>
      </c>
      <c r="C504" s="79" t="s">
        <v>179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37216</v>
      </c>
      <c r="B505" s="79" t="s">
        <v>160</v>
      </c>
      <c r="C505" s="79" t="s">
        <v>152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37216</v>
      </c>
      <c r="B506" s="79" t="s">
        <v>160</v>
      </c>
      <c r="C506" s="79" t="s">
        <v>180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37216</v>
      </c>
      <c r="B507" s="79" t="s">
        <v>160</v>
      </c>
      <c r="C507" s="79" t="s">
        <v>148</v>
      </c>
      <c r="D507" s="85">
        <v>1E-4</v>
      </c>
      <c r="E507" s="85">
        <v>1E-4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37217</v>
      </c>
      <c r="B508" s="79" t="s">
        <v>160</v>
      </c>
      <c r="C508" s="79" t="s">
        <v>175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37217</v>
      </c>
      <c r="B509" s="79" t="s">
        <v>160</v>
      </c>
      <c r="C509" s="79" t="s">
        <v>179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37217</v>
      </c>
      <c r="B510" s="79" t="s">
        <v>160</v>
      </c>
      <c r="C510" s="79" t="s">
        <v>152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37217</v>
      </c>
      <c r="B511" s="79" t="s">
        <v>160</v>
      </c>
      <c r="C511" s="79" t="s">
        <v>180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37217</v>
      </c>
      <c r="B512" s="79" t="s">
        <v>160</v>
      </c>
      <c r="C512" s="79" t="s">
        <v>148</v>
      </c>
      <c r="D512" s="85">
        <v>1E-4</v>
      </c>
      <c r="E512" s="85">
        <v>1E-4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37218</v>
      </c>
      <c r="B513" s="79" t="s">
        <v>160</v>
      </c>
      <c r="C513" s="79" t="s">
        <v>175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37218</v>
      </c>
      <c r="B514" s="79" t="s">
        <v>160</v>
      </c>
      <c r="C514" s="79" t="s">
        <v>179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37218</v>
      </c>
      <c r="B515" s="79" t="s">
        <v>160</v>
      </c>
      <c r="C515" s="79" t="s">
        <v>152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37218</v>
      </c>
      <c r="B516" s="79" t="s">
        <v>160</v>
      </c>
      <c r="C516" s="79" t="s">
        <v>180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37218</v>
      </c>
      <c r="B517" s="79" t="s">
        <v>160</v>
      </c>
      <c r="C517" s="79" t="s">
        <v>148</v>
      </c>
      <c r="D517" s="85">
        <v>1E-4</v>
      </c>
      <c r="E517" s="85">
        <v>1E-4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37219</v>
      </c>
      <c r="B518" s="79" t="s">
        <v>160</v>
      </c>
      <c r="C518" s="79" t="s">
        <v>175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37219</v>
      </c>
      <c r="B519" s="79" t="s">
        <v>160</v>
      </c>
      <c r="C519" s="79" t="s">
        <v>179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37219</v>
      </c>
      <c r="B520" s="79" t="s">
        <v>160</v>
      </c>
      <c r="C520" s="79" t="s">
        <v>152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37219</v>
      </c>
      <c r="B521" s="79" t="s">
        <v>160</v>
      </c>
      <c r="C521" s="79" t="s">
        <v>180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37219</v>
      </c>
      <c r="B522" s="79" t="s">
        <v>160</v>
      </c>
      <c r="C522" s="79" t="s">
        <v>148</v>
      </c>
      <c r="D522" s="85">
        <v>1E-4</v>
      </c>
      <c r="E522" s="85">
        <v>1E-4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37220</v>
      </c>
      <c r="B523" s="79" t="s">
        <v>160</v>
      </c>
      <c r="C523" s="79" t="s">
        <v>175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37220</v>
      </c>
      <c r="B524" s="79" t="s">
        <v>160</v>
      </c>
      <c r="C524" s="79" t="s">
        <v>179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37220</v>
      </c>
      <c r="B525" s="79" t="s">
        <v>160</v>
      </c>
      <c r="C525" s="79" t="s">
        <v>152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37220</v>
      </c>
      <c r="B526" s="79" t="s">
        <v>160</v>
      </c>
      <c r="C526" s="79" t="s">
        <v>180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37220</v>
      </c>
      <c r="B527" s="79" t="s">
        <v>160</v>
      </c>
      <c r="C527" s="79" t="s">
        <v>148</v>
      </c>
      <c r="D527" s="85">
        <v>1E-4</v>
      </c>
      <c r="E527" s="85">
        <v>1E-4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37221</v>
      </c>
      <c r="B528" s="79" t="s">
        <v>160</v>
      </c>
      <c r="C528" s="79" t="s">
        <v>175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37221</v>
      </c>
      <c r="B529" s="79" t="s">
        <v>160</v>
      </c>
      <c r="C529" s="79" t="s">
        <v>179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37221</v>
      </c>
      <c r="B530" s="79" t="s">
        <v>160</v>
      </c>
      <c r="C530" s="79" t="s">
        <v>152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37221</v>
      </c>
      <c r="B531" s="79" t="s">
        <v>160</v>
      </c>
      <c r="C531" s="79" t="s">
        <v>180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37221</v>
      </c>
      <c r="B532" s="79" t="s">
        <v>160</v>
      </c>
      <c r="C532" s="79" t="s">
        <v>148</v>
      </c>
      <c r="D532" s="85">
        <v>1E-4</v>
      </c>
      <c r="E532" s="85">
        <v>1E-4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37222</v>
      </c>
      <c r="B533" s="79" t="s">
        <v>160</v>
      </c>
      <c r="C533" s="79" t="s">
        <v>175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37222</v>
      </c>
      <c r="B534" s="79" t="s">
        <v>160</v>
      </c>
      <c r="C534" s="79" t="s">
        <v>179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37222</v>
      </c>
      <c r="B535" s="79" t="s">
        <v>160</v>
      </c>
      <c r="C535" s="79" t="s">
        <v>152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37222</v>
      </c>
      <c r="B536" s="79" t="s">
        <v>160</v>
      </c>
      <c r="C536" s="79" t="s">
        <v>180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37222</v>
      </c>
      <c r="B537" s="79" t="s">
        <v>160</v>
      </c>
      <c r="C537" s="79" t="s">
        <v>148</v>
      </c>
      <c r="D537" s="85">
        <v>1E-4</v>
      </c>
      <c r="E537" s="85">
        <v>1E-4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37223</v>
      </c>
      <c r="B538" s="79" t="s">
        <v>160</v>
      </c>
      <c r="C538" s="79" t="s">
        <v>175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37223</v>
      </c>
      <c r="B539" s="79" t="s">
        <v>160</v>
      </c>
      <c r="C539" s="79" t="s">
        <v>179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37223</v>
      </c>
      <c r="B540" s="79" t="s">
        <v>160</v>
      </c>
      <c r="C540" s="79" t="s">
        <v>152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37223</v>
      </c>
      <c r="B541" s="79" t="s">
        <v>160</v>
      </c>
      <c r="C541" s="79" t="s">
        <v>180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37223</v>
      </c>
      <c r="B542" s="79" t="s">
        <v>160</v>
      </c>
      <c r="C542" s="79" t="s">
        <v>148</v>
      </c>
      <c r="D542" s="85">
        <v>1E-4</v>
      </c>
      <c r="E542" s="85">
        <v>1E-4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37224</v>
      </c>
      <c r="B543" s="79" t="s">
        <v>160</v>
      </c>
      <c r="C543" s="79" t="s">
        <v>175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37224</v>
      </c>
      <c r="B544" s="79" t="s">
        <v>160</v>
      </c>
      <c r="C544" s="79" t="s">
        <v>179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37224</v>
      </c>
      <c r="B545" s="79" t="s">
        <v>160</v>
      </c>
      <c r="C545" s="79" t="s">
        <v>152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37224</v>
      </c>
      <c r="B546" s="79" t="s">
        <v>160</v>
      </c>
      <c r="C546" s="79" t="s">
        <v>180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37224</v>
      </c>
      <c r="B547" s="79" t="s">
        <v>160</v>
      </c>
      <c r="C547" s="79" t="s">
        <v>148</v>
      </c>
      <c r="D547" s="85">
        <v>1E-4</v>
      </c>
      <c r="E547" s="85">
        <v>1E-4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37225</v>
      </c>
      <c r="B548" s="79" t="s">
        <v>160</v>
      </c>
      <c r="C548" s="79" t="s">
        <v>175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37225</v>
      </c>
      <c r="B549" s="79" t="s">
        <v>160</v>
      </c>
      <c r="C549" s="79" t="s">
        <v>179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37225</v>
      </c>
      <c r="B550" s="79" t="s">
        <v>160</v>
      </c>
      <c r="C550" s="79" t="s">
        <v>152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37225</v>
      </c>
      <c r="B551" s="79" t="s">
        <v>160</v>
      </c>
      <c r="C551" s="79" t="s">
        <v>180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37225</v>
      </c>
      <c r="B552" s="79" t="s">
        <v>160</v>
      </c>
      <c r="C552" s="79" t="s">
        <v>148</v>
      </c>
      <c r="D552" s="85">
        <v>1E-4</v>
      </c>
      <c r="E552" s="85">
        <v>1E-4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37226</v>
      </c>
      <c r="B553" s="79" t="s">
        <v>160</v>
      </c>
      <c r="C553" s="79" t="s">
        <v>148</v>
      </c>
      <c r="D553" s="85">
        <v>9975.4694</v>
      </c>
      <c r="E553" s="85">
        <v>9975.4694</v>
      </c>
      <c r="F553" s="210">
        <f t="shared" si="24"/>
        <v>3</v>
      </c>
      <c r="G553" s="79" t="str">
        <f t="shared" si="25"/>
        <v>M</v>
      </c>
      <c r="H553" s="79" t="str">
        <f t="shared" si="26"/>
        <v>3GDP-NTHWST/CANB</v>
      </c>
    </row>
    <row r="554" spans="1:8">
      <c r="A554" s="80">
        <v>37227</v>
      </c>
      <c r="B554" s="79" t="s">
        <v>160</v>
      </c>
      <c r="C554" s="79" t="s">
        <v>148</v>
      </c>
      <c r="D554" s="85">
        <v>9975.4694</v>
      </c>
      <c r="E554" s="85">
        <v>9975.4694</v>
      </c>
      <c r="F554" s="210" t="e">
        <f t="shared" si="24"/>
        <v>#N/A</v>
      </c>
      <c r="G554" s="79" t="str">
        <f t="shared" si="25"/>
        <v>M</v>
      </c>
      <c r="H554" s="79" t="e">
        <f t="shared" si="26"/>
        <v>#N/A</v>
      </c>
    </row>
    <row r="555" spans="1:8">
      <c r="A555" s="80">
        <v>37228</v>
      </c>
      <c r="B555" s="79" t="s">
        <v>160</v>
      </c>
      <c r="C555" s="79" t="s">
        <v>148</v>
      </c>
      <c r="D555" s="85">
        <v>9975.4694</v>
      </c>
      <c r="E555" s="85">
        <v>9975.4694</v>
      </c>
      <c r="F555" s="210" t="e">
        <f t="shared" si="24"/>
        <v>#N/A</v>
      </c>
      <c r="G555" s="79" t="str">
        <f t="shared" si="25"/>
        <v>M</v>
      </c>
      <c r="H555" s="79" t="e">
        <f t="shared" si="26"/>
        <v>#N/A</v>
      </c>
    </row>
    <row r="556" spans="1:8">
      <c r="A556" s="80">
        <v>37229</v>
      </c>
      <c r="B556" s="79" t="s">
        <v>160</v>
      </c>
      <c r="C556" s="79" t="s">
        <v>148</v>
      </c>
      <c r="D556" s="85">
        <v>9975.4694</v>
      </c>
      <c r="E556" s="85">
        <v>9975.4694</v>
      </c>
      <c r="F556" s="210" t="e">
        <f t="shared" si="24"/>
        <v>#N/A</v>
      </c>
      <c r="G556" s="79" t="str">
        <f t="shared" si="25"/>
        <v>M</v>
      </c>
      <c r="H556" s="79" t="e">
        <f t="shared" si="26"/>
        <v>#N/A</v>
      </c>
    </row>
    <row r="557" spans="1:8">
      <c r="A557" s="80">
        <v>37230</v>
      </c>
      <c r="B557" s="79" t="s">
        <v>160</v>
      </c>
      <c r="C557" s="79" t="s">
        <v>148</v>
      </c>
      <c r="D557" s="85">
        <v>9975.4694</v>
      </c>
      <c r="E557" s="85">
        <v>9975.4694</v>
      </c>
      <c r="F557" s="210" t="e">
        <f t="shared" si="24"/>
        <v>#N/A</v>
      </c>
      <c r="G557" s="79" t="str">
        <f t="shared" si="25"/>
        <v>M</v>
      </c>
      <c r="H557" s="79" t="e">
        <f t="shared" si="26"/>
        <v>#N/A</v>
      </c>
    </row>
    <row r="558" spans="1:8">
      <c r="A558" s="80">
        <v>37231</v>
      </c>
      <c r="B558" s="79" t="s">
        <v>160</v>
      </c>
      <c r="C558" s="79" t="s">
        <v>148</v>
      </c>
      <c r="D558" s="85">
        <v>9975.4694</v>
      </c>
      <c r="E558" s="85">
        <v>9975.4694</v>
      </c>
      <c r="F558" s="210" t="e">
        <f t="shared" si="24"/>
        <v>#N/A</v>
      </c>
      <c r="G558" s="79" t="str">
        <f t="shared" si="25"/>
        <v>M</v>
      </c>
      <c r="H558" s="79" t="e">
        <f t="shared" si="26"/>
        <v>#N/A</v>
      </c>
    </row>
    <row r="559" spans="1:8">
      <c r="A559" s="80">
        <v>37232</v>
      </c>
      <c r="B559" s="79" t="s">
        <v>160</v>
      </c>
      <c r="C559" s="79" t="s">
        <v>148</v>
      </c>
      <c r="D559" s="85">
        <v>9975.4694</v>
      </c>
      <c r="E559" s="85">
        <v>9975.4694</v>
      </c>
      <c r="F559" s="210" t="e">
        <f t="shared" si="24"/>
        <v>#N/A</v>
      </c>
      <c r="G559" s="79" t="str">
        <f t="shared" si="25"/>
        <v>M</v>
      </c>
      <c r="H559" s="79" t="e">
        <f t="shared" si="26"/>
        <v>#N/A</v>
      </c>
    </row>
    <row r="560" spans="1:8">
      <c r="A560" s="80">
        <v>37233</v>
      </c>
      <c r="B560" s="79" t="s">
        <v>160</v>
      </c>
      <c r="C560" s="79" t="s">
        <v>148</v>
      </c>
      <c r="D560" s="85">
        <v>9975.4694</v>
      </c>
      <c r="E560" s="85">
        <v>9975.4694</v>
      </c>
      <c r="F560" s="210" t="e">
        <f t="shared" si="24"/>
        <v>#N/A</v>
      </c>
      <c r="G560" s="79" t="str">
        <f t="shared" si="25"/>
        <v>M</v>
      </c>
      <c r="H560" s="79" t="e">
        <f t="shared" si="26"/>
        <v>#N/A</v>
      </c>
    </row>
    <row r="561" spans="1:8">
      <c r="A561" s="80">
        <v>37234</v>
      </c>
      <c r="B561" s="79" t="s">
        <v>160</v>
      </c>
      <c r="C561" s="79" t="s">
        <v>148</v>
      </c>
      <c r="D561" s="85">
        <v>9975.4694</v>
      </c>
      <c r="E561" s="85">
        <v>9975.4694</v>
      </c>
      <c r="F561" s="210" t="e">
        <f t="shared" si="24"/>
        <v>#N/A</v>
      </c>
      <c r="G561" s="79" t="str">
        <f t="shared" si="25"/>
        <v>M</v>
      </c>
      <c r="H561" s="79" t="e">
        <f t="shared" si="26"/>
        <v>#N/A</v>
      </c>
    </row>
    <row r="562" spans="1:8">
      <c r="A562" s="80">
        <v>37235</v>
      </c>
      <c r="B562" s="79" t="s">
        <v>160</v>
      </c>
      <c r="C562" s="79" t="s">
        <v>148</v>
      </c>
      <c r="D562" s="85">
        <v>9975.4694</v>
      </c>
      <c r="E562" s="85">
        <v>9975.4694</v>
      </c>
      <c r="F562" s="210" t="e">
        <f t="shared" si="24"/>
        <v>#N/A</v>
      </c>
      <c r="G562" s="79" t="str">
        <f t="shared" si="25"/>
        <v>M</v>
      </c>
      <c r="H562" s="79" t="e">
        <f t="shared" si="26"/>
        <v>#N/A</v>
      </c>
    </row>
    <row r="563" spans="1:8">
      <c r="A563" s="80">
        <v>37236</v>
      </c>
      <c r="B563" s="79" t="s">
        <v>160</v>
      </c>
      <c r="C563" s="79" t="s">
        <v>148</v>
      </c>
      <c r="D563" s="85">
        <v>9975.4694</v>
      </c>
      <c r="E563" s="85">
        <v>9975.4694</v>
      </c>
      <c r="F563" s="210" t="e">
        <f t="shared" si="24"/>
        <v>#N/A</v>
      </c>
      <c r="G563" s="79" t="str">
        <f t="shared" si="25"/>
        <v>M</v>
      </c>
      <c r="H563" s="79" t="e">
        <f t="shared" si="26"/>
        <v>#N/A</v>
      </c>
    </row>
    <row r="564" spans="1:8">
      <c r="A564" s="80">
        <v>37237</v>
      </c>
      <c r="B564" s="79" t="s">
        <v>160</v>
      </c>
      <c r="C564" s="79" t="s">
        <v>148</v>
      </c>
      <c r="D564" s="85">
        <v>9975.4694</v>
      </c>
      <c r="E564" s="85">
        <v>9975.4694</v>
      </c>
      <c r="F564" s="210" t="e">
        <f t="shared" si="24"/>
        <v>#N/A</v>
      </c>
      <c r="G564" s="79" t="str">
        <f t="shared" si="25"/>
        <v>M</v>
      </c>
      <c r="H564" s="79" t="e">
        <f t="shared" si="26"/>
        <v>#N/A</v>
      </c>
    </row>
    <row r="565" spans="1:8">
      <c r="A565" s="80">
        <v>37238</v>
      </c>
      <c r="B565" s="79" t="s">
        <v>160</v>
      </c>
      <c r="C565" s="79" t="s">
        <v>148</v>
      </c>
      <c r="D565" s="85">
        <v>9975.4694</v>
      </c>
      <c r="E565" s="85">
        <v>9975.4694</v>
      </c>
      <c r="F565" s="210" t="e">
        <f t="shared" si="24"/>
        <v>#N/A</v>
      </c>
      <c r="G565" s="79" t="str">
        <f t="shared" si="25"/>
        <v>M</v>
      </c>
      <c r="H565" s="79" t="e">
        <f t="shared" si="26"/>
        <v>#N/A</v>
      </c>
    </row>
    <row r="566" spans="1:8">
      <c r="A566" s="80">
        <v>37239</v>
      </c>
      <c r="B566" s="79" t="s">
        <v>160</v>
      </c>
      <c r="C566" s="79" t="s">
        <v>148</v>
      </c>
      <c r="D566" s="85">
        <v>9975.4694</v>
      </c>
      <c r="E566" s="85">
        <v>9975.4694</v>
      </c>
      <c r="F566" s="210" t="e">
        <f t="shared" si="24"/>
        <v>#N/A</v>
      </c>
      <c r="G566" s="79" t="str">
        <f t="shared" si="25"/>
        <v>M</v>
      </c>
      <c r="H566" s="79" t="e">
        <f t="shared" si="26"/>
        <v>#N/A</v>
      </c>
    </row>
    <row r="567" spans="1:8">
      <c r="A567" s="80">
        <v>37240</v>
      </c>
      <c r="B567" s="79" t="s">
        <v>160</v>
      </c>
      <c r="C567" s="79" t="s">
        <v>148</v>
      </c>
      <c r="D567" s="85">
        <v>9975.4694</v>
      </c>
      <c r="E567" s="85">
        <v>9975.4694</v>
      </c>
      <c r="F567" s="210">
        <f t="shared" si="24"/>
        <v>3</v>
      </c>
      <c r="G567" s="79" t="str">
        <f t="shared" si="25"/>
        <v>M</v>
      </c>
      <c r="H567" s="79" t="str">
        <f t="shared" si="26"/>
        <v>3GDP-NTHWST/CANB</v>
      </c>
    </row>
    <row r="568" spans="1:8">
      <c r="A568" s="80">
        <v>37241</v>
      </c>
      <c r="B568" s="79" t="s">
        <v>160</v>
      </c>
      <c r="C568" s="79" t="s">
        <v>148</v>
      </c>
      <c r="D568" s="85">
        <v>9975.4694</v>
      </c>
      <c r="E568" s="85">
        <v>9975.4694</v>
      </c>
      <c r="F568" s="210" t="e">
        <f t="shared" si="24"/>
        <v>#N/A</v>
      </c>
      <c r="G568" s="79" t="str">
        <f t="shared" si="25"/>
        <v>M</v>
      </c>
      <c r="H568" s="79" t="e">
        <f t="shared" si="26"/>
        <v>#N/A</v>
      </c>
    </row>
    <row r="569" spans="1:8">
      <c r="A569" s="80">
        <v>37242</v>
      </c>
      <c r="B569" s="79" t="s">
        <v>160</v>
      </c>
      <c r="C569" s="79" t="s">
        <v>148</v>
      </c>
      <c r="D569" s="85">
        <v>9975.4694</v>
      </c>
      <c r="E569" s="85">
        <v>9975.4694</v>
      </c>
      <c r="F569" s="210" t="e">
        <f t="shared" si="24"/>
        <v>#N/A</v>
      </c>
      <c r="G569" s="79" t="str">
        <f t="shared" si="25"/>
        <v>M</v>
      </c>
      <c r="H569" s="79" t="e">
        <f t="shared" si="26"/>
        <v>#N/A</v>
      </c>
    </row>
    <row r="570" spans="1:8">
      <c r="A570" s="80">
        <v>37243</v>
      </c>
      <c r="B570" s="79" t="s">
        <v>160</v>
      </c>
      <c r="C570" s="79" t="s">
        <v>148</v>
      </c>
      <c r="D570" s="85">
        <v>9975.4694</v>
      </c>
      <c r="E570" s="85">
        <v>9975.4694</v>
      </c>
      <c r="F570" s="210" t="e">
        <f t="shared" si="24"/>
        <v>#N/A</v>
      </c>
      <c r="G570" s="79" t="str">
        <f t="shared" si="25"/>
        <v>M</v>
      </c>
      <c r="H570" s="79" t="e">
        <f t="shared" si="26"/>
        <v>#N/A</v>
      </c>
    </row>
    <row r="571" spans="1:8">
      <c r="A571" s="80">
        <v>37244</v>
      </c>
      <c r="B571" s="79" t="s">
        <v>160</v>
      </c>
      <c r="C571" s="79" t="s">
        <v>148</v>
      </c>
      <c r="D571" s="85">
        <v>9975.4694</v>
      </c>
      <c r="E571" s="85">
        <v>9975.4694</v>
      </c>
      <c r="F571" s="210" t="e">
        <f t="shared" si="24"/>
        <v>#N/A</v>
      </c>
      <c r="G571" s="79" t="str">
        <f t="shared" si="25"/>
        <v>M</v>
      </c>
      <c r="H571" s="79" t="e">
        <f t="shared" si="26"/>
        <v>#N/A</v>
      </c>
    </row>
    <row r="572" spans="1:8">
      <c r="A572" s="80">
        <v>37245</v>
      </c>
      <c r="B572" s="79" t="s">
        <v>160</v>
      </c>
      <c r="C572" s="79" t="s">
        <v>148</v>
      </c>
      <c r="D572" s="85">
        <v>9975.4694</v>
      </c>
      <c r="E572" s="85">
        <v>9975.4694</v>
      </c>
      <c r="F572" s="210" t="e">
        <f t="shared" si="24"/>
        <v>#N/A</v>
      </c>
      <c r="G572" s="79" t="str">
        <f t="shared" si="25"/>
        <v>M</v>
      </c>
      <c r="H572" s="79" t="e">
        <f t="shared" si="26"/>
        <v>#N/A</v>
      </c>
    </row>
    <row r="573" spans="1:8">
      <c r="A573" s="80">
        <v>37246</v>
      </c>
      <c r="B573" s="79" t="s">
        <v>160</v>
      </c>
      <c r="C573" s="79" t="s">
        <v>148</v>
      </c>
      <c r="D573" s="85">
        <v>9975.4694</v>
      </c>
      <c r="E573" s="85">
        <v>9975.4694</v>
      </c>
      <c r="F573" s="210" t="e">
        <f t="shared" si="24"/>
        <v>#N/A</v>
      </c>
      <c r="G573" s="79" t="str">
        <f t="shared" si="25"/>
        <v>M</v>
      </c>
      <c r="H573" s="79" t="e">
        <f t="shared" si="26"/>
        <v>#N/A</v>
      </c>
    </row>
    <row r="574" spans="1:8">
      <c r="A574" s="80">
        <v>37247</v>
      </c>
      <c r="B574" s="79" t="s">
        <v>160</v>
      </c>
      <c r="C574" s="79" t="s">
        <v>148</v>
      </c>
      <c r="D574" s="85">
        <v>9975.4694</v>
      </c>
      <c r="E574" s="85">
        <v>9975.4694</v>
      </c>
      <c r="F574" s="210" t="e">
        <f t="shared" si="24"/>
        <v>#N/A</v>
      </c>
      <c r="G574" s="79" t="str">
        <f t="shared" si="25"/>
        <v>M</v>
      </c>
      <c r="H574" s="79" t="e">
        <f t="shared" si="26"/>
        <v>#N/A</v>
      </c>
    </row>
    <row r="575" spans="1:8">
      <c r="A575" s="80">
        <v>37248</v>
      </c>
      <c r="B575" s="79" t="s">
        <v>160</v>
      </c>
      <c r="C575" s="79" t="s">
        <v>148</v>
      </c>
      <c r="D575" s="85">
        <v>9975.4694</v>
      </c>
      <c r="E575" s="85">
        <v>9975.4694</v>
      </c>
      <c r="F575" s="210" t="e">
        <f t="shared" si="24"/>
        <v>#N/A</v>
      </c>
      <c r="G575" s="79" t="str">
        <f t="shared" si="25"/>
        <v>M</v>
      </c>
      <c r="H575" s="79" t="e">
        <f t="shared" si="26"/>
        <v>#N/A</v>
      </c>
    </row>
    <row r="576" spans="1:8">
      <c r="A576" s="80">
        <v>37249</v>
      </c>
      <c r="B576" s="79" t="s">
        <v>160</v>
      </c>
      <c r="C576" s="79" t="s">
        <v>148</v>
      </c>
      <c r="D576" s="85">
        <v>9975.4694</v>
      </c>
      <c r="E576" s="85">
        <v>9975.4694</v>
      </c>
      <c r="F576" s="210" t="e">
        <f t="shared" si="24"/>
        <v>#N/A</v>
      </c>
      <c r="G576" s="79" t="str">
        <f t="shared" si="25"/>
        <v>M</v>
      </c>
      <c r="H576" s="79" t="e">
        <f t="shared" si="26"/>
        <v>#N/A</v>
      </c>
    </row>
    <row r="577" spans="1:8">
      <c r="A577" s="80">
        <v>37250</v>
      </c>
      <c r="B577" s="79" t="s">
        <v>160</v>
      </c>
      <c r="C577" s="79" t="s">
        <v>148</v>
      </c>
      <c r="D577" s="85">
        <v>9975.4694</v>
      </c>
      <c r="E577" s="85">
        <v>9975.4694</v>
      </c>
      <c r="F577" s="210" t="e">
        <f t="shared" si="24"/>
        <v>#N/A</v>
      </c>
      <c r="G577" s="79" t="str">
        <f t="shared" si="25"/>
        <v>M</v>
      </c>
      <c r="H577" s="79" t="e">
        <f t="shared" si="26"/>
        <v>#N/A</v>
      </c>
    </row>
    <row r="578" spans="1:8">
      <c r="A578" s="80">
        <v>37251</v>
      </c>
      <c r="B578" s="79" t="s">
        <v>160</v>
      </c>
      <c r="C578" s="79" t="s">
        <v>148</v>
      </c>
      <c r="D578" s="85">
        <v>9975.4694</v>
      </c>
      <c r="E578" s="85">
        <v>9975.4694</v>
      </c>
      <c r="F578" s="210" t="e">
        <f t="shared" si="24"/>
        <v>#N/A</v>
      </c>
      <c r="G578" s="79" t="str">
        <f t="shared" si="25"/>
        <v>M</v>
      </c>
      <c r="H578" s="79" t="e">
        <f t="shared" si="26"/>
        <v>#N/A</v>
      </c>
    </row>
    <row r="579" spans="1:8">
      <c r="A579" s="80">
        <v>37252</v>
      </c>
      <c r="B579" s="79" t="s">
        <v>160</v>
      </c>
      <c r="C579" s="79" t="s">
        <v>148</v>
      </c>
      <c r="D579" s="85">
        <v>9975.4694</v>
      </c>
      <c r="E579" s="85">
        <v>9975.4694</v>
      </c>
      <c r="F579" s="210" t="e">
        <f t="shared" ref="F579:F642" si="27">IF(REF_DT&lt;=LastDay,INDEX(IntraMonth_Buckets,MATCH($A579,IntraSumMonths,0),1),INDEX(BucketTable,MATCH($A579,SumMonths,0),1))</f>
        <v>#N/A</v>
      </c>
      <c r="G579" s="79" t="str">
        <f t="shared" ref="G579:G642" si="28">INDEX(Book_Type,MATCH($B579,Book,0),1)</f>
        <v>M</v>
      </c>
      <c r="H579" s="79" t="e">
        <f t="shared" ref="H579:H642" si="29">$F579&amp;$C579</f>
        <v>#N/A</v>
      </c>
    </row>
    <row r="580" spans="1:8">
      <c r="A580" s="80">
        <v>37253</v>
      </c>
      <c r="B580" s="79" t="s">
        <v>160</v>
      </c>
      <c r="C580" s="79" t="s">
        <v>148</v>
      </c>
      <c r="D580" s="85">
        <v>9975.4694</v>
      </c>
      <c r="E580" s="85">
        <v>9975.4694</v>
      </c>
      <c r="F580" s="210" t="e">
        <f t="shared" si="27"/>
        <v>#N/A</v>
      </c>
      <c r="G580" s="79" t="str">
        <f t="shared" si="28"/>
        <v>M</v>
      </c>
      <c r="H580" s="79" t="e">
        <f t="shared" si="29"/>
        <v>#N/A</v>
      </c>
    </row>
    <row r="581" spans="1:8">
      <c r="A581" s="80">
        <v>37254</v>
      </c>
      <c r="B581" s="79" t="s">
        <v>160</v>
      </c>
      <c r="C581" s="79" t="s">
        <v>148</v>
      </c>
      <c r="D581" s="85">
        <v>9975.4694</v>
      </c>
      <c r="E581" s="85">
        <v>9975.4694</v>
      </c>
      <c r="F581" s="210" t="e">
        <f t="shared" si="27"/>
        <v>#N/A</v>
      </c>
      <c r="G581" s="79" t="str">
        <f t="shared" si="28"/>
        <v>M</v>
      </c>
      <c r="H581" s="79" t="e">
        <f t="shared" si="29"/>
        <v>#N/A</v>
      </c>
    </row>
    <row r="582" spans="1:8">
      <c r="A582" s="80">
        <v>37255</v>
      </c>
      <c r="B582" s="79" t="s">
        <v>160</v>
      </c>
      <c r="C582" s="79" t="s">
        <v>148</v>
      </c>
      <c r="D582" s="85">
        <v>9975.4694</v>
      </c>
      <c r="E582" s="85">
        <v>9975.4694</v>
      </c>
      <c r="F582" s="210" t="e">
        <f t="shared" si="27"/>
        <v>#N/A</v>
      </c>
      <c r="G582" s="79" t="str">
        <f t="shared" si="28"/>
        <v>M</v>
      </c>
      <c r="H582" s="79" t="e">
        <f t="shared" si="29"/>
        <v>#N/A</v>
      </c>
    </row>
    <row r="583" spans="1:8">
      <c r="A583" s="80">
        <v>37256</v>
      </c>
      <c r="B583" s="79" t="s">
        <v>160</v>
      </c>
      <c r="C583" s="79" t="s">
        <v>148</v>
      </c>
      <c r="D583" s="85">
        <v>9975.4694</v>
      </c>
      <c r="E583" s="85">
        <v>9975.4694</v>
      </c>
      <c r="F583" s="210" t="e">
        <f t="shared" si="27"/>
        <v>#N/A</v>
      </c>
      <c r="G583" s="79" t="str">
        <f t="shared" si="28"/>
        <v>M</v>
      </c>
      <c r="H583" s="79" t="e">
        <f t="shared" si="29"/>
        <v>#N/A</v>
      </c>
    </row>
    <row r="584" spans="1:8">
      <c r="A584" s="80">
        <v>37257</v>
      </c>
      <c r="B584" s="79" t="s">
        <v>160</v>
      </c>
      <c r="C584" s="79" t="s">
        <v>148</v>
      </c>
      <c r="D584" s="85">
        <v>9956.1131999999998</v>
      </c>
      <c r="E584" s="85">
        <v>9956.1131999999998</v>
      </c>
      <c r="F584" s="210">
        <f t="shared" si="27"/>
        <v>3</v>
      </c>
      <c r="G584" s="79" t="str">
        <f t="shared" si="28"/>
        <v>M</v>
      </c>
      <c r="H584" s="79" t="str">
        <f t="shared" si="29"/>
        <v>3GDP-NTHWST/CANB</v>
      </c>
    </row>
    <row r="585" spans="1:8">
      <c r="A585" s="80">
        <v>37258</v>
      </c>
      <c r="B585" s="79" t="s">
        <v>160</v>
      </c>
      <c r="C585" s="79" t="s">
        <v>148</v>
      </c>
      <c r="D585" s="85">
        <v>9956.1131999999998</v>
      </c>
      <c r="E585" s="85">
        <v>9956.1131999999998</v>
      </c>
      <c r="F585" s="210" t="e">
        <f t="shared" si="27"/>
        <v>#N/A</v>
      </c>
      <c r="G585" s="79" t="str">
        <f t="shared" si="28"/>
        <v>M</v>
      </c>
      <c r="H585" s="79" t="e">
        <f t="shared" si="29"/>
        <v>#N/A</v>
      </c>
    </row>
    <row r="586" spans="1:8">
      <c r="A586" s="80">
        <v>37259</v>
      </c>
      <c r="B586" s="79" t="s">
        <v>160</v>
      </c>
      <c r="C586" s="79" t="s">
        <v>148</v>
      </c>
      <c r="D586" s="85">
        <v>9956.1131999999998</v>
      </c>
      <c r="E586" s="85">
        <v>9956.1131999999998</v>
      </c>
      <c r="F586" s="210" t="e">
        <f t="shared" si="27"/>
        <v>#N/A</v>
      </c>
      <c r="G586" s="79" t="str">
        <f t="shared" si="28"/>
        <v>M</v>
      </c>
      <c r="H586" s="79" t="e">
        <f t="shared" si="29"/>
        <v>#N/A</v>
      </c>
    </row>
    <row r="587" spans="1:8">
      <c r="A587" s="80">
        <v>37260</v>
      </c>
      <c r="B587" s="79" t="s">
        <v>160</v>
      </c>
      <c r="C587" s="79" t="s">
        <v>148</v>
      </c>
      <c r="D587" s="85">
        <v>9956.1131999999998</v>
      </c>
      <c r="E587" s="85">
        <v>9956.1131999999998</v>
      </c>
      <c r="F587" s="210" t="e">
        <f t="shared" si="27"/>
        <v>#N/A</v>
      </c>
      <c r="G587" s="79" t="str">
        <f t="shared" si="28"/>
        <v>M</v>
      </c>
      <c r="H587" s="79" t="e">
        <f t="shared" si="29"/>
        <v>#N/A</v>
      </c>
    </row>
    <row r="588" spans="1:8">
      <c r="A588" s="80">
        <v>37261</v>
      </c>
      <c r="B588" s="79" t="s">
        <v>160</v>
      </c>
      <c r="C588" s="79" t="s">
        <v>148</v>
      </c>
      <c r="D588" s="85">
        <v>9956.1131999999998</v>
      </c>
      <c r="E588" s="85">
        <v>9956.1131999999998</v>
      </c>
      <c r="F588" s="210" t="e">
        <f t="shared" si="27"/>
        <v>#N/A</v>
      </c>
      <c r="G588" s="79" t="str">
        <f t="shared" si="28"/>
        <v>M</v>
      </c>
      <c r="H588" s="79" t="e">
        <f t="shared" si="29"/>
        <v>#N/A</v>
      </c>
    </row>
    <row r="589" spans="1:8">
      <c r="A589" s="80">
        <v>37262</v>
      </c>
      <c r="B589" s="79" t="s">
        <v>160</v>
      </c>
      <c r="C589" s="79" t="s">
        <v>148</v>
      </c>
      <c r="D589" s="85">
        <v>9956.1131999999998</v>
      </c>
      <c r="E589" s="85">
        <v>9956.1131999999998</v>
      </c>
      <c r="F589" s="210" t="e">
        <f t="shared" si="27"/>
        <v>#N/A</v>
      </c>
      <c r="G589" s="79" t="str">
        <f t="shared" si="28"/>
        <v>M</v>
      </c>
      <c r="H589" s="79" t="e">
        <f t="shared" si="29"/>
        <v>#N/A</v>
      </c>
    </row>
    <row r="590" spans="1:8">
      <c r="A590" s="80">
        <v>37263</v>
      </c>
      <c r="B590" s="79" t="s">
        <v>160</v>
      </c>
      <c r="C590" s="79" t="s">
        <v>148</v>
      </c>
      <c r="D590" s="85">
        <v>9956.1131999999998</v>
      </c>
      <c r="E590" s="85">
        <v>9956.1131999999998</v>
      </c>
      <c r="F590" s="210" t="e">
        <f t="shared" si="27"/>
        <v>#N/A</v>
      </c>
      <c r="G590" s="79" t="str">
        <f t="shared" si="28"/>
        <v>M</v>
      </c>
      <c r="H590" s="79" t="e">
        <f t="shared" si="29"/>
        <v>#N/A</v>
      </c>
    </row>
    <row r="591" spans="1:8">
      <c r="A591" s="80">
        <v>37264</v>
      </c>
      <c r="B591" s="79" t="s">
        <v>160</v>
      </c>
      <c r="C591" s="79" t="s">
        <v>148</v>
      </c>
      <c r="D591" s="85">
        <v>9956.1131999999998</v>
      </c>
      <c r="E591" s="85">
        <v>9956.1131999999998</v>
      </c>
      <c r="F591" s="210" t="e">
        <f t="shared" si="27"/>
        <v>#N/A</v>
      </c>
      <c r="G591" s="79" t="str">
        <f t="shared" si="28"/>
        <v>M</v>
      </c>
      <c r="H591" s="79" t="e">
        <f t="shared" si="29"/>
        <v>#N/A</v>
      </c>
    </row>
    <row r="592" spans="1:8">
      <c r="A592" s="80">
        <v>37265</v>
      </c>
      <c r="B592" s="79" t="s">
        <v>160</v>
      </c>
      <c r="C592" s="79" t="s">
        <v>148</v>
      </c>
      <c r="D592" s="85">
        <v>9956.1131999999998</v>
      </c>
      <c r="E592" s="85">
        <v>9956.1131999999998</v>
      </c>
      <c r="F592" s="210" t="e">
        <f t="shared" si="27"/>
        <v>#N/A</v>
      </c>
      <c r="G592" s="79" t="str">
        <f t="shared" si="28"/>
        <v>M</v>
      </c>
      <c r="H592" s="79" t="e">
        <f t="shared" si="29"/>
        <v>#N/A</v>
      </c>
    </row>
    <row r="593" spans="1:8">
      <c r="A593" s="80">
        <v>37266</v>
      </c>
      <c r="B593" s="79" t="s">
        <v>160</v>
      </c>
      <c r="C593" s="79" t="s">
        <v>148</v>
      </c>
      <c r="D593" s="85">
        <v>9956.1131999999998</v>
      </c>
      <c r="E593" s="85">
        <v>9956.1131999999998</v>
      </c>
      <c r="F593" s="210" t="e">
        <f t="shared" si="27"/>
        <v>#N/A</v>
      </c>
      <c r="G593" s="79" t="str">
        <f t="shared" si="28"/>
        <v>M</v>
      </c>
      <c r="H593" s="79" t="e">
        <f t="shared" si="29"/>
        <v>#N/A</v>
      </c>
    </row>
    <row r="594" spans="1:8">
      <c r="A594" s="80">
        <v>37267</v>
      </c>
      <c r="B594" s="79" t="s">
        <v>160</v>
      </c>
      <c r="C594" s="79" t="s">
        <v>148</v>
      </c>
      <c r="D594" s="85">
        <v>9956.1131999999998</v>
      </c>
      <c r="E594" s="85">
        <v>9956.1131999999998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37268</v>
      </c>
      <c r="B595" s="79" t="s">
        <v>160</v>
      </c>
      <c r="C595" s="79" t="s">
        <v>148</v>
      </c>
      <c r="D595" s="85">
        <v>9956.1131999999998</v>
      </c>
      <c r="E595" s="85">
        <v>9956.1131999999998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37269</v>
      </c>
      <c r="B596" s="79" t="s">
        <v>160</v>
      </c>
      <c r="C596" s="79" t="s">
        <v>148</v>
      </c>
      <c r="D596" s="85">
        <v>9956.1131999999998</v>
      </c>
      <c r="E596" s="85">
        <v>9956.1131999999998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37270</v>
      </c>
      <c r="B597" s="79" t="s">
        <v>160</v>
      </c>
      <c r="C597" s="79" t="s">
        <v>148</v>
      </c>
      <c r="D597" s="85">
        <v>9956.1131999999998</v>
      </c>
      <c r="E597" s="85">
        <v>9956.1131999999998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37271</v>
      </c>
      <c r="B598" s="79" t="s">
        <v>160</v>
      </c>
      <c r="C598" s="79" t="s">
        <v>148</v>
      </c>
      <c r="D598" s="85">
        <v>9956.1131999999998</v>
      </c>
      <c r="E598" s="85">
        <v>9956.1131999999998</v>
      </c>
      <c r="F598" s="210">
        <f t="shared" si="27"/>
        <v>3</v>
      </c>
      <c r="G598" s="79" t="str">
        <f t="shared" si="28"/>
        <v>M</v>
      </c>
      <c r="H598" s="79" t="str">
        <f t="shared" si="29"/>
        <v>3GDP-NTHWST/CANB</v>
      </c>
    </row>
    <row r="599" spans="1:8">
      <c r="A599" s="80">
        <v>37272</v>
      </c>
      <c r="B599" s="79" t="s">
        <v>160</v>
      </c>
      <c r="C599" s="79" t="s">
        <v>148</v>
      </c>
      <c r="D599" s="85">
        <v>9956.1131999999998</v>
      </c>
      <c r="E599" s="85">
        <v>9956.1131999999998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37273</v>
      </c>
      <c r="B600" s="79" t="s">
        <v>160</v>
      </c>
      <c r="C600" s="79" t="s">
        <v>148</v>
      </c>
      <c r="D600" s="85">
        <v>9956.1131999999998</v>
      </c>
      <c r="E600" s="85">
        <v>9956.1131999999998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37274</v>
      </c>
      <c r="B601" s="79" t="s">
        <v>160</v>
      </c>
      <c r="C601" s="79" t="s">
        <v>148</v>
      </c>
      <c r="D601" s="85">
        <v>9956.1131999999998</v>
      </c>
      <c r="E601" s="85">
        <v>9956.1131999999998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37275</v>
      </c>
      <c r="B602" s="79" t="s">
        <v>160</v>
      </c>
      <c r="C602" s="79" t="s">
        <v>148</v>
      </c>
      <c r="D602" s="85">
        <v>9956.1131999999998</v>
      </c>
      <c r="E602" s="85">
        <v>9956.1131999999998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37276</v>
      </c>
      <c r="B603" s="79" t="s">
        <v>160</v>
      </c>
      <c r="C603" s="79" t="s">
        <v>148</v>
      </c>
      <c r="D603" s="85">
        <v>9956.1131999999998</v>
      </c>
      <c r="E603" s="85">
        <v>9956.1131999999998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37277</v>
      </c>
      <c r="B604" s="79" t="s">
        <v>160</v>
      </c>
      <c r="C604" s="79" t="s">
        <v>148</v>
      </c>
      <c r="D604" s="85">
        <v>9956.1131999999998</v>
      </c>
      <c r="E604" s="85">
        <v>9956.1131999999998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37278</v>
      </c>
      <c r="B605" s="79" t="s">
        <v>160</v>
      </c>
      <c r="C605" s="79" t="s">
        <v>148</v>
      </c>
      <c r="D605" s="85">
        <v>9956.1131999999998</v>
      </c>
      <c r="E605" s="85">
        <v>9956.1131999999998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37279</v>
      </c>
      <c r="B606" s="79" t="s">
        <v>160</v>
      </c>
      <c r="C606" s="79" t="s">
        <v>148</v>
      </c>
      <c r="D606" s="85">
        <v>9956.1131999999998</v>
      </c>
      <c r="E606" s="85">
        <v>9956.1131999999998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37280</v>
      </c>
      <c r="B607" s="79" t="s">
        <v>160</v>
      </c>
      <c r="C607" s="79" t="s">
        <v>148</v>
      </c>
      <c r="D607" s="85">
        <v>9956.1131999999998</v>
      </c>
      <c r="E607" s="85">
        <v>9956.1131999999998</v>
      </c>
      <c r="F607" s="210" t="e">
        <f t="shared" si="27"/>
        <v>#N/A</v>
      </c>
      <c r="G607" s="79" t="str">
        <f t="shared" si="28"/>
        <v>M</v>
      </c>
      <c r="H607" s="79" t="e">
        <f t="shared" si="29"/>
        <v>#N/A</v>
      </c>
    </row>
    <row r="608" spans="1:8">
      <c r="A608" s="80">
        <v>37281</v>
      </c>
      <c r="B608" s="79" t="s">
        <v>160</v>
      </c>
      <c r="C608" s="79" t="s">
        <v>148</v>
      </c>
      <c r="D608" s="85">
        <v>9956.1131999999998</v>
      </c>
      <c r="E608" s="85">
        <v>9956.1131999999998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37282</v>
      </c>
      <c r="B609" s="79" t="s">
        <v>160</v>
      </c>
      <c r="C609" s="79" t="s">
        <v>148</v>
      </c>
      <c r="D609" s="85">
        <v>9956.1131999999998</v>
      </c>
      <c r="E609" s="85">
        <v>9956.1131999999998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37283</v>
      </c>
      <c r="B610" s="79" t="s">
        <v>160</v>
      </c>
      <c r="C610" s="79" t="s">
        <v>148</v>
      </c>
      <c r="D610" s="85">
        <v>9956.1131999999998</v>
      </c>
      <c r="E610" s="85">
        <v>9956.1131999999998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37284</v>
      </c>
      <c r="B611" s="79" t="s">
        <v>160</v>
      </c>
      <c r="C611" s="79" t="s">
        <v>148</v>
      </c>
      <c r="D611" s="85">
        <v>9956.1131999999998</v>
      </c>
      <c r="E611" s="85">
        <v>9956.1131999999998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37285</v>
      </c>
      <c r="B612" s="79" t="s">
        <v>160</v>
      </c>
      <c r="C612" s="79" t="s">
        <v>148</v>
      </c>
      <c r="D612" s="85">
        <v>9956.1131999999998</v>
      </c>
      <c r="E612" s="85">
        <v>9956.1131999999998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37286</v>
      </c>
      <c r="B613" s="79" t="s">
        <v>160</v>
      </c>
      <c r="C613" s="79" t="s">
        <v>148</v>
      </c>
      <c r="D613" s="85">
        <v>9956.1131999999998</v>
      </c>
      <c r="E613" s="85">
        <v>9956.1131999999998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37287</v>
      </c>
      <c r="B614" s="79" t="s">
        <v>160</v>
      </c>
      <c r="C614" s="79" t="s">
        <v>148</v>
      </c>
      <c r="D614" s="85">
        <v>9956.1131999999998</v>
      </c>
      <c r="E614" s="85">
        <v>9956.1131999999998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37288</v>
      </c>
      <c r="B615" s="79" t="s">
        <v>160</v>
      </c>
      <c r="C615" s="79" t="s">
        <v>148</v>
      </c>
      <c r="D615" s="85">
        <v>9936.7353999999996</v>
      </c>
      <c r="E615" s="85">
        <v>9936.7353999999996</v>
      </c>
      <c r="F615" s="210">
        <f t="shared" si="27"/>
        <v>3</v>
      </c>
      <c r="G615" s="79" t="str">
        <f t="shared" si="28"/>
        <v>M</v>
      </c>
      <c r="H615" s="79" t="str">
        <f t="shared" si="29"/>
        <v>3GDP-NTHWST/CANB</v>
      </c>
    </row>
    <row r="616" spans="1:8">
      <c r="A616" s="80">
        <v>37289</v>
      </c>
      <c r="B616" s="79" t="s">
        <v>160</v>
      </c>
      <c r="C616" s="79" t="s">
        <v>148</v>
      </c>
      <c r="D616" s="85">
        <v>9936.7353999999996</v>
      </c>
      <c r="E616" s="85">
        <v>9936.7353999999996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37290</v>
      </c>
      <c r="B617" s="79" t="s">
        <v>160</v>
      </c>
      <c r="C617" s="79" t="s">
        <v>148</v>
      </c>
      <c r="D617" s="85">
        <v>9936.7353999999996</v>
      </c>
      <c r="E617" s="85">
        <v>9936.7353999999996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37291</v>
      </c>
      <c r="B618" s="79" t="s">
        <v>160</v>
      </c>
      <c r="C618" s="79" t="s">
        <v>148</v>
      </c>
      <c r="D618" s="85">
        <v>9936.7353999999996</v>
      </c>
      <c r="E618" s="85">
        <v>9936.7353999999996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37292</v>
      </c>
      <c r="B619" s="79" t="s">
        <v>160</v>
      </c>
      <c r="C619" s="79" t="s">
        <v>148</v>
      </c>
      <c r="D619" s="85">
        <v>9936.7353999999996</v>
      </c>
      <c r="E619" s="85">
        <v>9936.7353999999996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37293</v>
      </c>
      <c r="B620" s="79" t="s">
        <v>160</v>
      </c>
      <c r="C620" s="79" t="s">
        <v>148</v>
      </c>
      <c r="D620" s="85">
        <v>9936.7353999999996</v>
      </c>
      <c r="E620" s="85">
        <v>9936.7353999999996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37294</v>
      </c>
      <c r="B621" s="79" t="s">
        <v>160</v>
      </c>
      <c r="C621" s="79" t="s">
        <v>148</v>
      </c>
      <c r="D621" s="85">
        <v>9936.7353999999996</v>
      </c>
      <c r="E621" s="85">
        <v>9936.7353999999996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37295</v>
      </c>
      <c r="B622" s="79" t="s">
        <v>160</v>
      </c>
      <c r="C622" s="79" t="s">
        <v>148</v>
      </c>
      <c r="D622" s="85">
        <v>9936.7353999999996</v>
      </c>
      <c r="E622" s="85">
        <v>9936.7353999999996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37296</v>
      </c>
      <c r="B623" s="79" t="s">
        <v>160</v>
      </c>
      <c r="C623" s="79" t="s">
        <v>148</v>
      </c>
      <c r="D623" s="85">
        <v>9936.7353999999996</v>
      </c>
      <c r="E623" s="85">
        <v>9936.7353999999996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37297</v>
      </c>
      <c r="B624" s="79" t="s">
        <v>160</v>
      </c>
      <c r="C624" s="79" t="s">
        <v>148</v>
      </c>
      <c r="D624" s="85">
        <v>9936.7353999999996</v>
      </c>
      <c r="E624" s="85">
        <v>9936.7353999999996</v>
      </c>
      <c r="F624" s="210" t="e">
        <f t="shared" si="27"/>
        <v>#N/A</v>
      </c>
      <c r="G624" s="79" t="str">
        <f t="shared" si="28"/>
        <v>M</v>
      </c>
      <c r="H624" s="79" t="e">
        <f t="shared" si="29"/>
        <v>#N/A</v>
      </c>
    </row>
    <row r="625" spans="1:8">
      <c r="A625" s="80">
        <v>37298</v>
      </c>
      <c r="B625" s="79" t="s">
        <v>160</v>
      </c>
      <c r="C625" s="79" t="s">
        <v>148</v>
      </c>
      <c r="D625" s="85">
        <v>9936.7353999999996</v>
      </c>
      <c r="E625" s="85">
        <v>9936.7353999999996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37299</v>
      </c>
      <c r="B626" s="79" t="s">
        <v>160</v>
      </c>
      <c r="C626" s="79" t="s">
        <v>148</v>
      </c>
      <c r="D626" s="85">
        <v>9936.7353999999996</v>
      </c>
      <c r="E626" s="85">
        <v>9936.7353999999996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37300</v>
      </c>
      <c r="B627" s="79" t="s">
        <v>160</v>
      </c>
      <c r="C627" s="79" t="s">
        <v>148</v>
      </c>
      <c r="D627" s="85">
        <v>9936.7353999999996</v>
      </c>
      <c r="E627" s="85">
        <v>9936.7353999999996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37301</v>
      </c>
      <c r="B628" s="79" t="s">
        <v>160</v>
      </c>
      <c r="C628" s="79" t="s">
        <v>148</v>
      </c>
      <c r="D628" s="85">
        <v>9936.7353999999996</v>
      </c>
      <c r="E628" s="85">
        <v>9936.7353999999996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37302</v>
      </c>
      <c r="B629" s="79" t="s">
        <v>160</v>
      </c>
      <c r="C629" s="79" t="s">
        <v>148</v>
      </c>
      <c r="D629" s="85">
        <v>9936.7353999999996</v>
      </c>
      <c r="E629" s="85">
        <v>9936.7353999999996</v>
      </c>
      <c r="F629" s="210">
        <f t="shared" si="27"/>
        <v>3</v>
      </c>
      <c r="G629" s="79" t="str">
        <f t="shared" si="28"/>
        <v>M</v>
      </c>
      <c r="H629" s="79" t="str">
        <f t="shared" si="29"/>
        <v>3GDP-NTHWST/CANB</v>
      </c>
    </row>
    <row r="630" spans="1:8">
      <c r="A630" s="80">
        <v>37303</v>
      </c>
      <c r="B630" s="79" t="s">
        <v>160</v>
      </c>
      <c r="C630" s="79" t="s">
        <v>148</v>
      </c>
      <c r="D630" s="85">
        <v>9936.7353999999996</v>
      </c>
      <c r="E630" s="85">
        <v>9936.7353999999996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37304</v>
      </c>
      <c r="B631" s="79" t="s">
        <v>160</v>
      </c>
      <c r="C631" s="79" t="s">
        <v>148</v>
      </c>
      <c r="D631" s="85">
        <v>9936.7353999999996</v>
      </c>
      <c r="E631" s="85">
        <v>9936.7353999999996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37305</v>
      </c>
      <c r="B632" s="79" t="s">
        <v>160</v>
      </c>
      <c r="C632" s="79" t="s">
        <v>148</v>
      </c>
      <c r="D632" s="85">
        <v>9936.7353999999996</v>
      </c>
      <c r="E632" s="85">
        <v>9936.7353999999996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37306</v>
      </c>
      <c r="B633" s="79" t="s">
        <v>160</v>
      </c>
      <c r="C633" s="79" t="s">
        <v>148</v>
      </c>
      <c r="D633" s="85">
        <v>9936.7353999999996</v>
      </c>
      <c r="E633" s="85">
        <v>9936.7353999999996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37307</v>
      </c>
      <c r="B634" s="79" t="s">
        <v>160</v>
      </c>
      <c r="C634" s="79" t="s">
        <v>148</v>
      </c>
      <c r="D634" s="85">
        <v>9936.7353999999996</v>
      </c>
      <c r="E634" s="85">
        <v>9936.7353999999996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37308</v>
      </c>
      <c r="B635" s="79" t="s">
        <v>160</v>
      </c>
      <c r="C635" s="79" t="s">
        <v>148</v>
      </c>
      <c r="D635" s="85">
        <v>9936.7353999999996</v>
      </c>
      <c r="E635" s="85">
        <v>9936.7353999999996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37309</v>
      </c>
      <c r="B636" s="79" t="s">
        <v>160</v>
      </c>
      <c r="C636" s="79" t="s">
        <v>148</v>
      </c>
      <c r="D636" s="85">
        <v>9936.7353999999996</v>
      </c>
      <c r="E636" s="85">
        <v>9936.7353999999996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37310</v>
      </c>
      <c r="B637" s="79" t="s">
        <v>160</v>
      </c>
      <c r="C637" s="79" t="s">
        <v>148</v>
      </c>
      <c r="D637" s="85">
        <v>9936.7353999999996</v>
      </c>
      <c r="E637" s="85">
        <v>9936.7353999999996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37311</v>
      </c>
      <c r="B638" s="79" t="s">
        <v>160</v>
      </c>
      <c r="C638" s="79" t="s">
        <v>148</v>
      </c>
      <c r="D638" s="85">
        <v>9936.7353999999996</v>
      </c>
      <c r="E638" s="85">
        <v>9936.7353999999996</v>
      </c>
      <c r="F638" s="210" t="e">
        <f t="shared" si="27"/>
        <v>#N/A</v>
      </c>
      <c r="G638" s="79" t="str">
        <f t="shared" si="28"/>
        <v>M</v>
      </c>
      <c r="H638" s="79" t="e">
        <f t="shared" si="29"/>
        <v>#N/A</v>
      </c>
    </row>
    <row r="639" spans="1:8">
      <c r="A639" s="80">
        <v>37312</v>
      </c>
      <c r="B639" s="79" t="s">
        <v>160</v>
      </c>
      <c r="C639" s="79" t="s">
        <v>148</v>
      </c>
      <c r="D639" s="85">
        <v>9936.7353999999996</v>
      </c>
      <c r="E639" s="85">
        <v>9936.7353999999996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37313</v>
      </c>
      <c r="B640" s="79" t="s">
        <v>160</v>
      </c>
      <c r="C640" s="79" t="s">
        <v>148</v>
      </c>
      <c r="D640" s="85">
        <v>9936.7353999999996</v>
      </c>
      <c r="E640" s="85">
        <v>9936.7353999999996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37314</v>
      </c>
      <c r="B641" s="79" t="s">
        <v>160</v>
      </c>
      <c r="C641" s="79" t="s">
        <v>148</v>
      </c>
      <c r="D641" s="85">
        <v>9936.7353999999996</v>
      </c>
      <c r="E641" s="85">
        <v>9936.7353999999996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37315</v>
      </c>
      <c r="B642" s="79" t="s">
        <v>160</v>
      </c>
      <c r="C642" s="79" t="s">
        <v>148</v>
      </c>
      <c r="D642" s="85">
        <v>9936.7353999999996</v>
      </c>
      <c r="E642" s="85">
        <v>9936.7353999999996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37316</v>
      </c>
      <c r="B643" s="79" t="s">
        <v>160</v>
      </c>
      <c r="C643" s="79" t="s">
        <v>148</v>
      </c>
      <c r="D643" s="85">
        <v>9920.7060000000001</v>
      </c>
      <c r="E643" s="85">
        <v>9920.7060000000001</v>
      </c>
      <c r="F643" s="210">
        <f t="shared" ref="F643:F706" si="30">IF(REF_DT&lt;=LastDay,INDEX(IntraMonth_Buckets,MATCH($A643,IntraSumMonths,0),1),INDEX(BucketTable,MATCH($A643,SumMonths,0),1))</f>
        <v>3</v>
      </c>
      <c r="G643" s="79" t="str">
        <f t="shared" ref="G643:G706" si="31">INDEX(Book_Type,MATCH($B643,Book,0),1)</f>
        <v>M</v>
      </c>
      <c r="H643" s="79" t="str">
        <f t="shared" ref="H643:H706" si="32">$F643&amp;$C643</f>
        <v>3GDP-NTHWST/CANB</v>
      </c>
    </row>
    <row r="644" spans="1:8">
      <c r="A644" s="80">
        <v>37317</v>
      </c>
      <c r="B644" s="79" t="s">
        <v>160</v>
      </c>
      <c r="C644" s="79" t="s">
        <v>148</v>
      </c>
      <c r="D644" s="85">
        <v>9920.7060000000001</v>
      </c>
      <c r="E644" s="85">
        <v>9920.7060000000001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37318</v>
      </c>
      <c r="B645" s="79" t="s">
        <v>160</v>
      </c>
      <c r="C645" s="79" t="s">
        <v>148</v>
      </c>
      <c r="D645" s="85">
        <v>9920.7060000000001</v>
      </c>
      <c r="E645" s="85">
        <v>9920.7060000000001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37319</v>
      </c>
      <c r="B646" s="79" t="s">
        <v>160</v>
      </c>
      <c r="C646" s="79" t="s">
        <v>148</v>
      </c>
      <c r="D646" s="85">
        <v>9920.7060000000001</v>
      </c>
      <c r="E646" s="85">
        <v>9920.7060000000001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37320</v>
      </c>
      <c r="B647" s="79" t="s">
        <v>160</v>
      </c>
      <c r="C647" s="79" t="s">
        <v>148</v>
      </c>
      <c r="D647" s="85">
        <v>9920.7060000000001</v>
      </c>
      <c r="E647" s="85">
        <v>9920.7060000000001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37321</v>
      </c>
      <c r="B648" s="79" t="s">
        <v>160</v>
      </c>
      <c r="C648" s="79" t="s">
        <v>148</v>
      </c>
      <c r="D648" s="85">
        <v>9920.7060000000001</v>
      </c>
      <c r="E648" s="85">
        <v>9920.7060000000001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37322</v>
      </c>
      <c r="B649" s="79" t="s">
        <v>160</v>
      </c>
      <c r="C649" s="79" t="s">
        <v>148</v>
      </c>
      <c r="D649" s="85">
        <v>9920.7060000000001</v>
      </c>
      <c r="E649" s="85">
        <v>9920.7060000000001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37323</v>
      </c>
      <c r="B650" s="79" t="s">
        <v>160</v>
      </c>
      <c r="C650" s="79" t="s">
        <v>148</v>
      </c>
      <c r="D650" s="85">
        <v>9920.7060000000001</v>
      </c>
      <c r="E650" s="85">
        <v>9920.7060000000001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37324</v>
      </c>
      <c r="B651" s="79" t="s">
        <v>160</v>
      </c>
      <c r="C651" s="79" t="s">
        <v>148</v>
      </c>
      <c r="D651" s="85">
        <v>9920.7060000000001</v>
      </c>
      <c r="E651" s="85">
        <v>9920.7060000000001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37325</v>
      </c>
      <c r="B652" s="79" t="s">
        <v>160</v>
      </c>
      <c r="C652" s="79" t="s">
        <v>148</v>
      </c>
      <c r="D652" s="85">
        <v>9920.7060000000001</v>
      </c>
      <c r="E652" s="85">
        <v>9920.7060000000001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37326</v>
      </c>
      <c r="B653" s="79" t="s">
        <v>160</v>
      </c>
      <c r="C653" s="79" t="s">
        <v>148</v>
      </c>
      <c r="D653" s="85">
        <v>9920.7060000000001</v>
      </c>
      <c r="E653" s="85">
        <v>9920.7060000000001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37327</v>
      </c>
      <c r="B654" s="79" t="s">
        <v>160</v>
      </c>
      <c r="C654" s="79" t="s">
        <v>148</v>
      </c>
      <c r="D654" s="85">
        <v>9920.7060000000001</v>
      </c>
      <c r="E654" s="85">
        <v>9920.7060000000001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37328</v>
      </c>
      <c r="B655" s="79" t="s">
        <v>160</v>
      </c>
      <c r="C655" s="79" t="s">
        <v>148</v>
      </c>
      <c r="D655" s="85">
        <v>9920.7060000000001</v>
      </c>
      <c r="E655" s="85">
        <v>9920.7060000000001</v>
      </c>
      <c r="F655" s="210" t="e">
        <f t="shared" si="30"/>
        <v>#N/A</v>
      </c>
      <c r="G655" s="79" t="str">
        <f t="shared" si="31"/>
        <v>M</v>
      </c>
      <c r="H655" s="79" t="e">
        <f t="shared" si="32"/>
        <v>#N/A</v>
      </c>
    </row>
    <row r="656" spans="1:8">
      <c r="A656" s="80">
        <v>37329</v>
      </c>
      <c r="B656" s="79" t="s">
        <v>160</v>
      </c>
      <c r="C656" s="79" t="s">
        <v>148</v>
      </c>
      <c r="D656" s="85">
        <v>9920.7060000000001</v>
      </c>
      <c r="E656" s="85">
        <v>9920.7060000000001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37330</v>
      </c>
      <c r="B657" s="79" t="s">
        <v>160</v>
      </c>
      <c r="C657" s="79" t="s">
        <v>148</v>
      </c>
      <c r="D657" s="85">
        <v>9920.7060000000001</v>
      </c>
      <c r="E657" s="85">
        <v>9920.7060000000001</v>
      </c>
      <c r="F657" s="210">
        <f t="shared" si="30"/>
        <v>3</v>
      </c>
      <c r="G657" s="79" t="str">
        <f t="shared" si="31"/>
        <v>M</v>
      </c>
      <c r="H657" s="79" t="str">
        <f t="shared" si="32"/>
        <v>3GDP-NTHWST/CANB</v>
      </c>
    </row>
    <row r="658" spans="1:8">
      <c r="A658" s="80">
        <v>37331</v>
      </c>
      <c r="B658" s="79" t="s">
        <v>160</v>
      </c>
      <c r="C658" s="79" t="s">
        <v>148</v>
      </c>
      <c r="D658" s="85">
        <v>9920.7060000000001</v>
      </c>
      <c r="E658" s="85">
        <v>9920.7060000000001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37332</v>
      </c>
      <c r="B659" s="79" t="s">
        <v>160</v>
      </c>
      <c r="C659" s="79" t="s">
        <v>148</v>
      </c>
      <c r="D659" s="85">
        <v>9920.7060000000001</v>
      </c>
      <c r="E659" s="85">
        <v>9920.7060000000001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37333</v>
      </c>
      <c r="B660" s="79" t="s">
        <v>160</v>
      </c>
      <c r="C660" s="79" t="s">
        <v>148</v>
      </c>
      <c r="D660" s="85">
        <v>9920.7060000000001</v>
      </c>
      <c r="E660" s="85">
        <v>9920.7060000000001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37334</v>
      </c>
      <c r="B661" s="79" t="s">
        <v>160</v>
      </c>
      <c r="C661" s="79" t="s">
        <v>148</v>
      </c>
      <c r="D661" s="85">
        <v>9920.7060000000001</v>
      </c>
      <c r="E661" s="85">
        <v>9920.7060000000001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37335</v>
      </c>
      <c r="B662" s="79" t="s">
        <v>160</v>
      </c>
      <c r="C662" s="79" t="s">
        <v>148</v>
      </c>
      <c r="D662" s="85">
        <v>9920.7060000000001</v>
      </c>
      <c r="E662" s="85">
        <v>9920.7060000000001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37336</v>
      </c>
      <c r="B663" s="79" t="s">
        <v>160</v>
      </c>
      <c r="C663" s="79" t="s">
        <v>148</v>
      </c>
      <c r="D663" s="85">
        <v>9920.7060000000001</v>
      </c>
      <c r="E663" s="85">
        <v>9920.7060000000001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37337</v>
      </c>
      <c r="B664" s="79" t="s">
        <v>160</v>
      </c>
      <c r="C664" s="79" t="s">
        <v>148</v>
      </c>
      <c r="D664" s="85">
        <v>9920.7060000000001</v>
      </c>
      <c r="E664" s="85">
        <v>9920.7060000000001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37338</v>
      </c>
      <c r="B665" s="79" t="s">
        <v>160</v>
      </c>
      <c r="C665" s="79" t="s">
        <v>148</v>
      </c>
      <c r="D665" s="85">
        <v>9920.7060000000001</v>
      </c>
      <c r="E665" s="85">
        <v>9920.7060000000001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37339</v>
      </c>
      <c r="B666" s="79" t="s">
        <v>160</v>
      </c>
      <c r="C666" s="79" t="s">
        <v>148</v>
      </c>
      <c r="D666" s="85">
        <v>9920.7060000000001</v>
      </c>
      <c r="E666" s="85">
        <v>9920.7060000000001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37340</v>
      </c>
      <c r="B667" s="79" t="s">
        <v>160</v>
      </c>
      <c r="C667" s="79" t="s">
        <v>148</v>
      </c>
      <c r="D667" s="85">
        <v>9920.7060000000001</v>
      </c>
      <c r="E667" s="85">
        <v>9920.7060000000001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37341</v>
      </c>
      <c r="B668" s="79" t="s">
        <v>160</v>
      </c>
      <c r="C668" s="79" t="s">
        <v>148</v>
      </c>
      <c r="D668" s="85">
        <v>9920.7060000000001</v>
      </c>
      <c r="E668" s="85">
        <v>9920.7060000000001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37342</v>
      </c>
      <c r="B669" s="79" t="s">
        <v>160</v>
      </c>
      <c r="C669" s="79" t="s">
        <v>148</v>
      </c>
      <c r="D669" s="85">
        <v>9920.7060000000001</v>
      </c>
      <c r="E669" s="85">
        <v>9920.7060000000001</v>
      </c>
      <c r="F669" s="210" t="e">
        <f t="shared" si="30"/>
        <v>#N/A</v>
      </c>
      <c r="G669" s="79" t="str">
        <f t="shared" si="31"/>
        <v>M</v>
      </c>
      <c r="H669" s="79" t="e">
        <f t="shared" si="32"/>
        <v>#N/A</v>
      </c>
    </row>
    <row r="670" spans="1:8">
      <c r="A670" s="80">
        <v>37343</v>
      </c>
      <c r="B670" s="79" t="s">
        <v>160</v>
      </c>
      <c r="C670" s="79" t="s">
        <v>148</v>
      </c>
      <c r="D670" s="85">
        <v>9920.7060000000001</v>
      </c>
      <c r="E670" s="85">
        <v>9920.7060000000001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37344</v>
      </c>
      <c r="B671" s="79" t="s">
        <v>160</v>
      </c>
      <c r="C671" s="79" t="s">
        <v>148</v>
      </c>
      <c r="D671" s="85">
        <v>9920.7060000000001</v>
      </c>
      <c r="E671" s="85">
        <v>9920.7060000000001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37345</v>
      </c>
      <c r="B672" s="79" t="s">
        <v>160</v>
      </c>
      <c r="C672" s="79" t="s">
        <v>148</v>
      </c>
      <c r="D672" s="85">
        <v>9920.7060000000001</v>
      </c>
      <c r="E672" s="85">
        <v>9920.7060000000001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37346</v>
      </c>
      <c r="B673" s="79" t="s">
        <v>160</v>
      </c>
      <c r="C673" s="79" t="s">
        <v>148</v>
      </c>
      <c r="D673" s="85">
        <v>9920.7060000000001</v>
      </c>
      <c r="E673" s="85">
        <v>9920.7060000000001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37347</v>
      </c>
      <c r="B674" s="79" t="s">
        <v>160</v>
      </c>
      <c r="C674" s="79" t="s">
        <v>148</v>
      </c>
      <c r="D674" s="85">
        <v>0</v>
      </c>
      <c r="E674" s="85">
        <v>0</v>
      </c>
      <c r="F674" s="210">
        <f t="shared" si="30"/>
        <v>4</v>
      </c>
      <c r="G674" s="79" t="str">
        <f t="shared" si="31"/>
        <v>M</v>
      </c>
      <c r="H674" s="79" t="str">
        <f t="shared" si="32"/>
        <v>4GDP-NTHWST/CANB</v>
      </c>
    </row>
    <row r="675" spans="1:8">
      <c r="A675" s="80">
        <v>37348</v>
      </c>
      <c r="B675" s="79" t="s">
        <v>160</v>
      </c>
      <c r="C675" s="79" t="s">
        <v>148</v>
      </c>
      <c r="D675" s="85">
        <v>0</v>
      </c>
      <c r="E675" s="85">
        <v>0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37349</v>
      </c>
      <c r="B676" s="79" t="s">
        <v>160</v>
      </c>
      <c r="C676" s="79" t="s">
        <v>148</v>
      </c>
      <c r="D676" s="85">
        <v>0</v>
      </c>
      <c r="E676" s="85">
        <v>0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37350</v>
      </c>
      <c r="B677" s="79" t="s">
        <v>160</v>
      </c>
      <c r="C677" s="79" t="s">
        <v>148</v>
      </c>
      <c r="D677" s="85">
        <v>0</v>
      </c>
      <c r="E677" s="85">
        <v>0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37351</v>
      </c>
      <c r="B678" s="79" t="s">
        <v>160</v>
      </c>
      <c r="C678" s="79" t="s">
        <v>148</v>
      </c>
      <c r="D678" s="85">
        <v>0</v>
      </c>
      <c r="E678" s="85">
        <v>0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37352</v>
      </c>
      <c r="B679" s="79" t="s">
        <v>160</v>
      </c>
      <c r="C679" s="79" t="s">
        <v>148</v>
      </c>
      <c r="D679" s="85">
        <v>0</v>
      </c>
      <c r="E679" s="85">
        <v>0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37353</v>
      </c>
      <c r="B680" s="79" t="s">
        <v>160</v>
      </c>
      <c r="C680" s="79" t="s">
        <v>148</v>
      </c>
      <c r="D680" s="85">
        <v>0</v>
      </c>
      <c r="E680" s="85">
        <v>0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37354</v>
      </c>
      <c r="B681" s="79" t="s">
        <v>160</v>
      </c>
      <c r="C681" s="79" t="s">
        <v>148</v>
      </c>
      <c r="D681" s="85">
        <v>0</v>
      </c>
      <c r="E681" s="85">
        <v>0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37355</v>
      </c>
      <c r="B682" s="79" t="s">
        <v>160</v>
      </c>
      <c r="C682" s="79" t="s">
        <v>148</v>
      </c>
      <c r="D682" s="85">
        <v>0</v>
      </c>
      <c r="E682" s="85">
        <v>0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37356</v>
      </c>
      <c r="B683" s="79" t="s">
        <v>160</v>
      </c>
      <c r="C683" s="79" t="s">
        <v>148</v>
      </c>
      <c r="D683" s="85">
        <v>0</v>
      </c>
      <c r="E683" s="85">
        <v>0</v>
      </c>
      <c r="F683" s="210" t="e">
        <f t="shared" si="30"/>
        <v>#N/A</v>
      </c>
      <c r="G683" s="79" t="str">
        <f t="shared" si="31"/>
        <v>M</v>
      </c>
      <c r="H683" s="79" t="e">
        <f t="shared" si="32"/>
        <v>#N/A</v>
      </c>
    </row>
    <row r="684" spans="1:8">
      <c r="A684" s="80">
        <v>37357</v>
      </c>
      <c r="B684" s="79" t="s">
        <v>160</v>
      </c>
      <c r="C684" s="79" t="s">
        <v>148</v>
      </c>
      <c r="D684" s="85">
        <v>0</v>
      </c>
      <c r="E684" s="85">
        <v>0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37358</v>
      </c>
      <c r="B685" s="79" t="s">
        <v>160</v>
      </c>
      <c r="C685" s="79" t="s">
        <v>148</v>
      </c>
      <c r="D685" s="85">
        <v>0</v>
      </c>
      <c r="E685" s="85">
        <v>0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37359</v>
      </c>
      <c r="B686" s="79" t="s">
        <v>160</v>
      </c>
      <c r="C686" s="79" t="s">
        <v>148</v>
      </c>
      <c r="D686" s="85">
        <v>0</v>
      </c>
      <c r="E686" s="85">
        <v>0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37360</v>
      </c>
      <c r="B687" s="79" t="s">
        <v>160</v>
      </c>
      <c r="C687" s="79" t="s">
        <v>148</v>
      </c>
      <c r="D687" s="85">
        <v>0</v>
      </c>
      <c r="E687" s="85">
        <v>0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37361</v>
      </c>
      <c r="B688" s="79" t="s">
        <v>160</v>
      </c>
      <c r="C688" s="79" t="s">
        <v>148</v>
      </c>
      <c r="D688" s="85">
        <v>0</v>
      </c>
      <c r="E688" s="85">
        <v>0</v>
      </c>
      <c r="F688" s="210">
        <f t="shared" si="30"/>
        <v>4</v>
      </c>
      <c r="G688" s="79" t="str">
        <f t="shared" si="31"/>
        <v>M</v>
      </c>
      <c r="H688" s="79" t="str">
        <f t="shared" si="32"/>
        <v>4GDP-NTHWST/CANB</v>
      </c>
    </row>
    <row r="689" spans="1:8">
      <c r="A689" s="80">
        <v>37362</v>
      </c>
      <c r="B689" s="79" t="s">
        <v>160</v>
      </c>
      <c r="C689" s="79" t="s">
        <v>148</v>
      </c>
      <c r="D689" s="85">
        <v>0</v>
      </c>
      <c r="E689" s="85">
        <v>0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37363</v>
      </c>
      <c r="B690" s="79" t="s">
        <v>160</v>
      </c>
      <c r="C690" s="79" t="s">
        <v>148</v>
      </c>
      <c r="D690" s="85">
        <v>0</v>
      </c>
      <c r="E690" s="85">
        <v>0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37364</v>
      </c>
      <c r="B691" s="79" t="s">
        <v>160</v>
      </c>
      <c r="C691" s="79" t="s">
        <v>148</v>
      </c>
      <c r="D691" s="85">
        <v>0</v>
      </c>
      <c r="E691" s="85">
        <v>0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37365</v>
      </c>
      <c r="B692" s="79" t="s">
        <v>160</v>
      </c>
      <c r="C692" s="79" t="s">
        <v>148</v>
      </c>
      <c r="D692" s="85">
        <v>0</v>
      </c>
      <c r="E692" s="85">
        <v>0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37366</v>
      </c>
      <c r="B693" s="79" t="s">
        <v>160</v>
      </c>
      <c r="C693" s="79" t="s">
        <v>148</v>
      </c>
      <c r="D693" s="85">
        <v>0</v>
      </c>
      <c r="E693" s="85">
        <v>0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37367</v>
      </c>
      <c r="B694" s="79" t="s">
        <v>160</v>
      </c>
      <c r="C694" s="79" t="s">
        <v>148</v>
      </c>
      <c r="D694" s="85">
        <v>0</v>
      </c>
      <c r="E694" s="85">
        <v>0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37368</v>
      </c>
      <c r="B695" s="79" t="s">
        <v>160</v>
      </c>
      <c r="C695" s="79" t="s">
        <v>148</v>
      </c>
      <c r="D695" s="85">
        <v>0</v>
      </c>
      <c r="E695" s="85">
        <v>0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37369</v>
      </c>
      <c r="B696" s="79" t="s">
        <v>160</v>
      </c>
      <c r="C696" s="79" t="s">
        <v>148</v>
      </c>
      <c r="D696" s="85">
        <v>0</v>
      </c>
      <c r="E696" s="85">
        <v>0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37370</v>
      </c>
      <c r="B697" s="79" t="s">
        <v>160</v>
      </c>
      <c r="C697" s="79" t="s">
        <v>148</v>
      </c>
      <c r="D697" s="85">
        <v>0</v>
      </c>
      <c r="E697" s="85">
        <v>0</v>
      </c>
      <c r="F697" s="210" t="e">
        <f t="shared" si="30"/>
        <v>#N/A</v>
      </c>
      <c r="G697" s="79" t="str">
        <f t="shared" si="31"/>
        <v>M</v>
      </c>
      <c r="H697" s="79" t="e">
        <f t="shared" si="32"/>
        <v>#N/A</v>
      </c>
    </row>
    <row r="698" spans="1:8">
      <c r="A698" s="80">
        <v>37371</v>
      </c>
      <c r="B698" s="79" t="s">
        <v>160</v>
      </c>
      <c r="C698" s="79" t="s">
        <v>148</v>
      </c>
      <c r="D698" s="85">
        <v>0</v>
      </c>
      <c r="E698" s="85">
        <v>0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37372</v>
      </c>
      <c r="B699" s="79" t="s">
        <v>160</v>
      </c>
      <c r="C699" s="79" t="s">
        <v>148</v>
      </c>
      <c r="D699" s="85">
        <v>0</v>
      </c>
      <c r="E699" s="85">
        <v>0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37373</v>
      </c>
      <c r="B700" s="79" t="s">
        <v>160</v>
      </c>
      <c r="C700" s="79" t="s">
        <v>148</v>
      </c>
      <c r="D700" s="85">
        <v>0</v>
      </c>
      <c r="E700" s="85">
        <v>0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37374</v>
      </c>
      <c r="B701" s="79" t="s">
        <v>160</v>
      </c>
      <c r="C701" s="79" t="s">
        <v>148</v>
      </c>
      <c r="D701" s="85">
        <v>0</v>
      </c>
      <c r="E701" s="85">
        <v>0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37375</v>
      </c>
      <c r="B702" s="79" t="s">
        <v>160</v>
      </c>
      <c r="C702" s="79" t="s">
        <v>148</v>
      </c>
      <c r="D702" s="85">
        <v>0</v>
      </c>
      <c r="E702" s="85">
        <v>0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37376</v>
      </c>
      <c r="B703" s="79" t="s">
        <v>160</v>
      </c>
      <c r="C703" s="79" t="s">
        <v>148</v>
      </c>
      <c r="D703" s="85">
        <v>0</v>
      </c>
      <c r="E703" s="85">
        <v>0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37165</v>
      </c>
      <c r="B704" s="79" t="s">
        <v>81</v>
      </c>
      <c r="C704" s="79" t="s">
        <v>90</v>
      </c>
      <c r="D704" s="85">
        <v>0</v>
      </c>
      <c r="E704" s="85">
        <v>0</v>
      </c>
      <c r="F704" s="210">
        <f t="shared" si="30"/>
        <v>1</v>
      </c>
      <c r="G704" s="79" t="str">
        <f t="shared" si="31"/>
        <v>D</v>
      </c>
      <c r="H704" s="79" t="str">
        <f t="shared" si="32"/>
        <v>1CGPR-AECO/BASIS</v>
      </c>
    </row>
    <row r="705" spans="1:8">
      <c r="A705" s="80">
        <v>37165</v>
      </c>
      <c r="B705" s="79" t="s">
        <v>81</v>
      </c>
      <c r="C705" s="79" t="s">
        <v>91</v>
      </c>
      <c r="D705" s="85">
        <v>0</v>
      </c>
      <c r="E705" s="85">
        <v>0</v>
      </c>
      <c r="F705" s="210">
        <f t="shared" si="30"/>
        <v>1</v>
      </c>
      <c r="G705" s="79" t="str">
        <f t="shared" si="31"/>
        <v>D</v>
      </c>
      <c r="H705" s="79" t="str">
        <f t="shared" si="32"/>
        <v>1IF-CIG/RKYMTN</v>
      </c>
    </row>
    <row r="706" spans="1:8">
      <c r="A706" s="80">
        <v>37165</v>
      </c>
      <c r="B706" s="79" t="s">
        <v>81</v>
      </c>
      <c r="C706" s="79" t="s">
        <v>92</v>
      </c>
      <c r="D706" s="85">
        <v>0</v>
      </c>
      <c r="E706" s="85">
        <v>0</v>
      </c>
      <c r="F706" s="210">
        <f t="shared" si="30"/>
        <v>1</v>
      </c>
      <c r="G706" s="79" t="str">
        <f t="shared" si="31"/>
        <v>D</v>
      </c>
      <c r="H706" s="79" t="str">
        <f t="shared" si="32"/>
        <v>1IF-ELPO/PERMIAN</v>
      </c>
    </row>
    <row r="707" spans="1:8">
      <c r="A707" s="80">
        <v>37165</v>
      </c>
      <c r="B707" s="79" t="s">
        <v>81</v>
      </c>
      <c r="C707" s="79" t="s">
        <v>72</v>
      </c>
      <c r="D707" s="85">
        <v>0</v>
      </c>
      <c r="E707" s="85">
        <v>0</v>
      </c>
      <c r="F707" s="210">
        <f t="shared" ref="F707:F770" si="33">IF(REF_DT&lt;=LastDay,INDEX(IntraMonth_Buckets,MATCH($A707,IntraSumMonths,0),1),INDEX(BucketTable,MATCH($A707,SumMonths,0),1))</f>
        <v>1</v>
      </c>
      <c r="G707" s="79" t="str">
        <f t="shared" ref="G707:G770" si="34">INDEX(Book_Type,MATCH($B707,Book,0),1)</f>
        <v>D</v>
      </c>
      <c r="H707" s="79" t="str">
        <f t="shared" ref="H707:H770" si="35">$F707&amp;$C707</f>
        <v>1IF-ELPO/SJ</v>
      </c>
    </row>
    <row r="708" spans="1:8">
      <c r="A708" s="80">
        <v>37165</v>
      </c>
      <c r="B708" s="79" t="s">
        <v>81</v>
      </c>
      <c r="C708" s="79" t="s">
        <v>93</v>
      </c>
      <c r="D708" s="85">
        <v>0</v>
      </c>
      <c r="E708" s="85">
        <v>0</v>
      </c>
      <c r="F708" s="210">
        <f t="shared" si="33"/>
        <v>1</v>
      </c>
      <c r="G708" s="79" t="str">
        <f t="shared" si="34"/>
        <v>D</v>
      </c>
      <c r="H708" s="79" t="str">
        <f t="shared" si="35"/>
        <v>1IF-HEHUB</v>
      </c>
    </row>
    <row r="709" spans="1:8">
      <c r="A709" s="80">
        <v>37165</v>
      </c>
      <c r="B709" s="79" t="s">
        <v>81</v>
      </c>
      <c r="C709" s="79" t="s">
        <v>99</v>
      </c>
      <c r="D709" s="85">
        <v>0</v>
      </c>
      <c r="E709" s="85">
        <v>0</v>
      </c>
      <c r="F709" s="210">
        <f t="shared" si="33"/>
        <v>1</v>
      </c>
      <c r="G709" s="79" t="str">
        <f t="shared" si="34"/>
        <v>D</v>
      </c>
      <c r="H709" s="79" t="str">
        <f t="shared" si="35"/>
        <v>1IF-NGPL/MIDCON</v>
      </c>
    </row>
    <row r="710" spans="1:8">
      <c r="A710" s="80">
        <v>37165</v>
      </c>
      <c r="B710" s="79" t="s">
        <v>81</v>
      </c>
      <c r="C710" s="79" t="s">
        <v>95</v>
      </c>
      <c r="D710" s="85">
        <v>0</v>
      </c>
      <c r="E710" s="85">
        <v>0</v>
      </c>
      <c r="F710" s="210">
        <f t="shared" si="33"/>
        <v>1</v>
      </c>
      <c r="G710" s="79" t="str">
        <f t="shared" si="34"/>
        <v>D</v>
      </c>
      <c r="H710" s="79" t="str">
        <f t="shared" si="35"/>
        <v>1IF-NTHWST/CANBR</v>
      </c>
    </row>
    <row r="711" spans="1:8">
      <c r="A711" s="80">
        <v>37165</v>
      </c>
      <c r="B711" s="79" t="s">
        <v>81</v>
      </c>
      <c r="C711" s="79" t="s">
        <v>67</v>
      </c>
      <c r="D711" s="85">
        <v>0</v>
      </c>
      <c r="E711" s="85">
        <v>0</v>
      </c>
      <c r="F711" s="210">
        <f t="shared" si="33"/>
        <v>1</v>
      </c>
      <c r="G711" s="79" t="str">
        <f t="shared" si="34"/>
        <v>D</v>
      </c>
      <c r="H711" s="79" t="str">
        <f t="shared" si="35"/>
        <v>1IF-NWPL_ROCKY_M</v>
      </c>
    </row>
    <row r="712" spans="1:8">
      <c r="A712" s="80">
        <v>37165</v>
      </c>
      <c r="B712" s="79" t="s">
        <v>81</v>
      </c>
      <c r="C712" s="79" t="s">
        <v>68</v>
      </c>
      <c r="D712" s="85">
        <v>0</v>
      </c>
      <c r="E712" s="85">
        <v>0</v>
      </c>
      <c r="F712" s="210">
        <f t="shared" si="33"/>
        <v>1</v>
      </c>
      <c r="G712" s="79" t="str">
        <f t="shared" si="34"/>
        <v>D</v>
      </c>
      <c r="H712" s="79" t="str">
        <f t="shared" si="35"/>
        <v>1NGI-MALIN</v>
      </c>
    </row>
    <row r="713" spans="1:8">
      <c r="A713" s="80">
        <v>37165</v>
      </c>
      <c r="B713" s="79" t="s">
        <v>81</v>
      </c>
      <c r="C713" s="79" t="s">
        <v>74</v>
      </c>
      <c r="D713" s="85">
        <v>0</v>
      </c>
      <c r="E713" s="85">
        <v>0</v>
      </c>
      <c r="F713" s="210">
        <f t="shared" si="33"/>
        <v>1</v>
      </c>
      <c r="G713" s="79" t="str">
        <f t="shared" si="34"/>
        <v>D</v>
      </c>
      <c r="H713" s="79" t="str">
        <f t="shared" si="35"/>
        <v>1NGI-PGE/CG</v>
      </c>
    </row>
    <row r="714" spans="1:8">
      <c r="A714" s="80">
        <v>37165</v>
      </c>
      <c r="B714" s="79" t="s">
        <v>81</v>
      </c>
      <c r="C714" s="79" t="s">
        <v>46</v>
      </c>
      <c r="D714" s="85">
        <v>0</v>
      </c>
      <c r="E714" s="85">
        <v>0</v>
      </c>
      <c r="F714" s="210">
        <f t="shared" si="33"/>
        <v>1</v>
      </c>
      <c r="G714" s="79" t="str">
        <f t="shared" si="34"/>
        <v>D</v>
      </c>
      <c r="H714" s="79" t="str">
        <f t="shared" si="35"/>
        <v>1NGI-SOCAL</v>
      </c>
    </row>
    <row r="715" spans="1:8">
      <c r="A715" s="80">
        <v>37196</v>
      </c>
      <c r="B715" s="79" t="s">
        <v>81</v>
      </c>
      <c r="C715" s="79" t="s">
        <v>90</v>
      </c>
      <c r="D715" s="85">
        <v>149925.63190000001</v>
      </c>
      <c r="E715" s="85">
        <v>-29985.126380000002</v>
      </c>
      <c r="F715" s="210">
        <f t="shared" si="33"/>
        <v>2</v>
      </c>
      <c r="G715" s="79" t="str">
        <f t="shared" si="34"/>
        <v>D</v>
      </c>
      <c r="H715" s="79" t="str">
        <f t="shared" si="35"/>
        <v>2CGPR-AECO/BASIS</v>
      </c>
    </row>
    <row r="716" spans="1:8">
      <c r="A716" s="80">
        <v>37196</v>
      </c>
      <c r="B716" s="79" t="s">
        <v>81</v>
      </c>
      <c r="C716" s="79" t="s">
        <v>91</v>
      </c>
      <c r="D716" s="85">
        <v>143928.6066</v>
      </c>
      <c r="E716" s="85">
        <v>-1439.2860659999999</v>
      </c>
      <c r="F716" s="210">
        <f t="shared" si="33"/>
        <v>2</v>
      </c>
      <c r="G716" s="79" t="str">
        <f t="shared" si="34"/>
        <v>D</v>
      </c>
      <c r="H716" s="79" t="str">
        <f t="shared" si="35"/>
        <v>2IF-CIG/RKYMTN</v>
      </c>
    </row>
    <row r="717" spans="1:8">
      <c r="A717" s="80">
        <v>37196</v>
      </c>
      <c r="B717" s="79" t="s">
        <v>81</v>
      </c>
      <c r="C717" s="79" t="s">
        <v>72</v>
      </c>
      <c r="D717" s="85">
        <v>599702.52760000003</v>
      </c>
      <c r="E717" s="85">
        <v>-59970.252760000003</v>
      </c>
      <c r="F717" s="210">
        <f t="shared" si="33"/>
        <v>2</v>
      </c>
      <c r="G717" s="79" t="str">
        <f t="shared" si="34"/>
        <v>D</v>
      </c>
      <c r="H717" s="79" t="str">
        <f t="shared" si="35"/>
        <v>2IF-ELPO/SJ</v>
      </c>
    </row>
    <row r="718" spans="1:8">
      <c r="A718" s="80">
        <v>37196</v>
      </c>
      <c r="B718" s="79" t="s">
        <v>81</v>
      </c>
      <c r="C718" s="79" t="s">
        <v>95</v>
      </c>
      <c r="D718" s="85">
        <v>-149925.63190000001</v>
      </c>
      <c r="E718" s="85">
        <v>14992.563190000001</v>
      </c>
      <c r="F718" s="210">
        <f t="shared" si="33"/>
        <v>2</v>
      </c>
      <c r="G718" s="79" t="str">
        <f t="shared" si="34"/>
        <v>D</v>
      </c>
      <c r="H718" s="79" t="str">
        <f t="shared" si="35"/>
        <v>2IF-NTHWST/CANBR</v>
      </c>
    </row>
    <row r="719" spans="1:8">
      <c r="A719" s="80">
        <v>37196</v>
      </c>
      <c r="B719" s="79" t="s">
        <v>81</v>
      </c>
      <c r="C719" s="79" t="s">
        <v>67</v>
      </c>
      <c r="D719" s="85">
        <v>-959524.04399999999</v>
      </c>
      <c r="E719" s="85">
        <v>95952.404399999999</v>
      </c>
      <c r="F719" s="210">
        <f t="shared" si="33"/>
        <v>2</v>
      </c>
      <c r="G719" s="79" t="str">
        <f t="shared" si="34"/>
        <v>D</v>
      </c>
      <c r="H719" s="79" t="str">
        <f t="shared" si="35"/>
        <v>2IF-NWPL_ROCKY_M</v>
      </c>
    </row>
    <row r="720" spans="1:8">
      <c r="A720" s="80">
        <v>37196</v>
      </c>
      <c r="B720" s="79" t="s">
        <v>81</v>
      </c>
      <c r="C720" s="79" t="s">
        <v>101</v>
      </c>
      <c r="D720" s="85">
        <v>-275863.16269999999</v>
      </c>
      <c r="E720" s="85">
        <v>2758.6316270000002</v>
      </c>
      <c r="F720" s="210">
        <f t="shared" si="33"/>
        <v>2</v>
      </c>
      <c r="G720" s="79" t="str">
        <f t="shared" si="34"/>
        <v>D</v>
      </c>
      <c r="H720" s="79" t="str">
        <f t="shared" si="35"/>
        <v>2IF-QUESTAR</v>
      </c>
    </row>
    <row r="721" spans="1:8">
      <c r="A721" s="80">
        <v>37196</v>
      </c>
      <c r="B721" s="79" t="s">
        <v>81</v>
      </c>
      <c r="C721" s="79" t="s">
        <v>68</v>
      </c>
      <c r="D721" s="85">
        <v>-449776.89569999999</v>
      </c>
      <c r="E721" s="85">
        <v>4497.7689570000002</v>
      </c>
      <c r="F721" s="210">
        <f t="shared" si="33"/>
        <v>2</v>
      </c>
      <c r="G721" s="79" t="str">
        <f t="shared" si="34"/>
        <v>D</v>
      </c>
      <c r="H721" s="79" t="str">
        <f t="shared" si="35"/>
        <v>2NGI-MALIN</v>
      </c>
    </row>
    <row r="722" spans="1:8">
      <c r="A722" s="80">
        <v>37196</v>
      </c>
      <c r="B722" s="79" t="s">
        <v>81</v>
      </c>
      <c r="C722" s="79" t="s">
        <v>74</v>
      </c>
      <c r="D722" s="85">
        <v>-299851.26380000002</v>
      </c>
      <c r="E722" s="85">
        <v>0</v>
      </c>
      <c r="F722" s="210">
        <f t="shared" si="33"/>
        <v>2</v>
      </c>
      <c r="G722" s="79" t="str">
        <f t="shared" si="34"/>
        <v>D</v>
      </c>
      <c r="H722" s="79" t="str">
        <f t="shared" si="35"/>
        <v>2NGI-PGE/CG</v>
      </c>
    </row>
    <row r="723" spans="1:8">
      <c r="A723" s="80">
        <v>37196</v>
      </c>
      <c r="B723" s="79" t="s">
        <v>81</v>
      </c>
      <c r="C723" s="79" t="s">
        <v>46</v>
      </c>
      <c r="D723" s="85">
        <v>749628.15949999995</v>
      </c>
      <c r="E723" s="85">
        <v>-74962.815950000004</v>
      </c>
      <c r="F723" s="210">
        <f t="shared" si="33"/>
        <v>2</v>
      </c>
      <c r="G723" s="79" t="str">
        <f t="shared" si="34"/>
        <v>D</v>
      </c>
      <c r="H723" s="79" t="str">
        <f t="shared" si="35"/>
        <v>2NGI-SOCAL</v>
      </c>
    </row>
    <row r="724" spans="1:8">
      <c r="A724" s="80">
        <v>37226</v>
      </c>
      <c r="B724" s="79" t="s">
        <v>81</v>
      </c>
      <c r="C724" s="79" t="s">
        <v>90</v>
      </c>
      <c r="D724" s="85">
        <v>154619.7752</v>
      </c>
      <c r="E724" s="85">
        <v>-30923.955040000001</v>
      </c>
      <c r="F724" s="210">
        <f t="shared" si="33"/>
        <v>3</v>
      </c>
      <c r="G724" s="79" t="str">
        <f t="shared" si="34"/>
        <v>D</v>
      </c>
      <c r="H724" s="79" t="str">
        <f t="shared" si="35"/>
        <v>3CGPR-AECO/BASIS</v>
      </c>
    </row>
    <row r="725" spans="1:8">
      <c r="A725" s="80">
        <v>37226</v>
      </c>
      <c r="B725" s="79" t="s">
        <v>81</v>
      </c>
      <c r="C725" s="79" t="s">
        <v>91</v>
      </c>
      <c r="D725" s="85">
        <v>210282.89430000001</v>
      </c>
      <c r="E725" s="85">
        <v>-2102.828943</v>
      </c>
      <c r="F725" s="210">
        <f t="shared" si="33"/>
        <v>3</v>
      </c>
      <c r="G725" s="79" t="str">
        <f t="shared" si="34"/>
        <v>D</v>
      </c>
      <c r="H725" s="79" t="str">
        <f t="shared" si="35"/>
        <v>3IF-CIG/RKYMTN</v>
      </c>
    </row>
    <row r="726" spans="1:8">
      <c r="A726" s="80">
        <v>37226</v>
      </c>
      <c r="B726" s="79" t="s">
        <v>81</v>
      </c>
      <c r="C726" s="79" t="s">
        <v>72</v>
      </c>
      <c r="D726" s="85">
        <v>154619.7752</v>
      </c>
      <c r="E726" s="85">
        <v>-15461.97752</v>
      </c>
      <c r="F726" s="210">
        <f t="shared" si="33"/>
        <v>3</v>
      </c>
      <c r="G726" s="79" t="str">
        <f t="shared" si="34"/>
        <v>D</v>
      </c>
      <c r="H726" s="79" t="str">
        <f t="shared" si="35"/>
        <v>3IF-ELPO/SJ</v>
      </c>
    </row>
    <row r="727" spans="1:8">
      <c r="A727" s="80">
        <v>37226</v>
      </c>
      <c r="B727" s="79" t="s">
        <v>81</v>
      </c>
      <c r="C727" s="79" t="s">
        <v>67</v>
      </c>
      <c r="D727" s="85">
        <v>-1298806.1115999999</v>
      </c>
      <c r="E727" s="85">
        <v>129880.61116</v>
      </c>
      <c r="F727" s="210">
        <f t="shared" si="33"/>
        <v>3</v>
      </c>
      <c r="G727" s="79" t="str">
        <f t="shared" si="34"/>
        <v>D</v>
      </c>
      <c r="H727" s="79" t="str">
        <f t="shared" si="35"/>
        <v>3IF-NWPL_ROCKY_M</v>
      </c>
    </row>
    <row r="728" spans="1:8">
      <c r="A728" s="80">
        <v>37226</v>
      </c>
      <c r="B728" s="79" t="s">
        <v>81</v>
      </c>
      <c r="C728" s="79" t="s">
        <v>101</v>
      </c>
      <c r="D728" s="85">
        <v>-284500.38630000001</v>
      </c>
      <c r="E728" s="85">
        <v>2845.0038629999999</v>
      </c>
      <c r="F728" s="210">
        <f t="shared" si="33"/>
        <v>3</v>
      </c>
      <c r="G728" s="79" t="str">
        <f t="shared" si="34"/>
        <v>D</v>
      </c>
      <c r="H728" s="79" t="str">
        <f t="shared" si="35"/>
        <v>3IF-QUESTAR</v>
      </c>
    </row>
    <row r="729" spans="1:8">
      <c r="A729" s="80">
        <v>37226</v>
      </c>
      <c r="B729" s="79" t="s">
        <v>81</v>
      </c>
      <c r="C729" s="79" t="s">
        <v>68</v>
      </c>
      <c r="D729" s="85">
        <v>-618479.10080000001</v>
      </c>
      <c r="E729" s="85">
        <v>6184.7910080000001</v>
      </c>
      <c r="F729" s="210">
        <f t="shared" si="33"/>
        <v>3</v>
      </c>
      <c r="G729" s="79" t="str">
        <f t="shared" si="34"/>
        <v>D</v>
      </c>
      <c r="H729" s="79" t="str">
        <f t="shared" si="35"/>
        <v>3NGI-MALIN</v>
      </c>
    </row>
    <row r="730" spans="1:8">
      <c r="A730" s="80">
        <v>37226</v>
      </c>
      <c r="B730" s="79" t="s">
        <v>81</v>
      </c>
      <c r="C730" s="79" t="s">
        <v>74</v>
      </c>
      <c r="D730" s="85">
        <v>-309239.5503</v>
      </c>
      <c r="E730" s="85">
        <v>0</v>
      </c>
      <c r="F730" s="210">
        <f t="shared" si="33"/>
        <v>3</v>
      </c>
      <c r="G730" s="79" t="str">
        <f t="shared" si="34"/>
        <v>D</v>
      </c>
      <c r="H730" s="79" t="str">
        <f t="shared" si="35"/>
        <v>3NGI-PGE/CG</v>
      </c>
    </row>
    <row r="731" spans="1:8">
      <c r="A731" s="80">
        <v>37226</v>
      </c>
      <c r="B731" s="79" t="s">
        <v>81</v>
      </c>
      <c r="C731" s="79" t="s">
        <v>46</v>
      </c>
      <c r="D731" s="85">
        <v>618479.10069999995</v>
      </c>
      <c r="E731" s="85">
        <v>-61847.910069999998</v>
      </c>
      <c r="F731" s="210">
        <f t="shared" si="33"/>
        <v>3</v>
      </c>
      <c r="G731" s="79" t="str">
        <f t="shared" si="34"/>
        <v>D</v>
      </c>
      <c r="H731" s="79" t="str">
        <f t="shared" si="35"/>
        <v>3NGI-SOCAL</v>
      </c>
    </row>
    <row r="732" spans="1:8">
      <c r="A732" s="80">
        <v>37257</v>
      </c>
      <c r="B732" s="79" t="s">
        <v>81</v>
      </c>
      <c r="C732" s="79" t="s">
        <v>90</v>
      </c>
      <c r="D732" s="85">
        <v>154319.75469999999</v>
      </c>
      <c r="E732" s="85">
        <v>-30863.950939999999</v>
      </c>
      <c r="F732" s="210">
        <f t="shared" si="33"/>
        <v>3</v>
      </c>
      <c r="G732" s="79" t="str">
        <f t="shared" si="34"/>
        <v>D</v>
      </c>
      <c r="H732" s="79" t="str">
        <f t="shared" si="35"/>
        <v>3CGPR-AECO/BASIS</v>
      </c>
    </row>
    <row r="733" spans="1:8">
      <c r="A733" s="80">
        <v>37257</v>
      </c>
      <c r="B733" s="79" t="s">
        <v>81</v>
      </c>
      <c r="C733" s="79" t="s">
        <v>91</v>
      </c>
      <c r="D733" s="85">
        <v>209874.8664</v>
      </c>
      <c r="E733" s="85">
        <v>-2098.7486640000002</v>
      </c>
      <c r="F733" s="210">
        <f t="shared" si="33"/>
        <v>3</v>
      </c>
      <c r="G733" s="79" t="str">
        <f t="shared" si="34"/>
        <v>D</v>
      </c>
      <c r="H733" s="79" t="str">
        <f t="shared" si="35"/>
        <v>3IF-CIG/RKYMTN</v>
      </c>
    </row>
    <row r="734" spans="1:8">
      <c r="A734" s="80">
        <v>37257</v>
      </c>
      <c r="B734" s="79" t="s">
        <v>81</v>
      </c>
      <c r="C734" s="79" t="s">
        <v>72</v>
      </c>
      <c r="D734" s="85">
        <v>154319.75469999999</v>
      </c>
      <c r="E734" s="85">
        <v>-15431.975469999999</v>
      </c>
      <c r="F734" s="210">
        <f t="shared" si="33"/>
        <v>3</v>
      </c>
      <c r="G734" s="79" t="str">
        <f t="shared" si="34"/>
        <v>D</v>
      </c>
      <c r="H734" s="79" t="str">
        <f t="shared" si="35"/>
        <v>3IF-ELPO/SJ</v>
      </c>
    </row>
    <row r="735" spans="1:8">
      <c r="A735" s="80">
        <v>37257</v>
      </c>
      <c r="B735" s="79" t="s">
        <v>81</v>
      </c>
      <c r="C735" s="79" t="s">
        <v>67</v>
      </c>
      <c r="D735" s="85">
        <v>-1296285.9397</v>
      </c>
      <c r="E735" s="85">
        <v>129628.59397</v>
      </c>
      <c r="F735" s="210">
        <f t="shared" si="33"/>
        <v>3</v>
      </c>
      <c r="G735" s="79" t="str">
        <f t="shared" si="34"/>
        <v>D</v>
      </c>
      <c r="H735" s="79" t="str">
        <f t="shared" si="35"/>
        <v>3IF-NWPL_ROCKY_M</v>
      </c>
    </row>
    <row r="736" spans="1:8">
      <c r="A736" s="80">
        <v>37257</v>
      </c>
      <c r="B736" s="79" t="s">
        <v>81</v>
      </c>
      <c r="C736" s="79" t="s">
        <v>101</v>
      </c>
      <c r="D736" s="85">
        <v>-283948.34860000003</v>
      </c>
      <c r="E736" s="85">
        <v>2839.4834860000001</v>
      </c>
      <c r="F736" s="210">
        <f t="shared" si="33"/>
        <v>3</v>
      </c>
      <c r="G736" s="79" t="str">
        <f t="shared" si="34"/>
        <v>D</v>
      </c>
      <c r="H736" s="79" t="str">
        <f t="shared" si="35"/>
        <v>3IF-QUESTAR</v>
      </c>
    </row>
    <row r="737" spans="1:8">
      <c r="A737" s="80">
        <v>37257</v>
      </c>
      <c r="B737" s="79" t="s">
        <v>81</v>
      </c>
      <c r="C737" s="79" t="s">
        <v>68</v>
      </c>
      <c r="D737" s="85">
        <v>-617279.01879999996</v>
      </c>
      <c r="E737" s="85">
        <v>6172.7901879999999</v>
      </c>
      <c r="F737" s="210">
        <f t="shared" si="33"/>
        <v>3</v>
      </c>
      <c r="G737" s="79" t="str">
        <f t="shared" si="34"/>
        <v>D</v>
      </c>
      <c r="H737" s="79" t="str">
        <f t="shared" si="35"/>
        <v>3NGI-MALIN</v>
      </c>
    </row>
    <row r="738" spans="1:8">
      <c r="A738" s="80">
        <v>37257</v>
      </c>
      <c r="B738" s="79" t="s">
        <v>81</v>
      </c>
      <c r="C738" s="79" t="s">
        <v>74</v>
      </c>
      <c r="D738" s="85">
        <v>-308639.50939999998</v>
      </c>
      <c r="E738" s="85">
        <v>0</v>
      </c>
      <c r="F738" s="210">
        <f t="shared" si="33"/>
        <v>3</v>
      </c>
      <c r="G738" s="79" t="str">
        <f t="shared" si="34"/>
        <v>D</v>
      </c>
      <c r="H738" s="79" t="str">
        <f t="shared" si="35"/>
        <v>3NGI-PGE/CG</v>
      </c>
    </row>
    <row r="739" spans="1:8">
      <c r="A739" s="80">
        <v>37257</v>
      </c>
      <c r="B739" s="79" t="s">
        <v>81</v>
      </c>
      <c r="C739" s="79" t="s">
        <v>46</v>
      </c>
      <c r="D739" s="85">
        <v>686722.90839999996</v>
      </c>
      <c r="E739" s="85">
        <v>-68672.290840000001</v>
      </c>
      <c r="F739" s="210">
        <f t="shared" si="33"/>
        <v>3</v>
      </c>
      <c r="G739" s="79" t="str">
        <f t="shared" si="34"/>
        <v>D</v>
      </c>
      <c r="H739" s="79" t="str">
        <f t="shared" si="35"/>
        <v>3NGI-SOCAL</v>
      </c>
    </row>
    <row r="740" spans="1:8">
      <c r="A740" s="80">
        <v>37288</v>
      </c>
      <c r="B740" s="79" t="s">
        <v>81</v>
      </c>
      <c r="C740" s="79" t="s">
        <v>90</v>
      </c>
      <c r="D740" s="85">
        <v>139114.2948</v>
      </c>
      <c r="E740" s="85">
        <v>-27822.858960000001</v>
      </c>
      <c r="F740" s="210">
        <f t="shared" si="33"/>
        <v>3</v>
      </c>
      <c r="G740" s="79" t="str">
        <f t="shared" si="34"/>
        <v>D</v>
      </c>
      <c r="H740" s="79" t="str">
        <f t="shared" si="35"/>
        <v>3CGPR-AECO/BASIS</v>
      </c>
    </row>
    <row r="741" spans="1:8">
      <c r="A741" s="80">
        <v>37288</v>
      </c>
      <c r="B741" s="79" t="s">
        <v>81</v>
      </c>
      <c r="C741" s="79" t="s">
        <v>91</v>
      </c>
      <c r="D741" s="85">
        <v>189195.44089999999</v>
      </c>
      <c r="E741" s="85">
        <v>-1891.9544089999999</v>
      </c>
      <c r="F741" s="210">
        <f t="shared" si="33"/>
        <v>3</v>
      </c>
      <c r="G741" s="79" t="str">
        <f t="shared" si="34"/>
        <v>D</v>
      </c>
      <c r="H741" s="79" t="str">
        <f t="shared" si="35"/>
        <v>3IF-CIG/RKYMTN</v>
      </c>
    </row>
    <row r="742" spans="1:8">
      <c r="A742" s="80">
        <v>37288</v>
      </c>
      <c r="B742" s="79" t="s">
        <v>81</v>
      </c>
      <c r="C742" s="79" t="s">
        <v>72</v>
      </c>
      <c r="D742" s="85">
        <v>139114.2948</v>
      </c>
      <c r="E742" s="85">
        <v>-13911.429480000001</v>
      </c>
      <c r="F742" s="210">
        <f t="shared" si="33"/>
        <v>3</v>
      </c>
      <c r="G742" s="79" t="str">
        <f t="shared" si="34"/>
        <v>D</v>
      </c>
      <c r="H742" s="79" t="str">
        <f t="shared" si="35"/>
        <v>3IF-ELPO/SJ</v>
      </c>
    </row>
    <row r="743" spans="1:8">
      <c r="A743" s="80">
        <v>37288</v>
      </c>
      <c r="B743" s="79" t="s">
        <v>81</v>
      </c>
      <c r="C743" s="79" t="s">
        <v>67</v>
      </c>
      <c r="D743" s="85">
        <v>-1168560.0762</v>
      </c>
      <c r="E743" s="85">
        <v>116856.00762</v>
      </c>
      <c r="F743" s="210">
        <f t="shared" si="33"/>
        <v>3</v>
      </c>
      <c r="G743" s="79" t="str">
        <f t="shared" si="34"/>
        <v>D</v>
      </c>
      <c r="H743" s="79" t="str">
        <f t="shared" si="35"/>
        <v>3IF-NWPL_ROCKY_M</v>
      </c>
    </row>
    <row r="744" spans="1:8">
      <c r="A744" s="80">
        <v>37288</v>
      </c>
      <c r="B744" s="79" t="s">
        <v>81</v>
      </c>
      <c r="C744" s="79" t="s">
        <v>101</v>
      </c>
      <c r="D744" s="85">
        <v>-255970.30230000001</v>
      </c>
      <c r="E744" s="85">
        <v>2559.703023</v>
      </c>
      <c r="F744" s="210">
        <f t="shared" si="33"/>
        <v>3</v>
      </c>
      <c r="G744" s="79" t="str">
        <f t="shared" si="34"/>
        <v>D</v>
      </c>
      <c r="H744" s="79" t="str">
        <f t="shared" si="35"/>
        <v>3IF-QUESTAR</v>
      </c>
    </row>
    <row r="745" spans="1:8">
      <c r="A745" s="80">
        <v>37288</v>
      </c>
      <c r="B745" s="79" t="s">
        <v>81</v>
      </c>
      <c r="C745" s="79" t="s">
        <v>68</v>
      </c>
      <c r="D745" s="85">
        <v>-556457.17920000001</v>
      </c>
      <c r="E745" s="85">
        <v>5564.5717919999997</v>
      </c>
      <c r="F745" s="210">
        <f t="shared" si="33"/>
        <v>3</v>
      </c>
      <c r="G745" s="79" t="str">
        <f t="shared" si="34"/>
        <v>D</v>
      </c>
      <c r="H745" s="79" t="str">
        <f t="shared" si="35"/>
        <v>3NGI-MALIN</v>
      </c>
    </row>
    <row r="746" spans="1:8">
      <c r="A746" s="80">
        <v>37288</v>
      </c>
      <c r="B746" s="79" t="s">
        <v>81</v>
      </c>
      <c r="C746" s="79" t="s">
        <v>74</v>
      </c>
      <c r="D746" s="85">
        <v>-278228.5895</v>
      </c>
      <c r="E746" s="85">
        <v>0</v>
      </c>
      <c r="F746" s="210">
        <f t="shared" si="33"/>
        <v>3</v>
      </c>
      <c r="G746" s="79" t="str">
        <f t="shared" si="34"/>
        <v>D</v>
      </c>
      <c r="H746" s="79" t="str">
        <f t="shared" si="35"/>
        <v>3NGI-PGE/CG</v>
      </c>
    </row>
    <row r="747" spans="1:8">
      <c r="A747" s="80">
        <v>37288</v>
      </c>
      <c r="B747" s="79" t="s">
        <v>81</v>
      </c>
      <c r="C747" s="79" t="s">
        <v>46</v>
      </c>
      <c r="D747" s="85">
        <v>619058.61179999996</v>
      </c>
      <c r="E747" s="85">
        <v>-61905.86118</v>
      </c>
      <c r="F747" s="210">
        <f t="shared" si="33"/>
        <v>3</v>
      </c>
      <c r="G747" s="79" t="str">
        <f t="shared" si="34"/>
        <v>D</v>
      </c>
      <c r="H747" s="79" t="str">
        <f t="shared" si="35"/>
        <v>3NGI-SOCAL</v>
      </c>
    </row>
    <row r="748" spans="1:8">
      <c r="A748" s="80">
        <v>37316</v>
      </c>
      <c r="B748" s="79" t="s">
        <v>81</v>
      </c>
      <c r="C748" s="79" t="s">
        <v>90</v>
      </c>
      <c r="D748" s="85">
        <v>153770.94399999999</v>
      </c>
      <c r="E748" s="85">
        <v>-30754.1888</v>
      </c>
      <c r="F748" s="210">
        <f t="shared" si="33"/>
        <v>3</v>
      </c>
      <c r="G748" s="79" t="str">
        <f t="shared" si="34"/>
        <v>D</v>
      </c>
      <c r="H748" s="79" t="str">
        <f t="shared" si="35"/>
        <v>3CGPR-AECO/BASIS</v>
      </c>
    </row>
    <row r="749" spans="1:8">
      <c r="A749" s="80">
        <v>37316</v>
      </c>
      <c r="B749" s="79" t="s">
        <v>81</v>
      </c>
      <c r="C749" s="79" t="s">
        <v>91</v>
      </c>
      <c r="D749" s="85">
        <v>209128.48379999999</v>
      </c>
      <c r="E749" s="85">
        <v>-2091.284838</v>
      </c>
      <c r="F749" s="210">
        <f t="shared" si="33"/>
        <v>3</v>
      </c>
      <c r="G749" s="79" t="str">
        <f t="shared" si="34"/>
        <v>D</v>
      </c>
      <c r="H749" s="79" t="str">
        <f t="shared" si="35"/>
        <v>3IF-CIG/RKYMTN</v>
      </c>
    </row>
    <row r="750" spans="1:8">
      <c r="A750" s="80">
        <v>37316</v>
      </c>
      <c r="B750" s="79" t="s">
        <v>81</v>
      </c>
      <c r="C750" s="79" t="s">
        <v>72</v>
      </c>
      <c r="D750" s="85">
        <v>153770.94399999999</v>
      </c>
      <c r="E750" s="85">
        <v>-15377.0944</v>
      </c>
      <c r="F750" s="210">
        <f t="shared" si="33"/>
        <v>3</v>
      </c>
      <c r="G750" s="79" t="str">
        <f t="shared" si="34"/>
        <v>D</v>
      </c>
      <c r="H750" s="79" t="str">
        <f t="shared" si="35"/>
        <v>3IF-ELPO/SJ</v>
      </c>
    </row>
    <row r="751" spans="1:8">
      <c r="A751" s="80">
        <v>37316</v>
      </c>
      <c r="B751" s="79" t="s">
        <v>81</v>
      </c>
      <c r="C751" s="79" t="s">
        <v>67</v>
      </c>
      <c r="D751" s="85">
        <v>-1291675.9295000001</v>
      </c>
      <c r="E751" s="85">
        <v>129167.59295000001</v>
      </c>
      <c r="F751" s="210">
        <f t="shared" si="33"/>
        <v>3</v>
      </c>
      <c r="G751" s="79" t="str">
        <f t="shared" si="34"/>
        <v>D</v>
      </c>
      <c r="H751" s="79" t="str">
        <f t="shared" si="35"/>
        <v>3IF-NWPL_ROCKY_M</v>
      </c>
    </row>
    <row r="752" spans="1:8">
      <c r="A752" s="80">
        <v>37316</v>
      </c>
      <c r="B752" s="79" t="s">
        <v>81</v>
      </c>
      <c r="C752" s="79" t="s">
        <v>101</v>
      </c>
      <c r="D752" s="85">
        <v>-282938.53690000001</v>
      </c>
      <c r="E752" s="85">
        <v>2829.3853690000001</v>
      </c>
      <c r="F752" s="210">
        <f t="shared" si="33"/>
        <v>3</v>
      </c>
      <c r="G752" s="79" t="str">
        <f t="shared" si="34"/>
        <v>D</v>
      </c>
      <c r="H752" s="79" t="str">
        <f t="shared" si="35"/>
        <v>3IF-QUESTAR</v>
      </c>
    </row>
    <row r="753" spans="1:8">
      <c r="A753" s="80">
        <v>37316</v>
      </c>
      <c r="B753" s="79" t="s">
        <v>81</v>
      </c>
      <c r="C753" s="79" t="s">
        <v>68</v>
      </c>
      <c r="D753" s="85">
        <v>-615083.77599999995</v>
      </c>
      <c r="E753" s="85">
        <v>6150.8377600000003</v>
      </c>
      <c r="F753" s="210">
        <f t="shared" si="33"/>
        <v>3</v>
      </c>
      <c r="G753" s="79" t="str">
        <f t="shared" si="34"/>
        <v>D</v>
      </c>
      <c r="H753" s="79" t="str">
        <f t="shared" si="35"/>
        <v>3NGI-MALIN</v>
      </c>
    </row>
    <row r="754" spans="1:8">
      <c r="A754" s="80">
        <v>37316</v>
      </c>
      <c r="B754" s="79" t="s">
        <v>81</v>
      </c>
      <c r="C754" s="79" t="s">
        <v>74</v>
      </c>
      <c r="D754" s="85">
        <v>-307541.88789999997</v>
      </c>
      <c r="E754" s="85">
        <v>0</v>
      </c>
      <c r="F754" s="210">
        <f t="shared" si="33"/>
        <v>3</v>
      </c>
      <c r="G754" s="79" t="str">
        <f t="shared" si="34"/>
        <v>D</v>
      </c>
      <c r="H754" s="79" t="str">
        <f t="shared" si="35"/>
        <v>3NGI-PGE/CG</v>
      </c>
    </row>
    <row r="755" spans="1:8">
      <c r="A755" s="80">
        <v>37316</v>
      </c>
      <c r="B755" s="79" t="s">
        <v>81</v>
      </c>
      <c r="C755" s="79" t="s">
        <v>46</v>
      </c>
      <c r="D755" s="85">
        <v>684280.70070000004</v>
      </c>
      <c r="E755" s="85">
        <v>-68428.070070000002</v>
      </c>
      <c r="F755" s="210">
        <f t="shared" si="33"/>
        <v>3</v>
      </c>
      <c r="G755" s="79" t="str">
        <f t="shared" si="34"/>
        <v>D</v>
      </c>
      <c r="H755" s="79" t="str">
        <f t="shared" si="35"/>
        <v>3NGI-SOCAL</v>
      </c>
    </row>
    <row r="756" spans="1:8">
      <c r="A756" s="80">
        <v>37347</v>
      </c>
      <c r="B756" s="79" t="s">
        <v>81</v>
      </c>
      <c r="C756" s="79" t="s">
        <v>90</v>
      </c>
      <c r="D756" s="85">
        <v>-148543.4455</v>
      </c>
      <c r="E756" s="85">
        <v>0</v>
      </c>
      <c r="F756" s="210">
        <f t="shared" si="33"/>
        <v>4</v>
      </c>
      <c r="G756" s="79" t="str">
        <f t="shared" si="34"/>
        <v>D</v>
      </c>
      <c r="H756" s="79" t="str">
        <f t="shared" si="35"/>
        <v>4CGPR-AECO/BASIS</v>
      </c>
    </row>
    <row r="757" spans="1:8">
      <c r="A757" s="80">
        <v>37347</v>
      </c>
      <c r="B757" s="79" t="s">
        <v>81</v>
      </c>
      <c r="C757" s="79" t="s">
        <v>95</v>
      </c>
      <c r="D757" s="85">
        <v>-445630.33649999998</v>
      </c>
      <c r="E757" s="85">
        <v>44563.033649999998</v>
      </c>
      <c r="F757" s="210">
        <f t="shared" si="33"/>
        <v>4</v>
      </c>
      <c r="G757" s="79" t="str">
        <f t="shared" si="34"/>
        <v>D</v>
      </c>
      <c r="H757" s="79" t="str">
        <f t="shared" si="35"/>
        <v>4IF-NTHWST/CANBR</v>
      </c>
    </row>
    <row r="758" spans="1:8">
      <c r="A758" s="80">
        <v>37347</v>
      </c>
      <c r="B758" s="79" t="s">
        <v>81</v>
      </c>
      <c r="C758" s="79" t="s">
        <v>67</v>
      </c>
      <c r="D758" s="85">
        <v>-297086.891</v>
      </c>
      <c r="E758" s="85">
        <v>29708.6891</v>
      </c>
      <c r="F758" s="210">
        <f t="shared" si="33"/>
        <v>4</v>
      </c>
      <c r="G758" s="79" t="str">
        <f t="shared" si="34"/>
        <v>D</v>
      </c>
      <c r="H758" s="79" t="str">
        <f t="shared" si="35"/>
        <v>4IF-NWPL_ROCKY_M</v>
      </c>
    </row>
    <row r="759" spans="1:8">
      <c r="A759" s="80">
        <v>37377</v>
      </c>
      <c r="B759" s="79" t="s">
        <v>81</v>
      </c>
      <c r="C759" s="79" t="s">
        <v>90</v>
      </c>
      <c r="D759" s="85">
        <v>-153211.64079999999</v>
      </c>
      <c r="E759" s="85">
        <v>0</v>
      </c>
      <c r="F759" s="210">
        <f t="shared" si="33"/>
        <v>4</v>
      </c>
      <c r="G759" s="79" t="str">
        <f t="shared" si="34"/>
        <v>D</v>
      </c>
      <c r="H759" s="79" t="str">
        <f t="shared" si="35"/>
        <v>4CGPR-AECO/BASIS</v>
      </c>
    </row>
    <row r="760" spans="1:8">
      <c r="A760" s="80">
        <v>37377</v>
      </c>
      <c r="B760" s="79" t="s">
        <v>81</v>
      </c>
      <c r="C760" s="79" t="s">
        <v>95</v>
      </c>
      <c r="D760" s="85">
        <v>-459634.92229999998</v>
      </c>
      <c r="E760" s="85">
        <v>45963.492230000003</v>
      </c>
      <c r="F760" s="210">
        <f t="shared" si="33"/>
        <v>4</v>
      </c>
      <c r="G760" s="79" t="str">
        <f t="shared" si="34"/>
        <v>D</v>
      </c>
      <c r="H760" s="79" t="str">
        <f t="shared" si="35"/>
        <v>4IF-NTHWST/CANBR</v>
      </c>
    </row>
    <row r="761" spans="1:8">
      <c r="A761" s="80">
        <v>37377</v>
      </c>
      <c r="B761" s="79" t="s">
        <v>81</v>
      </c>
      <c r="C761" s="79" t="s">
        <v>67</v>
      </c>
      <c r="D761" s="85">
        <v>-306423.28149999998</v>
      </c>
      <c r="E761" s="85">
        <v>30642.328150000001</v>
      </c>
      <c r="F761" s="210">
        <f t="shared" si="33"/>
        <v>4</v>
      </c>
      <c r="G761" s="79" t="str">
        <f t="shared" si="34"/>
        <v>D</v>
      </c>
      <c r="H761" s="79" t="str">
        <f t="shared" si="35"/>
        <v>4IF-NWPL_ROCKY_M</v>
      </c>
    </row>
    <row r="762" spans="1:8">
      <c r="A762" s="80">
        <v>37408</v>
      </c>
      <c r="B762" s="79" t="s">
        <v>81</v>
      </c>
      <c r="C762" s="79" t="s">
        <v>90</v>
      </c>
      <c r="D762" s="85">
        <v>-147986.89050000001</v>
      </c>
      <c r="E762" s="85">
        <v>0</v>
      </c>
      <c r="F762" s="210">
        <f t="shared" si="33"/>
        <v>4</v>
      </c>
      <c r="G762" s="79" t="str">
        <f t="shared" si="34"/>
        <v>D</v>
      </c>
      <c r="H762" s="79" t="str">
        <f t="shared" si="35"/>
        <v>4CGPR-AECO/BASIS</v>
      </c>
    </row>
    <row r="763" spans="1:8">
      <c r="A763" s="80">
        <v>37408</v>
      </c>
      <c r="B763" s="79" t="s">
        <v>81</v>
      </c>
      <c r="C763" s="79" t="s">
        <v>95</v>
      </c>
      <c r="D763" s="85">
        <v>-443960.6715</v>
      </c>
      <c r="E763" s="85">
        <v>44396.067150000003</v>
      </c>
      <c r="F763" s="210">
        <f t="shared" si="33"/>
        <v>4</v>
      </c>
      <c r="G763" s="79" t="str">
        <f t="shared" si="34"/>
        <v>D</v>
      </c>
      <c r="H763" s="79" t="str">
        <f t="shared" si="35"/>
        <v>4IF-NTHWST/CANBR</v>
      </c>
    </row>
    <row r="764" spans="1:8">
      <c r="A764" s="80">
        <v>37408</v>
      </c>
      <c r="B764" s="79" t="s">
        <v>81</v>
      </c>
      <c r="C764" s="79" t="s">
        <v>67</v>
      </c>
      <c r="D764" s="85">
        <v>-295973.78100000002</v>
      </c>
      <c r="E764" s="85">
        <v>29597.378100000002</v>
      </c>
      <c r="F764" s="210">
        <f t="shared" si="33"/>
        <v>4</v>
      </c>
      <c r="G764" s="79" t="str">
        <f t="shared" si="34"/>
        <v>D</v>
      </c>
      <c r="H764" s="79" t="str">
        <f t="shared" si="35"/>
        <v>4IF-NWPL_ROCKY_M</v>
      </c>
    </row>
    <row r="765" spans="1:8">
      <c r="A765" s="80">
        <v>37438</v>
      </c>
      <c r="B765" s="79" t="s">
        <v>81</v>
      </c>
      <c r="C765" s="79" t="s">
        <v>90</v>
      </c>
      <c r="D765" s="85">
        <v>-152627.07810000001</v>
      </c>
      <c r="E765" s="85">
        <v>0</v>
      </c>
      <c r="F765" s="210">
        <f t="shared" si="33"/>
        <v>4</v>
      </c>
      <c r="G765" s="79" t="str">
        <f t="shared" si="34"/>
        <v>D</v>
      </c>
      <c r="H765" s="79" t="str">
        <f t="shared" si="35"/>
        <v>4CGPR-AECO/BASIS</v>
      </c>
    </row>
    <row r="766" spans="1:8">
      <c r="A766" s="80">
        <v>37438</v>
      </c>
      <c r="B766" s="79" t="s">
        <v>81</v>
      </c>
      <c r="C766" s="79" t="s">
        <v>95</v>
      </c>
      <c r="D766" s="85">
        <v>-457881.23430000001</v>
      </c>
      <c r="E766" s="85">
        <v>45788.12343</v>
      </c>
      <c r="F766" s="210">
        <f t="shared" si="33"/>
        <v>4</v>
      </c>
      <c r="G766" s="79" t="str">
        <f t="shared" si="34"/>
        <v>D</v>
      </c>
      <c r="H766" s="79" t="str">
        <f t="shared" si="35"/>
        <v>4IF-NTHWST/CANBR</v>
      </c>
    </row>
    <row r="767" spans="1:8">
      <c r="A767" s="80">
        <v>37438</v>
      </c>
      <c r="B767" s="79" t="s">
        <v>81</v>
      </c>
      <c r="C767" s="79" t="s">
        <v>67</v>
      </c>
      <c r="D767" s="85">
        <v>-305254.15620000003</v>
      </c>
      <c r="E767" s="85">
        <v>30525.41562</v>
      </c>
      <c r="F767" s="210">
        <f t="shared" si="33"/>
        <v>4</v>
      </c>
      <c r="G767" s="79" t="str">
        <f t="shared" si="34"/>
        <v>D</v>
      </c>
      <c r="H767" s="79" t="str">
        <f t="shared" si="35"/>
        <v>4IF-NWPL_ROCKY_M</v>
      </c>
    </row>
    <row r="768" spans="1:8">
      <c r="A768" s="80">
        <v>37469</v>
      </c>
      <c r="B768" s="79" t="s">
        <v>81</v>
      </c>
      <c r="C768" s="79" t="s">
        <v>90</v>
      </c>
      <c r="D768" s="85">
        <v>-152302.5863</v>
      </c>
      <c r="E768" s="85">
        <v>0</v>
      </c>
      <c r="F768" s="210">
        <f t="shared" si="33"/>
        <v>4</v>
      </c>
      <c r="G768" s="79" t="str">
        <f t="shared" si="34"/>
        <v>D</v>
      </c>
      <c r="H768" s="79" t="str">
        <f t="shared" si="35"/>
        <v>4CGPR-AECO/BASIS</v>
      </c>
    </row>
    <row r="769" spans="1:8">
      <c r="A769" s="80">
        <v>37469</v>
      </c>
      <c r="B769" s="79" t="s">
        <v>81</v>
      </c>
      <c r="C769" s="79" t="s">
        <v>95</v>
      </c>
      <c r="D769" s="85">
        <v>-456907.75880000001</v>
      </c>
      <c r="E769" s="85">
        <v>45690.775880000001</v>
      </c>
      <c r="F769" s="210">
        <f t="shared" si="33"/>
        <v>4</v>
      </c>
      <c r="G769" s="79" t="str">
        <f t="shared" si="34"/>
        <v>D</v>
      </c>
      <c r="H769" s="79" t="str">
        <f t="shared" si="35"/>
        <v>4IF-NTHWST/CANBR</v>
      </c>
    </row>
    <row r="770" spans="1:8">
      <c r="A770" s="80">
        <v>37469</v>
      </c>
      <c r="B770" s="79" t="s">
        <v>81</v>
      </c>
      <c r="C770" s="79" t="s">
        <v>67</v>
      </c>
      <c r="D770" s="85">
        <v>-304605.17249999999</v>
      </c>
      <c r="E770" s="85">
        <v>30460.517250000001</v>
      </c>
      <c r="F770" s="210">
        <f t="shared" si="33"/>
        <v>4</v>
      </c>
      <c r="G770" s="79" t="str">
        <f t="shared" si="34"/>
        <v>D</v>
      </c>
      <c r="H770" s="79" t="str">
        <f t="shared" si="35"/>
        <v>4IF-NWPL_ROCKY_M</v>
      </c>
    </row>
    <row r="771" spans="1:8">
      <c r="A771" s="80">
        <v>37500</v>
      </c>
      <c r="B771" s="79" t="s">
        <v>81</v>
      </c>
      <c r="C771" s="79" t="s">
        <v>90</v>
      </c>
      <c r="D771" s="85">
        <v>-147069.4865</v>
      </c>
      <c r="E771" s="85">
        <v>0</v>
      </c>
      <c r="F771" s="210">
        <f t="shared" ref="F771:F834" si="36">IF(REF_DT&lt;=LastDay,INDEX(IntraMonth_Buckets,MATCH($A771,IntraSumMonths,0),1),INDEX(BucketTable,MATCH($A771,SumMonths,0),1))</f>
        <v>4</v>
      </c>
      <c r="G771" s="79" t="str">
        <f t="shared" ref="G771:G834" si="37">INDEX(Book_Type,MATCH($B771,Book,0),1)</f>
        <v>D</v>
      </c>
      <c r="H771" s="79" t="str">
        <f t="shared" ref="H771:H834" si="38">$F771&amp;$C771</f>
        <v>4CGPR-AECO/BASIS</v>
      </c>
    </row>
    <row r="772" spans="1:8">
      <c r="A772" s="80">
        <v>37500</v>
      </c>
      <c r="B772" s="79" t="s">
        <v>81</v>
      </c>
      <c r="C772" s="79" t="s">
        <v>95</v>
      </c>
      <c r="D772" s="85">
        <v>-441208.4595</v>
      </c>
      <c r="E772" s="85">
        <v>44120.845950000003</v>
      </c>
      <c r="F772" s="210">
        <f t="shared" si="36"/>
        <v>4</v>
      </c>
      <c r="G772" s="79" t="str">
        <f t="shared" si="37"/>
        <v>D</v>
      </c>
      <c r="H772" s="79" t="str">
        <f t="shared" si="38"/>
        <v>4IF-NTHWST/CANBR</v>
      </c>
    </row>
    <row r="773" spans="1:8">
      <c r="A773" s="80">
        <v>37500</v>
      </c>
      <c r="B773" s="79" t="s">
        <v>81</v>
      </c>
      <c r="C773" s="79" t="s">
        <v>67</v>
      </c>
      <c r="D773" s="85">
        <v>-294138.973</v>
      </c>
      <c r="E773" s="85">
        <v>29413.897300000001</v>
      </c>
      <c r="F773" s="210">
        <f t="shared" si="36"/>
        <v>4</v>
      </c>
      <c r="G773" s="79" t="str">
        <f t="shared" si="37"/>
        <v>D</v>
      </c>
      <c r="H773" s="79" t="str">
        <f t="shared" si="38"/>
        <v>4IF-NWPL_ROCKY_M</v>
      </c>
    </row>
    <row r="774" spans="1:8">
      <c r="A774" s="80">
        <v>37530</v>
      </c>
      <c r="B774" s="79" t="s">
        <v>81</v>
      </c>
      <c r="C774" s="79" t="s">
        <v>90</v>
      </c>
      <c r="D774" s="85">
        <v>-151635.7199</v>
      </c>
      <c r="E774" s="85">
        <v>0</v>
      </c>
      <c r="F774" s="210">
        <f t="shared" si="36"/>
        <v>4</v>
      </c>
      <c r="G774" s="79" t="str">
        <f t="shared" si="37"/>
        <v>D</v>
      </c>
      <c r="H774" s="79" t="str">
        <f t="shared" si="38"/>
        <v>4CGPR-AECO/BASIS</v>
      </c>
    </row>
    <row r="775" spans="1:8">
      <c r="A775" s="80">
        <v>37530</v>
      </c>
      <c r="B775" s="79" t="s">
        <v>81</v>
      </c>
      <c r="C775" s="79" t="s">
        <v>95</v>
      </c>
      <c r="D775" s="85">
        <v>-454907.15980000002</v>
      </c>
      <c r="E775" s="85">
        <v>45490.715980000001</v>
      </c>
      <c r="F775" s="210">
        <f t="shared" si="36"/>
        <v>4</v>
      </c>
      <c r="G775" s="79" t="str">
        <f t="shared" si="37"/>
        <v>D</v>
      </c>
      <c r="H775" s="79" t="str">
        <f t="shared" si="38"/>
        <v>4IF-NTHWST/CANBR</v>
      </c>
    </row>
    <row r="776" spans="1:8">
      <c r="A776" s="80">
        <v>37530</v>
      </c>
      <c r="B776" s="79" t="s">
        <v>81</v>
      </c>
      <c r="C776" s="79" t="s">
        <v>67</v>
      </c>
      <c r="D776" s="85">
        <v>-303271.4399</v>
      </c>
      <c r="E776" s="85">
        <v>30327.14399</v>
      </c>
      <c r="F776" s="210">
        <f t="shared" si="36"/>
        <v>4</v>
      </c>
      <c r="G776" s="79" t="str">
        <f t="shared" si="37"/>
        <v>D</v>
      </c>
      <c r="H776" s="79" t="str">
        <f t="shared" si="38"/>
        <v>4IF-NWPL_ROCKY_M</v>
      </c>
    </row>
    <row r="777" spans="1:8">
      <c r="A777" s="80">
        <v>37190</v>
      </c>
      <c r="B777" s="79" t="s">
        <v>162</v>
      </c>
      <c r="C777" s="79" t="s">
        <v>123</v>
      </c>
      <c r="D777" s="85">
        <v>0</v>
      </c>
      <c r="E777" s="85">
        <v>0</v>
      </c>
      <c r="F777" s="210">
        <f t="shared" si="36"/>
        <v>1</v>
      </c>
      <c r="G777" s="79" t="str">
        <f t="shared" si="37"/>
        <v>M</v>
      </c>
      <c r="H777" s="79" t="str">
        <f t="shared" si="38"/>
        <v>1GDP-CAL BORDER</v>
      </c>
    </row>
    <row r="778" spans="1:8">
      <c r="A778" s="80">
        <v>37190</v>
      </c>
      <c r="B778" s="79" t="s">
        <v>162</v>
      </c>
      <c r="C778" s="79" t="s">
        <v>130</v>
      </c>
      <c r="D778" s="85">
        <v>0</v>
      </c>
      <c r="E778" s="85">
        <v>0</v>
      </c>
      <c r="F778" s="210">
        <f t="shared" si="36"/>
        <v>1</v>
      </c>
      <c r="G778" s="79" t="str">
        <f t="shared" si="37"/>
        <v>M</v>
      </c>
      <c r="H778" s="79" t="str">
        <f t="shared" si="38"/>
        <v>1GDP-CIG/RKYMTN</v>
      </c>
    </row>
    <row r="779" spans="1:8">
      <c r="A779" s="80">
        <v>37190</v>
      </c>
      <c r="B779" s="79" t="s">
        <v>162</v>
      </c>
      <c r="C779" s="79" t="s">
        <v>137</v>
      </c>
      <c r="D779" s="85">
        <v>0</v>
      </c>
      <c r="E779" s="85">
        <v>0</v>
      </c>
      <c r="F779" s="210">
        <f t="shared" si="36"/>
        <v>1</v>
      </c>
      <c r="G779" s="79" t="str">
        <f t="shared" si="37"/>
        <v>M</v>
      </c>
      <c r="H779" s="79" t="str">
        <f t="shared" si="38"/>
        <v>1GDP-ELPO/SANJUA</v>
      </c>
    </row>
    <row r="780" spans="1:8">
      <c r="A780" s="80">
        <v>37190</v>
      </c>
      <c r="B780" s="79" t="s">
        <v>162</v>
      </c>
      <c r="C780" s="79" t="s">
        <v>177</v>
      </c>
      <c r="D780" s="85">
        <v>0</v>
      </c>
      <c r="E780" s="85">
        <v>0</v>
      </c>
      <c r="F780" s="210">
        <f t="shared" si="36"/>
        <v>1</v>
      </c>
      <c r="G780" s="79" t="str">
        <f t="shared" si="37"/>
        <v>M</v>
      </c>
      <c r="H780" s="79" t="str">
        <f t="shared" si="38"/>
        <v>1GDP-HEHUB</v>
      </c>
    </row>
    <row r="781" spans="1:8">
      <c r="A781" s="80">
        <v>37190</v>
      </c>
      <c r="B781" s="79" t="s">
        <v>162</v>
      </c>
      <c r="C781" s="79" t="s">
        <v>127</v>
      </c>
      <c r="D781" s="85">
        <v>0</v>
      </c>
      <c r="E781" s="85">
        <v>0</v>
      </c>
      <c r="F781" s="210">
        <f t="shared" si="36"/>
        <v>1</v>
      </c>
      <c r="G781" s="79" t="str">
        <f t="shared" si="37"/>
        <v>M</v>
      </c>
      <c r="H781" s="79" t="str">
        <f t="shared" si="38"/>
        <v>1GDP-KERN/OPAL</v>
      </c>
    </row>
    <row r="782" spans="1:8">
      <c r="A782" s="80">
        <v>37191</v>
      </c>
      <c r="B782" s="79" t="s">
        <v>162</v>
      </c>
      <c r="C782" s="79" t="s">
        <v>123</v>
      </c>
      <c r="D782" s="85">
        <v>0</v>
      </c>
      <c r="E782" s="85">
        <v>0</v>
      </c>
      <c r="F782" s="210">
        <f t="shared" si="36"/>
        <v>1</v>
      </c>
      <c r="G782" s="79" t="str">
        <f t="shared" si="37"/>
        <v>M</v>
      </c>
      <c r="H782" s="79" t="str">
        <f t="shared" si="38"/>
        <v>1GDP-CAL BORDER</v>
      </c>
    </row>
    <row r="783" spans="1:8">
      <c r="A783" s="80">
        <v>37191</v>
      </c>
      <c r="B783" s="79" t="s">
        <v>162</v>
      </c>
      <c r="C783" s="79" t="s">
        <v>130</v>
      </c>
      <c r="D783" s="85">
        <v>10000</v>
      </c>
      <c r="E783" s="85">
        <v>10000</v>
      </c>
      <c r="F783" s="210">
        <f t="shared" si="36"/>
        <v>1</v>
      </c>
      <c r="G783" s="79" t="str">
        <f t="shared" si="37"/>
        <v>M</v>
      </c>
      <c r="H783" s="79" t="str">
        <f t="shared" si="38"/>
        <v>1GDP-CIG/RKYMTN</v>
      </c>
    </row>
    <row r="784" spans="1:8">
      <c r="A784" s="80">
        <v>37191</v>
      </c>
      <c r="B784" s="79" t="s">
        <v>162</v>
      </c>
      <c r="C784" s="79" t="s">
        <v>137</v>
      </c>
      <c r="D784" s="85">
        <v>0</v>
      </c>
      <c r="E784" s="85">
        <v>0</v>
      </c>
      <c r="F784" s="210">
        <f t="shared" si="36"/>
        <v>1</v>
      </c>
      <c r="G784" s="79" t="str">
        <f t="shared" si="37"/>
        <v>M</v>
      </c>
      <c r="H784" s="79" t="str">
        <f t="shared" si="38"/>
        <v>1GDP-ELPO/SANJUA</v>
      </c>
    </row>
    <row r="785" spans="1:8">
      <c r="A785" s="80">
        <v>37191</v>
      </c>
      <c r="B785" s="79" t="s">
        <v>162</v>
      </c>
      <c r="C785" s="79" t="s">
        <v>177</v>
      </c>
      <c r="D785" s="85">
        <v>15000</v>
      </c>
      <c r="E785" s="85">
        <v>15000</v>
      </c>
      <c r="F785" s="210">
        <f t="shared" si="36"/>
        <v>1</v>
      </c>
      <c r="G785" s="79" t="str">
        <f t="shared" si="37"/>
        <v>M</v>
      </c>
      <c r="H785" s="79" t="str">
        <f t="shared" si="38"/>
        <v>1GDP-HEHUB</v>
      </c>
    </row>
    <row r="786" spans="1:8">
      <c r="A786" s="80">
        <v>37191</v>
      </c>
      <c r="B786" s="79" t="s">
        <v>162</v>
      </c>
      <c r="C786" s="79" t="s">
        <v>127</v>
      </c>
      <c r="D786" s="85">
        <v>10000</v>
      </c>
      <c r="E786" s="85">
        <v>10000</v>
      </c>
      <c r="F786" s="210">
        <f t="shared" si="36"/>
        <v>1</v>
      </c>
      <c r="G786" s="79" t="str">
        <f t="shared" si="37"/>
        <v>M</v>
      </c>
      <c r="H786" s="79" t="str">
        <f t="shared" si="38"/>
        <v>1GDP-KERN/OPAL</v>
      </c>
    </row>
    <row r="787" spans="1:8">
      <c r="A787" s="80">
        <v>37192</v>
      </c>
      <c r="B787" s="79" t="s">
        <v>162</v>
      </c>
      <c r="C787" s="79" t="s">
        <v>123</v>
      </c>
      <c r="D787" s="85">
        <v>0</v>
      </c>
      <c r="E787" s="85">
        <v>0</v>
      </c>
      <c r="F787" s="210">
        <f t="shared" si="36"/>
        <v>1</v>
      </c>
      <c r="G787" s="79" t="str">
        <f t="shared" si="37"/>
        <v>M</v>
      </c>
      <c r="H787" s="79" t="str">
        <f t="shared" si="38"/>
        <v>1GDP-CAL BORDER</v>
      </c>
    </row>
    <row r="788" spans="1:8">
      <c r="A788" s="80">
        <v>37192</v>
      </c>
      <c r="B788" s="79" t="s">
        <v>162</v>
      </c>
      <c r="C788" s="79" t="s">
        <v>130</v>
      </c>
      <c r="D788" s="85">
        <v>10000</v>
      </c>
      <c r="E788" s="85">
        <v>10000</v>
      </c>
      <c r="F788" s="210">
        <f t="shared" si="36"/>
        <v>1</v>
      </c>
      <c r="G788" s="79" t="str">
        <f t="shared" si="37"/>
        <v>M</v>
      </c>
      <c r="H788" s="79" t="str">
        <f t="shared" si="38"/>
        <v>1GDP-CIG/RKYMTN</v>
      </c>
    </row>
    <row r="789" spans="1:8">
      <c r="A789" s="80">
        <v>37192</v>
      </c>
      <c r="B789" s="79" t="s">
        <v>162</v>
      </c>
      <c r="C789" s="79" t="s">
        <v>137</v>
      </c>
      <c r="D789" s="85">
        <v>0</v>
      </c>
      <c r="E789" s="85">
        <v>0</v>
      </c>
      <c r="F789" s="210">
        <f t="shared" si="36"/>
        <v>1</v>
      </c>
      <c r="G789" s="79" t="str">
        <f t="shared" si="37"/>
        <v>M</v>
      </c>
      <c r="H789" s="79" t="str">
        <f t="shared" si="38"/>
        <v>1GDP-ELPO/SANJUA</v>
      </c>
    </row>
    <row r="790" spans="1:8">
      <c r="A790" s="80">
        <v>37192</v>
      </c>
      <c r="B790" s="79" t="s">
        <v>162</v>
      </c>
      <c r="C790" s="79" t="s">
        <v>177</v>
      </c>
      <c r="D790" s="85">
        <v>15000</v>
      </c>
      <c r="E790" s="85">
        <v>15000</v>
      </c>
      <c r="F790" s="210">
        <f t="shared" si="36"/>
        <v>1</v>
      </c>
      <c r="G790" s="79" t="str">
        <f t="shared" si="37"/>
        <v>M</v>
      </c>
      <c r="H790" s="79" t="str">
        <f t="shared" si="38"/>
        <v>1GDP-HEHUB</v>
      </c>
    </row>
    <row r="791" spans="1:8">
      <c r="A791" s="80">
        <v>37192</v>
      </c>
      <c r="B791" s="79" t="s">
        <v>162</v>
      </c>
      <c r="C791" s="79" t="s">
        <v>127</v>
      </c>
      <c r="D791" s="85">
        <v>10000</v>
      </c>
      <c r="E791" s="85">
        <v>10000</v>
      </c>
      <c r="F791" s="210">
        <f t="shared" si="36"/>
        <v>1</v>
      </c>
      <c r="G791" s="79" t="str">
        <f t="shared" si="37"/>
        <v>M</v>
      </c>
      <c r="H791" s="79" t="str">
        <f t="shared" si="38"/>
        <v>1GDP-KERN/OPAL</v>
      </c>
    </row>
    <row r="792" spans="1:8">
      <c r="A792" s="80">
        <v>37193</v>
      </c>
      <c r="B792" s="79" t="s">
        <v>162</v>
      </c>
      <c r="C792" s="79" t="s">
        <v>123</v>
      </c>
      <c r="D792" s="85">
        <v>0</v>
      </c>
      <c r="E792" s="85">
        <v>0</v>
      </c>
      <c r="F792" s="210">
        <f t="shared" si="36"/>
        <v>1</v>
      </c>
      <c r="G792" s="79" t="str">
        <f t="shared" si="37"/>
        <v>M</v>
      </c>
      <c r="H792" s="79" t="str">
        <f t="shared" si="38"/>
        <v>1GDP-CAL BORDER</v>
      </c>
    </row>
    <row r="793" spans="1:8">
      <c r="A793" s="80">
        <v>37193</v>
      </c>
      <c r="B793" s="79" t="s">
        <v>162</v>
      </c>
      <c r="C793" s="79" t="s">
        <v>130</v>
      </c>
      <c r="D793" s="85">
        <v>10000</v>
      </c>
      <c r="E793" s="85">
        <v>10000</v>
      </c>
      <c r="F793" s="210">
        <f t="shared" si="36"/>
        <v>1</v>
      </c>
      <c r="G793" s="79" t="str">
        <f t="shared" si="37"/>
        <v>M</v>
      </c>
      <c r="H793" s="79" t="str">
        <f t="shared" si="38"/>
        <v>1GDP-CIG/RKYMTN</v>
      </c>
    </row>
    <row r="794" spans="1:8">
      <c r="A794" s="80">
        <v>37193</v>
      </c>
      <c r="B794" s="79" t="s">
        <v>162</v>
      </c>
      <c r="C794" s="79" t="s">
        <v>137</v>
      </c>
      <c r="D794" s="85">
        <v>0</v>
      </c>
      <c r="E794" s="85">
        <v>0</v>
      </c>
      <c r="F794" s="210">
        <f t="shared" si="36"/>
        <v>1</v>
      </c>
      <c r="G794" s="79" t="str">
        <f t="shared" si="37"/>
        <v>M</v>
      </c>
      <c r="H794" s="79" t="str">
        <f t="shared" si="38"/>
        <v>1GDP-ELPO/SANJUA</v>
      </c>
    </row>
    <row r="795" spans="1:8">
      <c r="A795" s="80">
        <v>37193</v>
      </c>
      <c r="B795" s="79" t="s">
        <v>162</v>
      </c>
      <c r="C795" s="79" t="s">
        <v>177</v>
      </c>
      <c r="D795" s="85">
        <v>15000</v>
      </c>
      <c r="E795" s="85">
        <v>15000</v>
      </c>
      <c r="F795" s="210">
        <f t="shared" si="36"/>
        <v>1</v>
      </c>
      <c r="G795" s="79" t="str">
        <f t="shared" si="37"/>
        <v>M</v>
      </c>
      <c r="H795" s="79" t="str">
        <f t="shared" si="38"/>
        <v>1GDP-HEHUB</v>
      </c>
    </row>
    <row r="796" spans="1:8">
      <c r="A796" s="80">
        <v>37193</v>
      </c>
      <c r="B796" s="79" t="s">
        <v>162</v>
      </c>
      <c r="C796" s="79" t="s">
        <v>127</v>
      </c>
      <c r="D796" s="85">
        <v>10000</v>
      </c>
      <c r="E796" s="85">
        <v>10000</v>
      </c>
      <c r="F796" s="210">
        <f t="shared" si="36"/>
        <v>1</v>
      </c>
      <c r="G796" s="79" t="str">
        <f t="shared" si="37"/>
        <v>M</v>
      </c>
      <c r="H796" s="79" t="str">
        <f t="shared" si="38"/>
        <v>1GDP-KERN/OPAL</v>
      </c>
    </row>
    <row r="797" spans="1:8">
      <c r="A797" s="80">
        <v>37194</v>
      </c>
      <c r="B797" s="79" t="s">
        <v>162</v>
      </c>
      <c r="C797" s="79" t="s">
        <v>123</v>
      </c>
      <c r="D797" s="85">
        <v>0</v>
      </c>
      <c r="E797" s="85">
        <v>0</v>
      </c>
      <c r="F797" s="210">
        <f t="shared" si="36"/>
        <v>1</v>
      </c>
      <c r="G797" s="79" t="str">
        <f t="shared" si="37"/>
        <v>M</v>
      </c>
      <c r="H797" s="79" t="str">
        <f t="shared" si="38"/>
        <v>1GDP-CAL BORDER</v>
      </c>
    </row>
    <row r="798" spans="1:8">
      <c r="A798" s="80">
        <v>37194</v>
      </c>
      <c r="B798" s="79" t="s">
        <v>162</v>
      </c>
      <c r="C798" s="79" t="s">
        <v>130</v>
      </c>
      <c r="D798" s="85">
        <v>10000</v>
      </c>
      <c r="E798" s="85">
        <v>10000</v>
      </c>
      <c r="F798" s="210">
        <f t="shared" si="36"/>
        <v>1</v>
      </c>
      <c r="G798" s="79" t="str">
        <f t="shared" si="37"/>
        <v>M</v>
      </c>
      <c r="H798" s="79" t="str">
        <f t="shared" si="38"/>
        <v>1GDP-CIG/RKYMTN</v>
      </c>
    </row>
    <row r="799" spans="1:8">
      <c r="A799" s="80">
        <v>37194</v>
      </c>
      <c r="B799" s="79" t="s">
        <v>162</v>
      </c>
      <c r="C799" s="79" t="s">
        <v>137</v>
      </c>
      <c r="D799" s="85">
        <v>0</v>
      </c>
      <c r="E799" s="85">
        <v>0</v>
      </c>
      <c r="F799" s="210">
        <f t="shared" si="36"/>
        <v>1</v>
      </c>
      <c r="G799" s="79" t="str">
        <f t="shared" si="37"/>
        <v>M</v>
      </c>
      <c r="H799" s="79" t="str">
        <f t="shared" si="38"/>
        <v>1GDP-ELPO/SANJUA</v>
      </c>
    </row>
    <row r="800" spans="1:8">
      <c r="A800" s="80">
        <v>37194</v>
      </c>
      <c r="B800" s="79" t="s">
        <v>162</v>
      </c>
      <c r="C800" s="79" t="s">
        <v>177</v>
      </c>
      <c r="D800" s="85">
        <v>15000</v>
      </c>
      <c r="E800" s="85">
        <v>15000</v>
      </c>
      <c r="F800" s="210">
        <f t="shared" si="36"/>
        <v>1</v>
      </c>
      <c r="G800" s="79" t="str">
        <f t="shared" si="37"/>
        <v>M</v>
      </c>
      <c r="H800" s="79" t="str">
        <f t="shared" si="38"/>
        <v>1GDP-HEHUB</v>
      </c>
    </row>
    <row r="801" spans="1:8">
      <c r="A801" s="80">
        <v>37194</v>
      </c>
      <c r="B801" s="79" t="s">
        <v>162</v>
      </c>
      <c r="C801" s="79" t="s">
        <v>127</v>
      </c>
      <c r="D801" s="85">
        <v>10000</v>
      </c>
      <c r="E801" s="85">
        <v>10000</v>
      </c>
      <c r="F801" s="210">
        <f t="shared" si="36"/>
        <v>1</v>
      </c>
      <c r="G801" s="79" t="str">
        <f t="shared" si="37"/>
        <v>M</v>
      </c>
      <c r="H801" s="79" t="str">
        <f t="shared" si="38"/>
        <v>1GDP-KERN/OPAL</v>
      </c>
    </row>
    <row r="802" spans="1:8">
      <c r="A802" s="80">
        <v>37195</v>
      </c>
      <c r="B802" s="79" t="s">
        <v>162</v>
      </c>
      <c r="C802" s="79" t="s">
        <v>123</v>
      </c>
      <c r="D802" s="85">
        <v>0</v>
      </c>
      <c r="E802" s="85">
        <v>0</v>
      </c>
      <c r="F802" s="210">
        <f t="shared" si="36"/>
        <v>1</v>
      </c>
      <c r="G802" s="79" t="str">
        <f t="shared" si="37"/>
        <v>M</v>
      </c>
      <c r="H802" s="79" t="str">
        <f t="shared" si="38"/>
        <v>1GDP-CAL BORDER</v>
      </c>
    </row>
    <row r="803" spans="1:8">
      <c r="A803" s="80">
        <v>37195</v>
      </c>
      <c r="B803" s="79" t="s">
        <v>162</v>
      </c>
      <c r="C803" s="79" t="s">
        <v>130</v>
      </c>
      <c r="D803" s="85">
        <v>10000</v>
      </c>
      <c r="E803" s="85">
        <v>10000</v>
      </c>
      <c r="F803" s="210">
        <f t="shared" si="36"/>
        <v>1</v>
      </c>
      <c r="G803" s="79" t="str">
        <f t="shared" si="37"/>
        <v>M</v>
      </c>
      <c r="H803" s="79" t="str">
        <f t="shared" si="38"/>
        <v>1GDP-CIG/RKYMTN</v>
      </c>
    </row>
    <row r="804" spans="1:8">
      <c r="A804" s="80">
        <v>37195</v>
      </c>
      <c r="B804" s="79" t="s">
        <v>162</v>
      </c>
      <c r="C804" s="79" t="s">
        <v>137</v>
      </c>
      <c r="D804" s="85">
        <v>0</v>
      </c>
      <c r="E804" s="85">
        <v>0</v>
      </c>
      <c r="F804" s="210">
        <f t="shared" si="36"/>
        <v>1</v>
      </c>
      <c r="G804" s="79" t="str">
        <f t="shared" si="37"/>
        <v>M</v>
      </c>
      <c r="H804" s="79" t="str">
        <f t="shared" si="38"/>
        <v>1GDP-ELPO/SANJUA</v>
      </c>
    </row>
    <row r="805" spans="1:8">
      <c r="A805" s="80">
        <v>37195</v>
      </c>
      <c r="B805" s="79" t="s">
        <v>162</v>
      </c>
      <c r="C805" s="79" t="s">
        <v>177</v>
      </c>
      <c r="D805" s="85">
        <v>15000</v>
      </c>
      <c r="E805" s="85">
        <v>15000</v>
      </c>
      <c r="F805" s="210">
        <f t="shared" si="36"/>
        <v>1</v>
      </c>
      <c r="G805" s="79" t="str">
        <f t="shared" si="37"/>
        <v>M</v>
      </c>
      <c r="H805" s="79" t="str">
        <f t="shared" si="38"/>
        <v>1GDP-HEHUB</v>
      </c>
    </row>
    <row r="806" spans="1:8">
      <c r="A806" s="80">
        <v>37195</v>
      </c>
      <c r="B806" s="79" t="s">
        <v>162</v>
      </c>
      <c r="C806" s="79" t="s">
        <v>127</v>
      </c>
      <c r="D806" s="85">
        <v>10000</v>
      </c>
      <c r="E806" s="85">
        <v>10000</v>
      </c>
      <c r="F806" s="210">
        <f t="shared" si="36"/>
        <v>1</v>
      </c>
      <c r="G806" s="79" t="str">
        <f t="shared" si="37"/>
        <v>M</v>
      </c>
      <c r="H806" s="79" t="str">
        <f t="shared" si="38"/>
        <v>1GDP-KERN/OPAL</v>
      </c>
    </row>
    <row r="807" spans="1:8">
      <c r="A807" s="80">
        <v>37165</v>
      </c>
      <c r="B807" s="79" t="s">
        <v>86</v>
      </c>
      <c r="C807" s="79" t="s">
        <v>91</v>
      </c>
      <c r="D807" s="85">
        <v>0</v>
      </c>
      <c r="E807" s="85">
        <v>0</v>
      </c>
      <c r="F807" s="210">
        <f t="shared" si="36"/>
        <v>1</v>
      </c>
      <c r="G807" s="79" t="str">
        <f t="shared" si="37"/>
        <v>D</v>
      </c>
      <c r="H807" s="79" t="str">
        <f t="shared" si="38"/>
        <v>1IF-CIG/RKYMTN</v>
      </c>
    </row>
    <row r="808" spans="1:8">
      <c r="A808" s="80">
        <v>37165</v>
      </c>
      <c r="B808" s="79" t="s">
        <v>86</v>
      </c>
      <c r="C808" s="79" t="s">
        <v>92</v>
      </c>
      <c r="D808" s="85">
        <v>0</v>
      </c>
      <c r="E808" s="85">
        <v>0</v>
      </c>
      <c r="F808" s="210">
        <f t="shared" si="36"/>
        <v>1</v>
      </c>
      <c r="G808" s="79" t="str">
        <f t="shared" si="37"/>
        <v>D</v>
      </c>
      <c r="H808" s="79" t="str">
        <f t="shared" si="38"/>
        <v>1IF-ELPO/PERMIAN</v>
      </c>
    </row>
    <row r="809" spans="1:8">
      <c r="A809" s="80">
        <v>37165</v>
      </c>
      <c r="B809" s="79" t="s">
        <v>86</v>
      </c>
      <c r="C809" s="79" t="s">
        <v>72</v>
      </c>
      <c r="D809" s="85">
        <v>0</v>
      </c>
      <c r="E809" s="85">
        <v>0</v>
      </c>
      <c r="F809" s="210">
        <f t="shared" si="36"/>
        <v>1</v>
      </c>
      <c r="G809" s="79" t="str">
        <f t="shared" si="37"/>
        <v>D</v>
      </c>
      <c r="H809" s="79" t="str">
        <f t="shared" si="38"/>
        <v>1IF-ELPO/SJ</v>
      </c>
    </row>
    <row r="810" spans="1:8">
      <c r="A810" s="80">
        <v>37165</v>
      </c>
      <c r="B810" s="79" t="s">
        <v>86</v>
      </c>
      <c r="C810" s="79" t="s">
        <v>67</v>
      </c>
      <c r="D810" s="85">
        <v>0</v>
      </c>
      <c r="E810" s="85">
        <v>0</v>
      </c>
      <c r="F810" s="210">
        <f t="shared" si="36"/>
        <v>1</v>
      </c>
      <c r="G810" s="79" t="str">
        <f t="shared" si="37"/>
        <v>D</v>
      </c>
      <c r="H810" s="79" t="str">
        <f t="shared" si="38"/>
        <v>1IF-NWPL_ROCKY_M</v>
      </c>
    </row>
    <row r="811" spans="1:8">
      <c r="A811" s="80">
        <v>37165</v>
      </c>
      <c r="B811" s="79" t="s">
        <v>86</v>
      </c>
      <c r="C811" s="79" t="s">
        <v>73</v>
      </c>
      <c r="D811" s="85">
        <v>0</v>
      </c>
      <c r="E811" s="85">
        <v>0</v>
      </c>
      <c r="F811" s="210">
        <f t="shared" si="36"/>
        <v>1</v>
      </c>
      <c r="G811" s="79" t="str">
        <f t="shared" si="37"/>
        <v>D</v>
      </c>
      <c r="H811" s="79" t="str">
        <f t="shared" si="38"/>
        <v>1IF-WAHA-TX</v>
      </c>
    </row>
    <row r="812" spans="1:8">
      <c r="A812" s="80">
        <v>37165</v>
      </c>
      <c r="B812" s="79" t="s">
        <v>86</v>
      </c>
      <c r="C812" s="79" t="s">
        <v>68</v>
      </c>
      <c r="D812" s="85">
        <v>0</v>
      </c>
      <c r="E812" s="85">
        <v>0</v>
      </c>
      <c r="F812" s="210">
        <f t="shared" si="36"/>
        <v>1</v>
      </c>
      <c r="G812" s="79" t="str">
        <f t="shared" si="37"/>
        <v>D</v>
      </c>
      <c r="H812" s="79" t="str">
        <f t="shared" si="38"/>
        <v>1NGI-MALIN</v>
      </c>
    </row>
    <row r="813" spans="1:8">
      <c r="A813" s="80">
        <v>37165</v>
      </c>
      <c r="B813" s="79" t="s">
        <v>86</v>
      </c>
      <c r="C813" s="79" t="s">
        <v>46</v>
      </c>
      <c r="D813" s="85">
        <v>0</v>
      </c>
      <c r="E813" s="85">
        <v>0</v>
      </c>
      <c r="F813" s="210">
        <f t="shared" si="36"/>
        <v>1</v>
      </c>
      <c r="G813" s="79" t="str">
        <f t="shared" si="37"/>
        <v>D</v>
      </c>
      <c r="H813" s="79" t="str">
        <f t="shared" si="38"/>
        <v>1NGI-SOCAL</v>
      </c>
    </row>
    <row r="814" spans="1:8">
      <c r="A814" s="80">
        <v>37196</v>
      </c>
      <c r="B814" s="79" t="s">
        <v>86</v>
      </c>
      <c r="C814" s="79" t="s">
        <v>92</v>
      </c>
      <c r="D814" s="85">
        <v>-299851.26380000002</v>
      </c>
      <c r="E814" s="85">
        <v>29985.126380000002</v>
      </c>
      <c r="F814" s="210">
        <f t="shared" si="36"/>
        <v>2</v>
      </c>
      <c r="G814" s="79" t="str">
        <f t="shared" si="37"/>
        <v>D</v>
      </c>
      <c r="H814" s="79" t="str">
        <f t="shared" si="38"/>
        <v>2IF-ELPO/PERMIAN</v>
      </c>
    </row>
    <row r="815" spans="1:8">
      <c r="A815" s="80">
        <v>37196</v>
      </c>
      <c r="B815" s="79" t="s">
        <v>86</v>
      </c>
      <c r="C815" s="79" t="s">
        <v>72</v>
      </c>
      <c r="D815" s="85">
        <v>2358829.9419</v>
      </c>
      <c r="E815" s="85">
        <v>-235882.99419</v>
      </c>
      <c r="F815" s="210">
        <f t="shared" si="36"/>
        <v>2</v>
      </c>
      <c r="G815" s="79" t="str">
        <f t="shared" si="37"/>
        <v>D</v>
      </c>
      <c r="H815" s="79" t="str">
        <f t="shared" si="38"/>
        <v>2IF-ELPO/SJ</v>
      </c>
    </row>
    <row r="816" spans="1:8">
      <c r="A816" s="80">
        <v>37196</v>
      </c>
      <c r="B816" s="79" t="s">
        <v>86</v>
      </c>
      <c r="C816" s="79" t="s">
        <v>67</v>
      </c>
      <c r="D816" s="85">
        <v>-149925.63190000001</v>
      </c>
      <c r="E816" s="85">
        <v>14992.563190000001</v>
      </c>
      <c r="F816" s="210">
        <f t="shared" si="36"/>
        <v>2</v>
      </c>
      <c r="G816" s="79" t="str">
        <f t="shared" si="37"/>
        <v>D</v>
      </c>
      <c r="H816" s="79" t="str">
        <f t="shared" si="38"/>
        <v>2IF-NWPL_ROCKY_M</v>
      </c>
    </row>
    <row r="817" spans="1:8">
      <c r="A817" s="80">
        <v>37196</v>
      </c>
      <c r="B817" s="79" t="s">
        <v>86</v>
      </c>
      <c r="C817" s="79" t="s">
        <v>46</v>
      </c>
      <c r="D817" s="85">
        <v>-299851.26380000002</v>
      </c>
      <c r="E817" s="85">
        <v>29985.126380000002</v>
      </c>
      <c r="F817" s="210">
        <f t="shared" si="36"/>
        <v>2</v>
      </c>
      <c r="G817" s="79" t="str">
        <f t="shared" si="37"/>
        <v>D</v>
      </c>
      <c r="H817" s="79" t="str">
        <f t="shared" si="38"/>
        <v>2NGI-SOCAL</v>
      </c>
    </row>
    <row r="818" spans="1:8">
      <c r="A818" s="80">
        <v>37226</v>
      </c>
      <c r="B818" s="79" t="s">
        <v>86</v>
      </c>
      <c r="C818" s="79" t="s">
        <v>72</v>
      </c>
      <c r="D818" s="85">
        <v>234922.30350000001</v>
      </c>
      <c r="E818" s="85">
        <v>-23492.230350000002</v>
      </c>
      <c r="F818" s="210">
        <f t="shared" si="36"/>
        <v>3</v>
      </c>
      <c r="G818" s="79" t="str">
        <f t="shared" si="37"/>
        <v>D</v>
      </c>
      <c r="H818" s="79" t="str">
        <f t="shared" si="38"/>
        <v>3IF-ELPO/SJ</v>
      </c>
    </row>
    <row r="819" spans="1:8">
      <c r="A819" s="80">
        <v>37226</v>
      </c>
      <c r="B819" s="79" t="s">
        <v>86</v>
      </c>
      <c r="C819" s="79" t="s">
        <v>67</v>
      </c>
      <c r="D819" s="85">
        <v>-154619.7752</v>
      </c>
      <c r="E819" s="85">
        <v>15461.97752</v>
      </c>
      <c r="F819" s="210">
        <f t="shared" si="36"/>
        <v>3</v>
      </c>
      <c r="G819" s="79" t="str">
        <f t="shared" si="37"/>
        <v>D</v>
      </c>
      <c r="H819" s="79" t="str">
        <f t="shared" si="38"/>
        <v>3IF-NWPL_ROCKY_M</v>
      </c>
    </row>
    <row r="820" spans="1:8">
      <c r="A820" s="80">
        <v>37226</v>
      </c>
      <c r="B820" s="79" t="s">
        <v>86</v>
      </c>
      <c r="C820" s="79" t="s">
        <v>46</v>
      </c>
      <c r="D820" s="85">
        <v>-309239.5503</v>
      </c>
      <c r="E820" s="85">
        <v>30923.955030000001</v>
      </c>
      <c r="F820" s="210">
        <f t="shared" si="36"/>
        <v>3</v>
      </c>
      <c r="G820" s="79" t="str">
        <f t="shared" si="37"/>
        <v>D</v>
      </c>
      <c r="H820" s="79" t="str">
        <f t="shared" si="38"/>
        <v>3NGI-SOCAL</v>
      </c>
    </row>
    <row r="821" spans="1:8">
      <c r="A821" s="80">
        <v>37257</v>
      </c>
      <c r="B821" s="79" t="s">
        <v>86</v>
      </c>
      <c r="C821" s="79" t="s">
        <v>72</v>
      </c>
      <c r="D821" s="85">
        <v>234466.46590000001</v>
      </c>
      <c r="E821" s="85">
        <v>-23446.64659</v>
      </c>
      <c r="F821" s="210">
        <f t="shared" si="36"/>
        <v>3</v>
      </c>
      <c r="G821" s="79" t="str">
        <f t="shared" si="37"/>
        <v>D</v>
      </c>
      <c r="H821" s="79" t="str">
        <f t="shared" si="38"/>
        <v>3IF-ELPO/SJ</v>
      </c>
    </row>
    <row r="822" spans="1:8">
      <c r="A822" s="80">
        <v>37257</v>
      </c>
      <c r="B822" s="79" t="s">
        <v>86</v>
      </c>
      <c r="C822" s="79" t="s">
        <v>67</v>
      </c>
      <c r="D822" s="85">
        <v>-154319.75469999999</v>
      </c>
      <c r="E822" s="85">
        <v>15431.975469999999</v>
      </c>
      <c r="F822" s="210">
        <f t="shared" si="36"/>
        <v>3</v>
      </c>
      <c r="G822" s="79" t="str">
        <f t="shared" si="37"/>
        <v>D</v>
      </c>
      <c r="H822" s="79" t="str">
        <f t="shared" si="38"/>
        <v>3IF-NWPL_ROCKY_M</v>
      </c>
    </row>
    <row r="823" spans="1:8">
      <c r="A823" s="80">
        <v>37257</v>
      </c>
      <c r="B823" s="79" t="s">
        <v>86</v>
      </c>
      <c r="C823" s="79" t="s">
        <v>46</v>
      </c>
      <c r="D823" s="85">
        <v>-308639.50939999998</v>
      </c>
      <c r="E823" s="85">
        <v>30863.950939999999</v>
      </c>
      <c r="F823" s="210">
        <f t="shared" si="36"/>
        <v>3</v>
      </c>
      <c r="G823" s="79" t="str">
        <f t="shared" si="37"/>
        <v>D</v>
      </c>
      <c r="H823" s="79" t="str">
        <f t="shared" si="38"/>
        <v>3NGI-SOCAL</v>
      </c>
    </row>
    <row r="824" spans="1:8">
      <c r="A824" s="80">
        <v>37288</v>
      </c>
      <c r="B824" s="79" t="s">
        <v>86</v>
      </c>
      <c r="C824" s="79" t="s">
        <v>72</v>
      </c>
      <c r="D824" s="85">
        <v>274253.89539999998</v>
      </c>
      <c r="E824" s="85">
        <v>-27425.38954</v>
      </c>
      <c r="F824" s="210">
        <f t="shared" si="36"/>
        <v>3</v>
      </c>
      <c r="G824" s="79" t="str">
        <f t="shared" si="37"/>
        <v>D</v>
      </c>
      <c r="H824" s="79" t="str">
        <f t="shared" si="38"/>
        <v>3IF-ELPO/SJ</v>
      </c>
    </row>
    <row r="825" spans="1:8">
      <c r="A825" s="80">
        <v>37288</v>
      </c>
      <c r="B825" s="79" t="s">
        <v>86</v>
      </c>
      <c r="C825" s="79" t="s">
        <v>67</v>
      </c>
      <c r="D825" s="85">
        <v>-139114.2948</v>
      </c>
      <c r="E825" s="85">
        <v>13911.429480000001</v>
      </c>
      <c r="F825" s="210">
        <f t="shared" si="36"/>
        <v>3</v>
      </c>
      <c r="G825" s="79" t="str">
        <f t="shared" si="37"/>
        <v>D</v>
      </c>
      <c r="H825" s="79" t="str">
        <f t="shared" si="38"/>
        <v>3IF-NWPL_ROCKY_M</v>
      </c>
    </row>
    <row r="826" spans="1:8">
      <c r="A826" s="80">
        <v>37288</v>
      </c>
      <c r="B826" s="79" t="s">
        <v>86</v>
      </c>
      <c r="C826" s="79" t="s">
        <v>46</v>
      </c>
      <c r="D826" s="85">
        <v>-278228.5895</v>
      </c>
      <c r="E826" s="85">
        <v>27822.858950000002</v>
      </c>
      <c r="F826" s="210">
        <f t="shared" si="36"/>
        <v>3</v>
      </c>
      <c r="G826" s="79" t="str">
        <f t="shared" si="37"/>
        <v>D</v>
      </c>
      <c r="H826" s="79" t="str">
        <f t="shared" si="38"/>
        <v>3NGI-SOCAL</v>
      </c>
    </row>
    <row r="827" spans="1:8">
      <c r="A827" s="80">
        <v>37316</v>
      </c>
      <c r="B827" s="79" t="s">
        <v>86</v>
      </c>
      <c r="C827" s="79" t="s">
        <v>72</v>
      </c>
      <c r="D827" s="85">
        <v>345240.571</v>
      </c>
      <c r="E827" s="85">
        <v>-34524.057099999998</v>
      </c>
      <c r="F827" s="210">
        <f t="shared" si="36"/>
        <v>3</v>
      </c>
      <c r="G827" s="79" t="str">
        <f t="shared" si="37"/>
        <v>D</v>
      </c>
      <c r="H827" s="79" t="str">
        <f t="shared" si="38"/>
        <v>3IF-ELPO/SJ</v>
      </c>
    </row>
    <row r="828" spans="1:8">
      <c r="A828" s="80">
        <v>37316</v>
      </c>
      <c r="B828" s="79" t="s">
        <v>86</v>
      </c>
      <c r="C828" s="79" t="s">
        <v>67</v>
      </c>
      <c r="D828" s="85">
        <v>-153770.94399999999</v>
      </c>
      <c r="E828" s="85">
        <v>15377.0944</v>
      </c>
      <c r="F828" s="210">
        <f t="shared" si="36"/>
        <v>3</v>
      </c>
      <c r="G828" s="79" t="str">
        <f t="shared" si="37"/>
        <v>D</v>
      </c>
      <c r="H828" s="79" t="str">
        <f t="shared" si="38"/>
        <v>3IF-NWPL_ROCKY_M</v>
      </c>
    </row>
    <row r="829" spans="1:8">
      <c r="A829" s="80">
        <v>37316</v>
      </c>
      <c r="B829" s="79" t="s">
        <v>86</v>
      </c>
      <c r="C829" s="79" t="s">
        <v>46</v>
      </c>
      <c r="D829" s="85">
        <v>-307541.88789999997</v>
      </c>
      <c r="E829" s="85">
        <v>30754.18879</v>
      </c>
      <c r="F829" s="210">
        <f t="shared" si="36"/>
        <v>3</v>
      </c>
      <c r="G829" s="79" t="str">
        <f t="shared" si="37"/>
        <v>D</v>
      </c>
      <c r="H829" s="79" t="str">
        <f t="shared" si="38"/>
        <v>3NGI-SOCAL</v>
      </c>
    </row>
    <row r="830" spans="1:8">
      <c r="A830" s="80">
        <v>37347</v>
      </c>
      <c r="B830" s="79" t="s">
        <v>86</v>
      </c>
      <c r="C830" s="79" t="s">
        <v>72</v>
      </c>
      <c r="D830" s="85">
        <v>-207960.82370000001</v>
      </c>
      <c r="E830" s="85">
        <v>20796.08237</v>
      </c>
      <c r="F830" s="210">
        <f t="shared" si="36"/>
        <v>4</v>
      </c>
      <c r="G830" s="79" t="str">
        <f t="shared" si="37"/>
        <v>D</v>
      </c>
      <c r="H830" s="79" t="str">
        <f t="shared" si="38"/>
        <v>4IF-ELPO/SJ</v>
      </c>
    </row>
    <row r="831" spans="1:8">
      <c r="A831" s="80">
        <v>37377</v>
      </c>
      <c r="B831" s="79" t="s">
        <v>86</v>
      </c>
      <c r="C831" s="79" t="s">
        <v>72</v>
      </c>
      <c r="D831" s="85">
        <v>-196703.97750000001</v>
      </c>
      <c r="E831" s="85">
        <v>19670.39775</v>
      </c>
      <c r="F831" s="210">
        <f t="shared" si="36"/>
        <v>4</v>
      </c>
      <c r="G831" s="79" t="str">
        <f t="shared" si="37"/>
        <v>D</v>
      </c>
      <c r="H831" s="79" t="str">
        <f t="shared" si="38"/>
        <v>4IF-ELPO/SJ</v>
      </c>
    </row>
    <row r="832" spans="1:8">
      <c r="A832" s="80">
        <v>37408</v>
      </c>
      <c r="B832" s="79" t="s">
        <v>86</v>
      </c>
      <c r="C832" s="79" t="s">
        <v>72</v>
      </c>
      <c r="D832" s="85">
        <v>-186463.48199999999</v>
      </c>
      <c r="E832" s="85">
        <v>18646.3482</v>
      </c>
      <c r="F832" s="210">
        <f t="shared" si="36"/>
        <v>4</v>
      </c>
      <c r="G832" s="79" t="str">
        <f t="shared" si="37"/>
        <v>D</v>
      </c>
      <c r="H832" s="79" t="str">
        <f t="shared" si="38"/>
        <v>4IF-ELPO/SJ</v>
      </c>
    </row>
    <row r="833" spans="1:8">
      <c r="A833" s="80">
        <v>37438</v>
      </c>
      <c r="B833" s="79" t="s">
        <v>86</v>
      </c>
      <c r="C833" s="79" t="s">
        <v>72</v>
      </c>
      <c r="D833" s="85">
        <v>-190537.67490000001</v>
      </c>
      <c r="E833" s="85">
        <v>19053.767489999998</v>
      </c>
      <c r="F833" s="210">
        <f t="shared" si="36"/>
        <v>4</v>
      </c>
      <c r="G833" s="79" t="str">
        <f t="shared" si="37"/>
        <v>D</v>
      </c>
      <c r="H833" s="79" t="str">
        <f t="shared" si="38"/>
        <v>4IF-ELPO/SJ</v>
      </c>
    </row>
    <row r="834" spans="1:8">
      <c r="A834" s="80">
        <v>37469</v>
      </c>
      <c r="B834" s="79" t="s">
        <v>86</v>
      </c>
      <c r="C834" s="79" t="s">
        <v>72</v>
      </c>
      <c r="D834" s="85">
        <v>-6878.1813000000002</v>
      </c>
      <c r="E834" s="85">
        <v>0</v>
      </c>
      <c r="F834" s="210">
        <f t="shared" si="36"/>
        <v>4</v>
      </c>
      <c r="G834" s="79" t="str">
        <f t="shared" si="37"/>
        <v>D</v>
      </c>
      <c r="H834" s="79" t="str">
        <f t="shared" si="38"/>
        <v>4IF-ELPO/SJ</v>
      </c>
    </row>
    <row r="835" spans="1:8">
      <c r="A835" s="80">
        <v>37500</v>
      </c>
      <c r="B835" s="79" t="s">
        <v>86</v>
      </c>
      <c r="C835" s="79" t="s">
        <v>72</v>
      </c>
      <c r="D835" s="85">
        <v>-6863.2427000000007</v>
      </c>
      <c r="E835" s="85">
        <v>686.32426999999996</v>
      </c>
      <c r="F835" s="210">
        <f t="shared" ref="F835:F898" si="39">IF(REF_DT&lt;=LastDay,INDEX(IntraMonth_Buckets,MATCH($A835,IntraSumMonths,0),1),INDEX(BucketTable,MATCH($A835,SumMonths,0),1))</f>
        <v>4</v>
      </c>
      <c r="G835" s="79" t="str">
        <f t="shared" ref="G835:G898" si="40">INDEX(Book_Type,MATCH($B835,Book,0),1)</f>
        <v>D</v>
      </c>
      <c r="H835" s="79" t="str">
        <f t="shared" ref="H835:H898" si="41">$F835&amp;$C835</f>
        <v>4IF-ELPO/SJ</v>
      </c>
    </row>
    <row r="836" spans="1:8">
      <c r="A836" s="80">
        <v>37530</v>
      </c>
      <c r="B836" s="79" t="s">
        <v>86</v>
      </c>
      <c r="C836" s="79" t="s">
        <v>72</v>
      </c>
      <c r="D836" s="85">
        <v>-19565.899300000001</v>
      </c>
      <c r="E836" s="85">
        <v>0</v>
      </c>
      <c r="F836" s="210">
        <f t="shared" si="39"/>
        <v>4</v>
      </c>
      <c r="G836" s="79" t="str">
        <f t="shared" si="40"/>
        <v>D</v>
      </c>
      <c r="H836" s="79" t="str">
        <f t="shared" si="41"/>
        <v>4IF-ELPO/SJ</v>
      </c>
    </row>
    <row r="837" spans="1:8">
      <c r="A837" s="80">
        <v>37190</v>
      </c>
      <c r="B837" s="79" t="s">
        <v>166</v>
      </c>
      <c r="C837" s="79" t="s">
        <v>123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37190</v>
      </c>
      <c r="B838" s="79" t="s">
        <v>166</v>
      </c>
      <c r="C838" s="79" t="s">
        <v>176</v>
      </c>
      <c r="D838" s="85">
        <v>0</v>
      </c>
      <c r="E838" s="85">
        <v>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1GDP-CIG/CHEYENN</v>
      </c>
    </row>
    <row r="839" spans="1:8">
      <c r="A839" s="80">
        <v>37190</v>
      </c>
      <c r="B839" s="79" t="s">
        <v>166</v>
      </c>
      <c r="C839" s="79" t="s">
        <v>130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1GDP-CIG/RKYMTN</v>
      </c>
    </row>
    <row r="840" spans="1:8">
      <c r="A840" s="80">
        <v>37190</v>
      </c>
      <c r="B840" s="79" t="s">
        <v>166</v>
      </c>
      <c r="C840" s="79" t="s">
        <v>133</v>
      </c>
      <c r="D840" s="85">
        <v>0</v>
      </c>
      <c r="E840" s="85">
        <v>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1GDP-ELPO/PERM2</v>
      </c>
    </row>
    <row r="841" spans="1:8">
      <c r="A841" s="80">
        <v>37190</v>
      </c>
      <c r="B841" s="79" t="s">
        <v>166</v>
      </c>
      <c r="C841" s="79" t="s">
        <v>137</v>
      </c>
      <c r="D841" s="85">
        <v>0</v>
      </c>
      <c r="E841" s="85">
        <v>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1GDP-ELPO/SANJUA</v>
      </c>
    </row>
    <row r="842" spans="1:8">
      <c r="A842" s="80">
        <v>37190</v>
      </c>
      <c r="B842" s="79" t="s">
        <v>166</v>
      </c>
      <c r="C842" s="79" t="s">
        <v>177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1GDP-HEHUB</v>
      </c>
    </row>
    <row r="843" spans="1:8">
      <c r="A843" s="80">
        <v>37190</v>
      </c>
      <c r="B843" s="79" t="s">
        <v>166</v>
      </c>
      <c r="C843" s="79" t="s">
        <v>127</v>
      </c>
      <c r="D843" s="85">
        <v>0</v>
      </c>
      <c r="E843" s="85">
        <v>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1GDP-KERN/OPAL</v>
      </c>
    </row>
    <row r="844" spans="1:8">
      <c r="A844" s="80">
        <v>37191</v>
      </c>
      <c r="B844" s="79" t="s">
        <v>166</v>
      </c>
      <c r="C844" s="79" t="s">
        <v>123</v>
      </c>
      <c r="D844" s="85">
        <v>-10000</v>
      </c>
      <c r="E844" s="85">
        <v>-10000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1GDP-CAL BORDER</v>
      </c>
    </row>
    <row r="845" spans="1:8">
      <c r="A845" s="80">
        <v>37191</v>
      </c>
      <c r="B845" s="79" t="s">
        <v>166</v>
      </c>
      <c r="C845" s="79" t="s">
        <v>176</v>
      </c>
      <c r="D845" s="85">
        <v>30000</v>
      </c>
      <c r="E845" s="85">
        <v>30000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1GDP-CIG/CHEYENN</v>
      </c>
    </row>
    <row r="846" spans="1:8">
      <c r="A846" s="80">
        <v>37191</v>
      </c>
      <c r="B846" s="79" t="s">
        <v>166</v>
      </c>
      <c r="C846" s="79" t="s">
        <v>130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1GDP-CIG/RKYMTN</v>
      </c>
    </row>
    <row r="847" spans="1:8">
      <c r="A847" s="80">
        <v>37191</v>
      </c>
      <c r="B847" s="79" t="s">
        <v>166</v>
      </c>
      <c r="C847" s="79" t="s">
        <v>133</v>
      </c>
      <c r="D847" s="85">
        <v>74924</v>
      </c>
      <c r="E847" s="85">
        <v>74924</v>
      </c>
      <c r="F847" s="210">
        <f t="shared" si="39"/>
        <v>1</v>
      </c>
      <c r="G847" s="79" t="str">
        <f t="shared" si="40"/>
        <v>M</v>
      </c>
      <c r="H847" s="79" t="str">
        <f t="shared" si="41"/>
        <v>1GDP-ELPO/PERM2</v>
      </c>
    </row>
    <row r="848" spans="1:8">
      <c r="A848" s="80">
        <v>37191</v>
      </c>
      <c r="B848" s="79" t="s">
        <v>166</v>
      </c>
      <c r="C848" s="79" t="s">
        <v>137</v>
      </c>
      <c r="D848" s="85">
        <v>-137000</v>
      </c>
      <c r="E848" s="85">
        <v>-137000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1GDP-ELPO/SANJUA</v>
      </c>
    </row>
    <row r="849" spans="1:8">
      <c r="A849" s="80">
        <v>37191</v>
      </c>
      <c r="B849" s="79" t="s">
        <v>166</v>
      </c>
      <c r="C849" s="79" t="s">
        <v>177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1GDP-HEHUB</v>
      </c>
    </row>
    <row r="850" spans="1:8">
      <c r="A850" s="80">
        <v>37191</v>
      </c>
      <c r="B850" s="79" t="s">
        <v>166</v>
      </c>
      <c r="C850" s="79" t="s">
        <v>127</v>
      </c>
      <c r="D850" s="85">
        <v>-50000</v>
      </c>
      <c r="E850" s="85">
        <v>-50000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1GDP-KERN/OPAL</v>
      </c>
    </row>
    <row r="851" spans="1:8">
      <c r="A851" s="80">
        <v>37192</v>
      </c>
      <c r="B851" s="79" t="s">
        <v>166</v>
      </c>
      <c r="C851" s="79" t="s">
        <v>123</v>
      </c>
      <c r="D851" s="85">
        <v>-10000</v>
      </c>
      <c r="E851" s="85">
        <v>-10000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1GDP-CAL BORDER</v>
      </c>
    </row>
    <row r="852" spans="1:8">
      <c r="A852" s="80">
        <v>37192</v>
      </c>
      <c r="B852" s="79" t="s">
        <v>166</v>
      </c>
      <c r="C852" s="79" t="s">
        <v>176</v>
      </c>
      <c r="D852" s="85">
        <v>30000</v>
      </c>
      <c r="E852" s="85">
        <v>30000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1GDP-CIG/CHEYENN</v>
      </c>
    </row>
    <row r="853" spans="1:8">
      <c r="A853" s="80">
        <v>37192</v>
      </c>
      <c r="B853" s="79" t="s">
        <v>166</v>
      </c>
      <c r="C853" s="79" t="s">
        <v>130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37192</v>
      </c>
      <c r="B854" s="79" t="s">
        <v>166</v>
      </c>
      <c r="C854" s="79" t="s">
        <v>133</v>
      </c>
      <c r="D854" s="85">
        <v>74924</v>
      </c>
      <c r="E854" s="85">
        <v>74924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1GDP-ELPO/PERM2</v>
      </c>
    </row>
    <row r="855" spans="1:8">
      <c r="A855" s="80">
        <v>37192</v>
      </c>
      <c r="B855" s="79" t="s">
        <v>166</v>
      </c>
      <c r="C855" s="79" t="s">
        <v>137</v>
      </c>
      <c r="D855" s="85">
        <v>-137000</v>
      </c>
      <c r="E855" s="85">
        <v>-137000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1GDP-ELPO/SANJUA</v>
      </c>
    </row>
    <row r="856" spans="1:8">
      <c r="A856" s="80">
        <v>37192</v>
      </c>
      <c r="B856" s="79" t="s">
        <v>166</v>
      </c>
      <c r="C856" s="79" t="s">
        <v>177</v>
      </c>
      <c r="D856" s="85">
        <v>0</v>
      </c>
      <c r="E856" s="85">
        <v>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1GDP-HEHUB</v>
      </c>
    </row>
    <row r="857" spans="1:8">
      <c r="A857" s="80">
        <v>37192</v>
      </c>
      <c r="B857" s="79" t="s">
        <v>166</v>
      </c>
      <c r="C857" s="79" t="s">
        <v>127</v>
      </c>
      <c r="D857" s="85">
        <v>-50000</v>
      </c>
      <c r="E857" s="85">
        <v>-50000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1GDP-KERN/OPAL</v>
      </c>
    </row>
    <row r="858" spans="1:8">
      <c r="A858" s="80">
        <v>37193</v>
      </c>
      <c r="B858" s="79" t="s">
        <v>166</v>
      </c>
      <c r="C858" s="79" t="s">
        <v>123</v>
      </c>
      <c r="D858" s="85">
        <v>-10000</v>
      </c>
      <c r="E858" s="85">
        <v>-10000</v>
      </c>
      <c r="F858" s="210">
        <f t="shared" si="39"/>
        <v>1</v>
      </c>
      <c r="G858" s="79" t="str">
        <f t="shared" si="40"/>
        <v>M</v>
      </c>
      <c r="H858" s="79" t="str">
        <f t="shared" si="41"/>
        <v>1GDP-CAL BORDER</v>
      </c>
    </row>
    <row r="859" spans="1:8">
      <c r="A859" s="80">
        <v>37193</v>
      </c>
      <c r="B859" s="79" t="s">
        <v>166</v>
      </c>
      <c r="C859" s="79" t="s">
        <v>176</v>
      </c>
      <c r="D859" s="85">
        <v>30000</v>
      </c>
      <c r="E859" s="85">
        <v>30000</v>
      </c>
      <c r="F859" s="210">
        <f t="shared" si="39"/>
        <v>1</v>
      </c>
      <c r="G859" s="79" t="str">
        <f t="shared" si="40"/>
        <v>M</v>
      </c>
      <c r="H859" s="79" t="str">
        <f t="shared" si="41"/>
        <v>1GDP-CIG/CHEYENN</v>
      </c>
    </row>
    <row r="860" spans="1:8">
      <c r="A860" s="80">
        <v>37193</v>
      </c>
      <c r="B860" s="79" t="s">
        <v>166</v>
      </c>
      <c r="C860" s="79" t="s">
        <v>130</v>
      </c>
      <c r="D860" s="85">
        <v>10000</v>
      </c>
      <c r="E860" s="85">
        <v>10000</v>
      </c>
      <c r="F860" s="210">
        <f t="shared" si="39"/>
        <v>1</v>
      </c>
      <c r="G860" s="79" t="str">
        <f t="shared" si="40"/>
        <v>M</v>
      </c>
      <c r="H860" s="79" t="str">
        <f t="shared" si="41"/>
        <v>1GDP-CIG/RKYMTN</v>
      </c>
    </row>
    <row r="861" spans="1:8">
      <c r="A861" s="80">
        <v>37193</v>
      </c>
      <c r="B861" s="79" t="s">
        <v>166</v>
      </c>
      <c r="C861" s="79" t="s">
        <v>133</v>
      </c>
      <c r="D861" s="85">
        <v>74924</v>
      </c>
      <c r="E861" s="85">
        <v>74924</v>
      </c>
      <c r="F861" s="210">
        <f t="shared" si="39"/>
        <v>1</v>
      </c>
      <c r="G861" s="79" t="str">
        <f t="shared" si="40"/>
        <v>M</v>
      </c>
      <c r="H861" s="79" t="str">
        <f t="shared" si="41"/>
        <v>1GDP-ELPO/PERM2</v>
      </c>
    </row>
    <row r="862" spans="1:8">
      <c r="A862" s="80">
        <v>37193</v>
      </c>
      <c r="B862" s="79" t="s">
        <v>166</v>
      </c>
      <c r="C862" s="79" t="s">
        <v>137</v>
      </c>
      <c r="D862" s="85">
        <v>-137000</v>
      </c>
      <c r="E862" s="85">
        <v>-137000</v>
      </c>
      <c r="F862" s="210">
        <f t="shared" si="39"/>
        <v>1</v>
      </c>
      <c r="G862" s="79" t="str">
        <f t="shared" si="40"/>
        <v>M</v>
      </c>
      <c r="H862" s="79" t="str">
        <f t="shared" si="41"/>
        <v>1GDP-ELPO/SANJUA</v>
      </c>
    </row>
    <row r="863" spans="1:8">
      <c r="A863" s="80">
        <v>37193</v>
      </c>
      <c r="B863" s="79" t="s">
        <v>166</v>
      </c>
      <c r="C863" s="79" t="s">
        <v>177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M</v>
      </c>
      <c r="H863" s="79" t="str">
        <f t="shared" si="41"/>
        <v>1GDP-HEHUB</v>
      </c>
    </row>
    <row r="864" spans="1:8">
      <c r="A864" s="80">
        <v>37193</v>
      </c>
      <c r="B864" s="79" t="s">
        <v>166</v>
      </c>
      <c r="C864" s="79" t="s">
        <v>127</v>
      </c>
      <c r="D864" s="85">
        <v>-50000</v>
      </c>
      <c r="E864" s="85">
        <v>-50000</v>
      </c>
      <c r="F864" s="210">
        <f t="shared" si="39"/>
        <v>1</v>
      </c>
      <c r="G864" s="79" t="str">
        <f t="shared" si="40"/>
        <v>M</v>
      </c>
      <c r="H864" s="79" t="str">
        <f t="shared" si="41"/>
        <v>1GDP-KERN/OPAL</v>
      </c>
    </row>
    <row r="865" spans="1:8">
      <c r="A865" s="80">
        <v>37194</v>
      </c>
      <c r="B865" s="79" t="s">
        <v>166</v>
      </c>
      <c r="C865" s="79" t="s">
        <v>123</v>
      </c>
      <c r="D865" s="85">
        <v>-10000</v>
      </c>
      <c r="E865" s="85">
        <v>-10000</v>
      </c>
      <c r="F865" s="210">
        <f t="shared" si="39"/>
        <v>1</v>
      </c>
      <c r="G865" s="79" t="str">
        <f t="shared" si="40"/>
        <v>M</v>
      </c>
      <c r="H865" s="79" t="str">
        <f t="shared" si="41"/>
        <v>1GDP-CAL BORDER</v>
      </c>
    </row>
    <row r="866" spans="1:8">
      <c r="A866" s="80">
        <v>37194</v>
      </c>
      <c r="B866" s="79" t="s">
        <v>166</v>
      </c>
      <c r="C866" s="79" t="s">
        <v>176</v>
      </c>
      <c r="D866" s="85">
        <v>30000</v>
      </c>
      <c r="E866" s="85">
        <v>30000</v>
      </c>
      <c r="F866" s="210">
        <f t="shared" si="39"/>
        <v>1</v>
      </c>
      <c r="G866" s="79" t="str">
        <f t="shared" si="40"/>
        <v>M</v>
      </c>
      <c r="H866" s="79" t="str">
        <f t="shared" si="41"/>
        <v>1GDP-CIG/CHEYENN</v>
      </c>
    </row>
    <row r="867" spans="1:8">
      <c r="A867" s="80">
        <v>37194</v>
      </c>
      <c r="B867" s="79" t="s">
        <v>166</v>
      </c>
      <c r="C867" s="79" t="s">
        <v>130</v>
      </c>
      <c r="D867" s="85">
        <v>10000</v>
      </c>
      <c r="E867" s="85">
        <v>10000</v>
      </c>
      <c r="F867" s="210">
        <f t="shared" si="39"/>
        <v>1</v>
      </c>
      <c r="G867" s="79" t="str">
        <f t="shared" si="40"/>
        <v>M</v>
      </c>
      <c r="H867" s="79" t="str">
        <f t="shared" si="41"/>
        <v>1GDP-CIG/RKYMTN</v>
      </c>
    </row>
    <row r="868" spans="1:8">
      <c r="A868" s="80">
        <v>37194</v>
      </c>
      <c r="B868" s="79" t="s">
        <v>166</v>
      </c>
      <c r="C868" s="79" t="s">
        <v>133</v>
      </c>
      <c r="D868" s="85">
        <v>74924</v>
      </c>
      <c r="E868" s="85">
        <v>74924</v>
      </c>
      <c r="F868" s="210">
        <f t="shared" si="39"/>
        <v>1</v>
      </c>
      <c r="G868" s="79" t="str">
        <f t="shared" si="40"/>
        <v>M</v>
      </c>
      <c r="H868" s="79" t="str">
        <f t="shared" si="41"/>
        <v>1GDP-ELPO/PERM2</v>
      </c>
    </row>
    <row r="869" spans="1:8">
      <c r="A869" s="80">
        <v>37194</v>
      </c>
      <c r="B869" s="79" t="s">
        <v>166</v>
      </c>
      <c r="C869" s="79" t="s">
        <v>137</v>
      </c>
      <c r="D869" s="85">
        <v>-137000</v>
      </c>
      <c r="E869" s="85">
        <v>-137000</v>
      </c>
      <c r="F869" s="210">
        <f t="shared" si="39"/>
        <v>1</v>
      </c>
      <c r="G869" s="79" t="str">
        <f t="shared" si="40"/>
        <v>M</v>
      </c>
      <c r="H869" s="79" t="str">
        <f t="shared" si="41"/>
        <v>1GDP-ELPO/SANJUA</v>
      </c>
    </row>
    <row r="870" spans="1:8">
      <c r="A870" s="80">
        <v>37194</v>
      </c>
      <c r="B870" s="79" t="s">
        <v>166</v>
      </c>
      <c r="C870" s="79" t="s">
        <v>177</v>
      </c>
      <c r="D870" s="85">
        <v>0</v>
      </c>
      <c r="E870" s="85">
        <v>0</v>
      </c>
      <c r="F870" s="210">
        <f t="shared" si="39"/>
        <v>1</v>
      </c>
      <c r="G870" s="79" t="str">
        <f t="shared" si="40"/>
        <v>M</v>
      </c>
      <c r="H870" s="79" t="str">
        <f t="shared" si="41"/>
        <v>1GDP-HEHUB</v>
      </c>
    </row>
    <row r="871" spans="1:8">
      <c r="A871" s="80">
        <v>37194</v>
      </c>
      <c r="B871" s="79" t="s">
        <v>166</v>
      </c>
      <c r="C871" s="79" t="s">
        <v>127</v>
      </c>
      <c r="D871" s="85">
        <v>-50000</v>
      </c>
      <c r="E871" s="85">
        <v>-50000</v>
      </c>
      <c r="F871" s="210">
        <f t="shared" si="39"/>
        <v>1</v>
      </c>
      <c r="G871" s="79" t="str">
        <f t="shared" si="40"/>
        <v>M</v>
      </c>
      <c r="H871" s="79" t="str">
        <f t="shared" si="41"/>
        <v>1GDP-KERN/OPAL</v>
      </c>
    </row>
    <row r="872" spans="1:8">
      <c r="A872" s="80">
        <v>37195</v>
      </c>
      <c r="B872" s="79" t="s">
        <v>166</v>
      </c>
      <c r="C872" s="79" t="s">
        <v>123</v>
      </c>
      <c r="D872" s="85">
        <v>-10000</v>
      </c>
      <c r="E872" s="85">
        <v>-10000</v>
      </c>
      <c r="F872" s="210">
        <f t="shared" si="39"/>
        <v>1</v>
      </c>
      <c r="G872" s="79" t="str">
        <f t="shared" si="40"/>
        <v>M</v>
      </c>
      <c r="H872" s="79" t="str">
        <f t="shared" si="41"/>
        <v>1GDP-CAL BORDER</v>
      </c>
    </row>
    <row r="873" spans="1:8">
      <c r="A873" s="80">
        <v>37195</v>
      </c>
      <c r="B873" s="79" t="s">
        <v>166</v>
      </c>
      <c r="C873" s="79" t="s">
        <v>176</v>
      </c>
      <c r="D873" s="85">
        <v>30000</v>
      </c>
      <c r="E873" s="85">
        <v>30000</v>
      </c>
      <c r="F873" s="210">
        <f t="shared" si="39"/>
        <v>1</v>
      </c>
      <c r="G873" s="79" t="str">
        <f t="shared" si="40"/>
        <v>M</v>
      </c>
      <c r="H873" s="79" t="str">
        <f t="shared" si="41"/>
        <v>1GDP-CIG/CHEYENN</v>
      </c>
    </row>
    <row r="874" spans="1:8">
      <c r="A874" s="80">
        <v>37195</v>
      </c>
      <c r="B874" s="79" t="s">
        <v>166</v>
      </c>
      <c r="C874" s="79" t="s">
        <v>130</v>
      </c>
      <c r="D874" s="85">
        <v>10000</v>
      </c>
      <c r="E874" s="85">
        <v>10000</v>
      </c>
      <c r="F874" s="210">
        <f t="shared" si="39"/>
        <v>1</v>
      </c>
      <c r="G874" s="79" t="str">
        <f t="shared" si="40"/>
        <v>M</v>
      </c>
      <c r="H874" s="79" t="str">
        <f t="shared" si="41"/>
        <v>1GDP-CIG/RKYMTN</v>
      </c>
    </row>
    <row r="875" spans="1:8">
      <c r="A875" s="80">
        <v>37195</v>
      </c>
      <c r="B875" s="79" t="s">
        <v>166</v>
      </c>
      <c r="C875" s="79" t="s">
        <v>133</v>
      </c>
      <c r="D875" s="85">
        <v>74924</v>
      </c>
      <c r="E875" s="85">
        <v>74924</v>
      </c>
      <c r="F875" s="210">
        <f t="shared" si="39"/>
        <v>1</v>
      </c>
      <c r="G875" s="79" t="str">
        <f t="shared" si="40"/>
        <v>M</v>
      </c>
      <c r="H875" s="79" t="str">
        <f t="shared" si="41"/>
        <v>1GDP-ELPO/PERM2</v>
      </c>
    </row>
    <row r="876" spans="1:8">
      <c r="A876" s="80">
        <v>37195</v>
      </c>
      <c r="B876" s="79" t="s">
        <v>166</v>
      </c>
      <c r="C876" s="79" t="s">
        <v>137</v>
      </c>
      <c r="D876" s="85">
        <v>-137000</v>
      </c>
      <c r="E876" s="85">
        <v>-137000</v>
      </c>
      <c r="F876" s="210">
        <f t="shared" si="39"/>
        <v>1</v>
      </c>
      <c r="G876" s="79" t="str">
        <f t="shared" si="40"/>
        <v>M</v>
      </c>
      <c r="H876" s="79" t="str">
        <f t="shared" si="41"/>
        <v>1GDP-ELPO/SANJUA</v>
      </c>
    </row>
    <row r="877" spans="1:8">
      <c r="A877" s="80">
        <v>37195</v>
      </c>
      <c r="B877" s="79" t="s">
        <v>166</v>
      </c>
      <c r="C877" s="79" t="s">
        <v>177</v>
      </c>
      <c r="D877" s="85">
        <v>0</v>
      </c>
      <c r="E877" s="85">
        <v>0</v>
      </c>
      <c r="F877" s="210">
        <f t="shared" si="39"/>
        <v>1</v>
      </c>
      <c r="G877" s="79" t="str">
        <f t="shared" si="40"/>
        <v>M</v>
      </c>
      <c r="H877" s="79" t="str">
        <f t="shared" si="41"/>
        <v>1GDP-HEHUB</v>
      </c>
    </row>
    <row r="878" spans="1:8">
      <c r="A878" s="80">
        <v>37195</v>
      </c>
      <c r="B878" s="79" t="s">
        <v>166</v>
      </c>
      <c r="C878" s="79" t="s">
        <v>127</v>
      </c>
      <c r="D878" s="85">
        <v>-50000</v>
      </c>
      <c r="E878" s="85">
        <v>-50000</v>
      </c>
      <c r="F878" s="210">
        <f t="shared" si="39"/>
        <v>1</v>
      </c>
      <c r="G878" s="79" t="str">
        <f t="shared" si="40"/>
        <v>M</v>
      </c>
      <c r="H878" s="79" t="str">
        <f t="shared" si="41"/>
        <v>1GDP-KERN/OPAL</v>
      </c>
    </row>
    <row r="879" spans="1:8">
      <c r="A879" s="80">
        <v>37165</v>
      </c>
      <c r="B879" s="79" t="s">
        <v>80</v>
      </c>
      <c r="C879" s="79" t="s">
        <v>90</v>
      </c>
      <c r="D879" s="85">
        <v>0</v>
      </c>
      <c r="E879" s="85">
        <v>0</v>
      </c>
      <c r="F879" s="210">
        <f t="shared" si="39"/>
        <v>1</v>
      </c>
      <c r="G879" s="79" t="str">
        <f t="shared" si="40"/>
        <v>D</v>
      </c>
      <c r="H879" s="79" t="str">
        <f t="shared" si="41"/>
        <v>1CGPR-AECO/BASIS</v>
      </c>
    </row>
    <row r="880" spans="1:8">
      <c r="A880" s="80">
        <v>37165</v>
      </c>
      <c r="B880" s="79" t="s">
        <v>80</v>
      </c>
      <c r="C880" s="79" t="s">
        <v>100</v>
      </c>
      <c r="D880" s="85">
        <v>0</v>
      </c>
      <c r="E880" s="85">
        <v>0</v>
      </c>
      <c r="F880" s="210">
        <f t="shared" si="39"/>
        <v>1</v>
      </c>
      <c r="G880" s="79" t="str">
        <f t="shared" si="40"/>
        <v>D</v>
      </c>
      <c r="H880" s="79" t="str">
        <f t="shared" si="41"/>
        <v>1DJ/BASIN/PSCO</v>
      </c>
    </row>
    <row r="881" spans="1:8">
      <c r="A881" s="80">
        <v>37165</v>
      </c>
      <c r="B881" s="79" t="s">
        <v>80</v>
      </c>
      <c r="C881" s="79" t="s">
        <v>91</v>
      </c>
      <c r="D881" s="85">
        <v>0</v>
      </c>
      <c r="E881" s="85">
        <v>0</v>
      </c>
      <c r="F881" s="210">
        <f t="shared" si="39"/>
        <v>1</v>
      </c>
      <c r="G881" s="79" t="str">
        <f t="shared" si="40"/>
        <v>D</v>
      </c>
      <c r="H881" s="79" t="str">
        <f t="shared" si="41"/>
        <v>1IF-CIG/RKYMTN</v>
      </c>
    </row>
    <row r="882" spans="1:8">
      <c r="A882" s="80">
        <v>37165</v>
      </c>
      <c r="B882" s="79" t="s">
        <v>80</v>
      </c>
      <c r="C882" s="79" t="s">
        <v>92</v>
      </c>
      <c r="D882" s="85">
        <v>0</v>
      </c>
      <c r="E882" s="85">
        <v>0</v>
      </c>
      <c r="F882" s="210">
        <f t="shared" si="39"/>
        <v>1</v>
      </c>
      <c r="G882" s="79" t="str">
        <f t="shared" si="40"/>
        <v>D</v>
      </c>
      <c r="H882" s="79" t="str">
        <f t="shared" si="41"/>
        <v>1IF-ELPO/PERMIAN</v>
      </c>
    </row>
    <row r="883" spans="1:8">
      <c r="A883" s="80">
        <v>37165</v>
      </c>
      <c r="B883" s="79" t="s">
        <v>80</v>
      </c>
      <c r="C883" s="79" t="s">
        <v>72</v>
      </c>
      <c r="D883" s="85">
        <v>0</v>
      </c>
      <c r="E883" s="85">
        <v>0</v>
      </c>
      <c r="F883" s="210">
        <f t="shared" si="39"/>
        <v>1</v>
      </c>
      <c r="G883" s="79" t="str">
        <f t="shared" si="40"/>
        <v>D</v>
      </c>
      <c r="H883" s="79" t="str">
        <f t="shared" si="41"/>
        <v>1IF-ELPO/SJ</v>
      </c>
    </row>
    <row r="884" spans="1:8">
      <c r="A884" s="80">
        <v>37165</v>
      </c>
      <c r="B884" s="79" t="s">
        <v>80</v>
      </c>
      <c r="C884" s="79" t="s">
        <v>93</v>
      </c>
      <c r="D884" s="85">
        <v>0</v>
      </c>
      <c r="E884" s="85">
        <v>0</v>
      </c>
      <c r="F884" s="210">
        <f t="shared" si="39"/>
        <v>1</v>
      </c>
      <c r="G884" s="79" t="str">
        <f t="shared" si="40"/>
        <v>D</v>
      </c>
      <c r="H884" s="79" t="str">
        <f t="shared" si="41"/>
        <v>1IF-HEHUB</v>
      </c>
    </row>
    <row r="885" spans="1:8">
      <c r="A885" s="80">
        <v>37165</v>
      </c>
      <c r="B885" s="79" t="s">
        <v>80</v>
      </c>
      <c r="C885" s="79" t="s">
        <v>94</v>
      </c>
      <c r="D885" s="85">
        <v>0</v>
      </c>
      <c r="E885" s="85">
        <v>0</v>
      </c>
      <c r="F885" s="210">
        <f t="shared" si="39"/>
        <v>1</v>
      </c>
      <c r="G885" s="79" t="str">
        <f t="shared" si="40"/>
        <v>D</v>
      </c>
      <c r="H885" s="79" t="str">
        <f t="shared" si="41"/>
        <v>1IF-HPL/SHPCHAN</v>
      </c>
    </row>
    <row r="886" spans="1:8">
      <c r="A886" s="80">
        <v>37165</v>
      </c>
      <c r="B886" s="79" t="s">
        <v>80</v>
      </c>
      <c r="C886" s="79" t="s">
        <v>95</v>
      </c>
      <c r="D886" s="85">
        <v>0</v>
      </c>
      <c r="E886" s="85">
        <v>0</v>
      </c>
      <c r="F886" s="210">
        <f t="shared" si="39"/>
        <v>1</v>
      </c>
      <c r="G886" s="79" t="str">
        <f t="shared" si="40"/>
        <v>D</v>
      </c>
      <c r="H886" s="79" t="str">
        <f t="shared" si="41"/>
        <v>1IF-NTHWST/CANBR</v>
      </c>
    </row>
    <row r="887" spans="1:8">
      <c r="A887" s="80">
        <v>37165</v>
      </c>
      <c r="B887" s="79" t="s">
        <v>80</v>
      </c>
      <c r="C887" s="79" t="s">
        <v>67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D</v>
      </c>
      <c r="H887" s="79" t="str">
        <f t="shared" si="41"/>
        <v>1IF-NWPL_ROCKY_M</v>
      </c>
    </row>
    <row r="888" spans="1:8">
      <c r="A888" s="80">
        <v>37165</v>
      </c>
      <c r="B888" s="79" t="s">
        <v>80</v>
      </c>
      <c r="C888" s="79" t="s">
        <v>101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D</v>
      </c>
      <c r="H888" s="79" t="str">
        <f t="shared" si="41"/>
        <v>1IF-QUESTAR</v>
      </c>
    </row>
    <row r="889" spans="1:8">
      <c r="A889" s="80">
        <v>37165</v>
      </c>
      <c r="B889" s="79" t="s">
        <v>80</v>
      </c>
      <c r="C889" s="79" t="s">
        <v>73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D</v>
      </c>
      <c r="H889" s="79" t="str">
        <f t="shared" si="41"/>
        <v>1IF-WAHA-TX</v>
      </c>
    </row>
    <row r="890" spans="1:8">
      <c r="A890" s="80">
        <v>37165</v>
      </c>
      <c r="B890" s="79" t="s">
        <v>80</v>
      </c>
      <c r="C890" s="79" t="s">
        <v>68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D</v>
      </c>
      <c r="H890" s="79" t="str">
        <f t="shared" si="41"/>
        <v>1NGI-MALIN</v>
      </c>
    </row>
    <row r="891" spans="1:8">
      <c r="A891" s="80">
        <v>37165</v>
      </c>
      <c r="B891" s="79" t="s">
        <v>80</v>
      </c>
      <c r="C891" s="79" t="s">
        <v>74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D</v>
      </c>
      <c r="H891" s="79" t="str">
        <f t="shared" si="41"/>
        <v>1NGI-PGE/CG</v>
      </c>
    </row>
    <row r="892" spans="1:8">
      <c r="A892" s="80">
        <v>37165</v>
      </c>
      <c r="B892" s="79" t="s">
        <v>80</v>
      </c>
      <c r="C892" s="79" t="s">
        <v>46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D</v>
      </c>
      <c r="H892" s="79" t="str">
        <f t="shared" si="41"/>
        <v>1NGI-SOCAL</v>
      </c>
    </row>
    <row r="893" spans="1:8">
      <c r="A893" s="80">
        <v>37196</v>
      </c>
      <c r="B893" s="79" t="s">
        <v>80</v>
      </c>
      <c r="C893" s="79" t="s">
        <v>90</v>
      </c>
      <c r="D893" s="85">
        <v>1949033.2146999999</v>
      </c>
      <c r="E893" s="85">
        <v>-389806.64293999999</v>
      </c>
      <c r="F893" s="210">
        <f t="shared" si="39"/>
        <v>2</v>
      </c>
      <c r="G893" s="79" t="str">
        <f t="shared" si="40"/>
        <v>D</v>
      </c>
      <c r="H893" s="79" t="str">
        <f t="shared" si="41"/>
        <v>2CGPR-AECO/BASIS</v>
      </c>
    </row>
    <row r="894" spans="1:8">
      <c r="A894" s="80">
        <v>37196</v>
      </c>
      <c r="B894" s="79" t="s">
        <v>80</v>
      </c>
      <c r="C894" s="79" t="s">
        <v>100</v>
      </c>
      <c r="D894" s="85">
        <v>-1499.2563</v>
      </c>
      <c r="E894" s="85">
        <v>149.92563000000001</v>
      </c>
      <c r="F894" s="210">
        <f t="shared" si="39"/>
        <v>2</v>
      </c>
      <c r="G894" s="79" t="str">
        <f t="shared" si="40"/>
        <v>D</v>
      </c>
      <c r="H894" s="79" t="str">
        <f t="shared" si="41"/>
        <v>2DJ/BASIN/PSCO</v>
      </c>
    </row>
    <row r="895" spans="1:8">
      <c r="A895" s="80">
        <v>37196</v>
      </c>
      <c r="B895" s="79" t="s">
        <v>80</v>
      </c>
      <c r="C895" s="79" t="s">
        <v>91</v>
      </c>
      <c r="D895" s="85">
        <v>-503072.45939999999</v>
      </c>
      <c r="E895" s="85">
        <v>5030.7245940000003</v>
      </c>
      <c r="F895" s="210">
        <f t="shared" si="39"/>
        <v>2</v>
      </c>
      <c r="G895" s="79" t="str">
        <f t="shared" si="40"/>
        <v>D</v>
      </c>
      <c r="H895" s="79" t="str">
        <f t="shared" si="41"/>
        <v>2IF-CIG/RKYMTN</v>
      </c>
    </row>
    <row r="896" spans="1:8">
      <c r="A896" s="80">
        <v>37196</v>
      </c>
      <c r="B896" s="79" t="s">
        <v>80</v>
      </c>
      <c r="C896" s="79" t="s">
        <v>92</v>
      </c>
      <c r="D896" s="85">
        <v>149925.63190000001</v>
      </c>
      <c r="E896" s="85">
        <v>-14992.563190000001</v>
      </c>
      <c r="F896" s="210">
        <f t="shared" si="39"/>
        <v>2</v>
      </c>
      <c r="G896" s="79" t="str">
        <f t="shared" si="40"/>
        <v>D</v>
      </c>
      <c r="H896" s="79" t="str">
        <f t="shared" si="41"/>
        <v>2IF-ELPO/PERMIAN</v>
      </c>
    </row>
    <row r="897" spans="1:8">
      <c r="A897" s="80">
        <v>37196</v>
      </c>
      <c r="B897" s="79" t="s">
        <v>80</v>
      </c>
      <c r="C897" s="79" t="s">
        <v>72</v>
      </c>
      <c r="D897" s="85">
        <v>299851.26380000002</v>
      </c>
      <c r="E897" s="85">
        <v>-29985.126380000002</v>
      </c>
      <c r="F897" s="210">
        <f t="shared" si="39"/>
        <v>2</v>
      </c>
      <c r="G897" s="79" t="str">
        <f t="shared" si="40"/>
        <v>D</v>
      </c>
      <c r="H897" s="79" t="str">
        <f t="shared" si="41"/>
        <v>2IF-ELPO/SJ</v>
      </c>
    </row>
    <row r="898" spans="1:8">
      <c r="A898" s="80">
        <v>37196</v>
      </c>
      <c r="B898" s="79" t="s">
        <v>80</v>
      </c>
      <c r="C898" s="79" t="s">
        <v>93</v>
      </c>
      <c r="D898" s="85">
        <v>299851.26380000002</v>
      </c>
      <c r="E898" s="85">
        <v>-30.061592206406797</v>
      </c>
      <c r="F898" s="210">
        <f t="shared" si="39"/>
        <v>2</v>
      </c>
      <c r="G898" s="79" t="str">
        <f t="shared" si="40"/>
        <v>D</v>
      </c>
      <c r="H898" s="79" t="str">
        <f t="shared" si="41"/>
        <v>2IF-HEHUB</v>
      </c>
    </row>
    <row r="899" spans="1:8">
      <c r="A899" s="80">
        <v>37196</v>
      </c>
      <c r="B899" s="79" t="s">
        <v>80</v>
      </c>
      <c r="C899" s="79" t="s">
        <v>99</v>
      </c>
      <c r="D899" s="85">
        <v>-453774.91249999998</v>
      </c>
      <c r="E899" s="85">
        <v>11344.3728125</v>
      </c>
      <c r="F899" s="210">
        <f t="shared" ref="F899:F962" si="42">IF(REF_DT&lt;=LastDay,INDEX(IntraMonth_Buckets,MATCH($A899,IntraSumMonths,0),1),INDEX(BucketTable,MATCH($A899,SumMonths,0),1))</f>
        <v>2</v>
      </c>
      <c r="G899" s="79" t="str">
        <f t="shared" ref="G899:G962" si="43">INDEX(Book_Type,MATCH($B899,Book,0),1)</f>
        <v>D</v>
      </c>
      <c r="H899" s="79" t="str">
        <f t="shared" ref="H899:H962" si="44">$F899&amp;$C899</f>
        <v>2IF-NGPL/MIDCON</v>
      </c>
    </row>
    <row r="900" spans="1:8">
      <c r="A900" s="80">
        <v>37196</v>
      </c>
      <c r="B900" s="79" t="s">
        <v>80</v>
      </c>
      <c r="C900" s="79" t="s">
        <v>95</v>
      </c>
      <c r="D900" s="85">
        <v>-44977.6895</v>
      </c>
      <c r="E900" s="85">
        <v>4497.7689499999997</v>
      </c>
      <c r="F900" s="210">
        <f t="shared" si="42"/>
        <v>2</v>
      </c>
      <c r="G900" s="79" t="str">
        <f t="shared" si="43"/>
        <v>D</v>
      </c>
      <c r="H900" s="79" t="str">
        <f t="shared" si="44"/>
        <v>2IF-NTHWST/CANBR</v>
      </c>
    </row>
    <row r="901" spans="1:8">
      <c r="A901" s="80">
        <v>37196</v>
      </c>
      <c r="B901" s="79" t="s">
        <v>80</v>
      </c>
      <c r="C901" s="79" t="s">
        <v>67</v>
      </c>
      <c r="D901" s="85">
        <v>531260.47739999997</v>
      </c>
      <c r="E901" s="85">
        <v>-53126.047740000002</v>
      </c>
      <c r="F901" s="210">
        <f t="shared" si="42"/>
        <v>2</v>
      </c>
      <c r="G901" s="79" t="str">
        <f t="shared" si="43"/>
        <v>D</v>
      </c>
      <c r="H901" s="79" t="str">
        <f t="shared" si="44"/>
        <v>2IF-NWPL_ROCKY_M</v>
      </c>
    </row>
    <row r="902" spans="1:8">
      <c r="A902" s="80">
        <v>37196</v>
      </c>
      <c r="B902" s="79" t="s">
        <v>80</v>
      </c>
      <c r="C902" s="79" t="s">
        <v>102</v>
      </c>
      <c r="D902" s="85">
        <v>149925.63190000001</v>
      </c>
      <c r="E902" s="85">
        <v>-3748.1407975000002</v>
      </c>
      <c r="F902" s="210">
        <f t="shared" si="42"/>
        <v>2</v>
      </c>
      <c r="G902" s="79" t="str">
        <f t="shared" si="43"/>
        <v>D</v>
      </c>
      <c r="H902" s="79" t="str">
        <f t="shared" si="44"/>
        <v>2IF-PAN/TX/OK</v>
      </c>
    </row>
    <row r="903" spans="1:8">
      <c r="A903" s="80">
        <v>37196</v>
      </c>
      <c r="B903" s="79" t="s">
        <v>80</v>
      </c>
      <c r="C903" s="79" t="s">
        <v>101</v>
      </c>
      <c r="D903" s="85">
        <v>-318591.96779999998</v>
      </c>
      <c r="E903" s="85">
        <v>3185.9196780000002</v>
      </c>
      <c r="F903" s="210">
        <f t="shared" si="42"/>
        <v>2</v>
      </c>
      <c r="G903" s="79" t="str">
        <f t="shared" si="43"/>
        <v>D</v>
      </c>
      <c r="H903" s="79" t="str">
        <f t="shared" si="44"/>
        <v>2IF-QUESTAR</v>
      </c>
    </row>
    <row r="904" spans="1:8">
      <c r="A904" s="80">
        <v>37196</v>
      </c>
      <c r="B904" s="79" t="s">
        <v>80</v>
      </c>
      <c r="C904" s="79" t="s">
        <v>68</v>
      </c>
      <c r="D904" s="85">
        <v>352587.10499999998</v>
      </c>
      <c r="E904" s="85">
        <v>-3525.8710500000002</v>
      </c>
      <c r="F904" s="210">
        <f t="shared" si="42"/>
        <v>2</v>
      </c>
      <c r="G904" s="79" t="str">
        <f t="shared" si="43"/>
        <v>D</v>
      </c>
      <c r="H904" s="79" t="str">
        <f t="shared" si="44"/>
        <v>2NGI-MALIN</v>
      </c>
    </row>
    <row r="905" spans="1:8">
      <c r="A905" s="80">
        <v>37196</v>
      </c>
      <c r="B905" s="79" t="s">
        <v>80</v>
      </c>
      <c r="C905" s="79" t="s">
        <v>74</v>
      </c>
      <c r="D905" s="85">
        <v>-87425.634300000005</v>
      </c>
      <c r="E905" s="85">
        <v>0</v>
      </c>
      <c r="F905" s="210">
        <f t="shared" si="42"/>
        <v>2</v>
      </c>
      <c r="G905" s="79" t="str">
        <f t="shared" si="43"/>
        <v>D</v>
      </c>
      <c r="H905" s="79" t="str">
        <f t="shared" si="44"/>
        <v>2NGI-PGE/CG</v>
      </c>
    </row>
    <row r="906" spans="1:8">
      <c r="A906" s="80">
        <v>37196</v>
      </c>
      <c r="B906" s="79" t="s">
        <v>80</v>
      </c>
      <c r="C906" s="79" t="s">
        <v>75</v>
      </c>
      <c r="D906" s="85">
        <v>299851.26380000002</v>
      </c>
      <c r="E906" s="85">
        <v>0</v>
      </c>
      <c r="F906" s="210">
        <f t="shared" si="42"/>
        <v>2</v>
      </c>
      <c r="G906" s="79" t="str">
        <f t="shared" si="43"/>
        <v>D</v>
      </c>
      <c r="H906" s="79" t="str">
        <f t="shared" si="44"/>
        <v>2NGI-SOBDR-PG&amp;E</v>
      </c>
    </row>
    <row r="907" spans="1:8">
      <c r="A907" s="80">
        <v>37196</v>
      </c>
      <c r="B907" s="79" t="s">
        <v>80</v>
      </c>
      <c r="C907" s="79" t="s">
        <v>46</v>
      </c>
      <c r="D907" s="85">
        <v>-1297106.5919000001</v>
      </c>
      <c r="E907" s="85">
        <v>129710.65919000001</v>
      </c>
      <c r="F907" s="210">
        <f t="shared" si="42"/>
        <v>2</v>
      </c>
      <c r="G907" s="79" t="str">
        <f t="shared" si="43"/>
        <v>D</v>
      </c>
      <c r="H907" s="79" t="str">
        <f t="shared" si="44"/>
        <v>2NGI-SOCAL</v>
      </c>
    </row>
    <row r="908" spans="1:8">
      <c r="A908" s="80">
        <v>37226</v>
      </c>
      <c r="B908" s="79" t="s">
        <v>80</v>
      </c>
      <c r="C908" s="79" t="s">
        <v>90</v>
      </c>
      <c r="D908" s="85">
        <v>1855437.3023999999</v>
      </c>
      <c r="E908" s="85">
        <v>-371087.46048000001</v>
      </c>
      <c r="F908" s="210">
        <f t="shared" si="42"/>
        <v>3</v>
      </c>
      <c r="G908" s="79" t="str">
        <f t="shared" si="43"/>
        <v>D</v>
      </c>
      <c r="H908" s="79" t="str">
        <f t="shared" si="44"/>
        <v>3CGPR-AECO/BASIS</v>
      </c>
    </row>
    <row r="909" spans="1:8">
      <c r="A909" s="80">
        <v>37226</v>
      </c>
      <c r="B909" s="79" t="s">
        <v>80</v>
      </c>
      <c r="C909" s="79" t="s">
        <v>100</v>
      </c>
      <c r="D909" s="85">
        <v>-1546.1978000000001</v>
      </c>
      <c r="E909" s="85">
        <v>154.61977999999999</v>
      </c>
      <c r="F909" s="210">
        <f t="shared" si="42"/>
        <v>3</v>
      </c>
      <c r="G909" s="79" t="str">
        <f t="shared" si="43"/>
        <v>D</v>
      </c>
      <c r="H909" s="79" t="str">
        <f t="shared" si="44"/>
        <v>3DJ/BASIN/PSCO</v>
      </c>
    </row>
    <row r="910" spans="1:8">
      <c r="A910" s="80">
        <v>37226</v>
      </c>
      <c r="B910" s="79" t="s">
        <v>80</v>
      </c>
      <c r="C910" s="79" t="s">
        <v>91</v>
      </c>
      <c r="D910" s="85">
        <v>-615493.44279999996</v>
      </c>
      <c r="E910" s="85">
        <v>6154.9344279999996</v>
      </c>
      <c r="F910" s="210">
        <f t="shared" si="42"/>
        <v>3</v>
      </c>
      <c r="G910" s="79" t="str">
        <f t="shared" si="43"/>
        <v>D</v>
      </c>
      <c r="H910" s="79" t="str">
        <f t="shared" si="44"/>
        <v>3IF-CIG/RKYMTN</v>
      </c>
    </row>
    <row r="911" spans="1:8">
      <c r="A911" s="80">
        <v>37226</v>
      </c>
      <c r="B911" s="79" t="s">
        <v>80</v>
      </c>
      <c r="C911" s="79" t="s">
        <v>92</v>
      </c>
      <c r="D911" s="85">
        <v>773098.87569999998</v>
      </c>
      <c r="E911" s="85">
        <v>-77309.887570000006</v>
      </c>
      <c r="F911" s="210">
        <f t="shared" si="42"/>
        <v>3</v>
      </c>
      <c r="G911" s="79" t="str">
        <f t="shared" si="43"/>
        <v>D</v>
      </c>
      <c r="H911" s="79" t="str">
        <f t="shared" si="44"/>
        <v>3IF-ELPO/PERMIAN</v>
      </c>
    </row>
    <row r="912" spans="1:8">
      <c r="A912" s="80">
        <v>37226</v>
      </c>
      <c r="B912" s="79" t="s">
        <v>80</v>
      </c>
      <c r="C912" s="79" t="s">
        <v>72</v>
      </c>
      <c r="D912" s="85">
        <v>309239.55060000002</v>
      </c>
      <c r="E912" s="85">
        <v>-30923.95506</v>
      </c>
      <c r="F912" s="210">
        <f t="shared" si="42"/>
        <v>3</v>
      </c>
      <c r="G912" s="79" t="str">
        <f t="shared" si="43"/>
        <v>D</v>
      </c>
      <c r="H912" s="79" t="str">
        <f t="shared" si="44"/>
        <v>3IF-ELPO/SJ</v>
      </c>
    </row>
    <row r="913" spans="1:8">
      <c r="A913" s="80">
        <v>37226</v>
      </c>
      <c r="B913" s="79" t="s">
        <v>80</v>
      </c>
      <c r="C913" s="79" t="s">
        <v>93</v>
      </c>
      <c r="D913" s="85">
        <v>309239.55040000001</v>
      </c>
      <c r="E913" s="85">
        <v>0</v>
      </c>
      <c r="F913" s="210">
        <f t="shared" si="42"/>
        <v>3</v>
      </c>
      <c r="G913" s="79" t="str">
        <f t="shared" si="43"/>
        <v>D</v>
      </c>
      <c r="H913" s="79" t="str">
        <f t="shared" si="44"/>
        <v>3IF-HEHUB</v>
      </c>
    </row>
    <row r="914" spans="1:8">
      <c r="A914" s="80">
        <v>37226</v>
      </c>
      <c r="B914" s="79" t="s">
        <v>80</v>
      </c>
      <c r="C914" s="79" t="s">
        <v>99</v>
      </c>
      <c r="D914" s="85">
        <v>-61847.910100000001</v>
      </c>
      <c r="E914" s="85">
        <v>1546.1977525</v>
      </c>
      <c r="F914" s="210">
        <f t="shared" si="42"/>
        <v>3</v>
      </c>
      <c r="G914" s="79" t="str">
        <f t="shared" si="43"/>
        <v>D</v>
      </c>
      <c r="H914" s="79" t="str">
        <f t="shared" si="44"/>
        <v>3IF-NGPL/MIDCON</v>
      </c>
    </row>
    <row r="915" spans="1:8">
      <c r="A915" s="80">
        <v>37226</v>
      </c>
      <c r="B915" s="79" t="s">
        <v>80</v>
      </c>
      <c r="C915" s="79" t="s">
        <v>95</v>
      </c>
      <c r="D915" s="85">
        <v>-974104.58349999995</v>
      </c>
      <c r="E915" s="85">
        <v>97410.458350000001</v>
      </c>
      <c r="F915" s="210">
        <f t="shared" si="42"/>
        <v>3</v>
      </c>
      <c r="G915" s="79" t="str">
        <f t="shared" si="43"/>
        <v>D</v>
      </c>
      <c r="H915" s="79" t="str">
        <f t="shared" si="44"/>
        <v>3IF-NTHWST/CANBR</v>
      </c>
    </row>
    <row r="916" spans="1:8">
      <c r="A916" s="80">
        <v>37226</v>
      </c>
      <c r="B916" s="79" t="s">
        <v>80</v>
      </c>
      <c r="C916" s="79" t="s">
        <v>67</v>
      </c>
      <c r="D916" s="85">
        <v>-2240073.4454000001</v>
      </c>
      <c r="E916" s="85">
        <v>224007.34453999999</v>
      </c>
      <c r="F916" s="210">
        <f t="shared" si="42"/>
        <v>3</v>
      </c>
      <c r="G916" s="79" t="str">
        <f t="shared" si="43"/>
        <v>D</v>
      </c>
      <c r="H916" s="79" t="str">
        <f t="shared" si="44"/>
        <v>3IF-NWPL_ROCKY_M</v>
      </c>
    </row>
    <row r="917" spans="1:8">
      <c r="A917" s="80">
        <v>37226</v>
      </c>
      <c r="B917" s="79" t="s">
        <v>80</v>
      </c>
      <c r="C917" s="79" t="s">
        <v>102</v>
      </c>
      <c r="D917" s="85">
        <v>463859.32549999998</v>
      </c>
      <c r="E917" s="85">
        <v>-11596.483137499999</v>
      </c>
      <c r="F917" s="210">
        <f t="shared" si="42"/>
        <v>3</v>
      </c>
      <c r="G917" s="79" t="str">
        <f t="shared" si="43"/>
        <v>D</v>
      </c>
      <c r="H917" s="79" t="str">
        <f t="shared" si="44"/>
        <v>3IF-PAN/TX/OK</v>
      </c>
    </row>
    <row r="918" spans="1:8">
      <c r="A918" s="80">
        <v>37226</v>
      </c>
      <c r="B918" s="79" t="s">
        <v>80</v>
      </c>
      <c r="C918" s="79" t="s">
        <v>101</v>
      </c>
      <c r="D918" s="85">
        <v>-309239.5503</v>
      </c>
      <c r="E918" s="85">
        <v>3092.3955030000002</v>
      </c>
      <c r="F918" s="210">
        <f t="shared" si="42"/>
        <v>3</v>
      </c>
      <c r="G918" s="79" t="str">
        <f t="shared" si="43"/>
        <v>D</v>
      </c>
      <c r="H918" s="79" t="str">
        <f t="shared" si="44"/>
        <v>3IF-QUESTAR</v>
      </c>
    </row>
    <row r="919" spans="1:8">
      <c r="A919" s="80">
        <v>37226</v>
      </c>
      <c r="B919" s="79" t="s">
        <v>80</v>
      </c>
      <c r="C919" s="79" t="s">
        <v>68</v>
      </c>
      <c r="D919" s="85">
        <v>-1908363.1521999999</v>
      </c>
      <c r="E919" s="85">
        <v>19083.631522</v>
      </c>
      <c r="F919" s="210">
        <f t="shared" si="42"/>
        <v>3</v>
      </c>
      <c r="G919" s="79" t="str">
        <f t="shared" si="43"/>
        <v>D</v>
      </c>
      <c r="H919" s="79" t="str">
        <f t="shared" si="44"/>
        <v>3NGI-MALIN</v>
      </c>
    </row>
    <row r="920" spans="1:8">
      <c r="A920" s="80">
        <v>37226</v>
      </c>
      <c r="B920" s="79" t="s">
        <v>80</v>
      </c>
      <c r="C920" s="79" t="s">
        <v>74</v>
      </c>
      <c r="D920" s="85">
        <v>-210754.73439999999</v>
      </c>
      <c r="E920" s="85">
        <v>0</v>
      </c>
      <c r="F920" s="210">
        <f t="shared" si="42"/>
        <v>3</v>
      </c>
      <c r="G920" s="79" t="str">
        <f t="shared" si="43"/>
        <v>D</v>
      </c>
      <c r="H920" s="79" t="str">
        <f t="shared" si="44"/>
        <v>3NGI-PGE/CG</v>
      </c>
    </row>
    <row r="921" spans="1:8">
      <c r="A921" s="80">
        <v>37226</v>
      </c>
      <c r="B921" s="79" t="s">
        <v>80</v>
      </c>
      <c r="C921" s="79" t="s">
        <v>75</v>
      </c>
      <c r="D921" s="85">
        <v>309239.55040000001</v>
      </c>
      <c r="E921" s="85">
        <v>0</v>
      </c>
      <c r="F921" s="210">
        <f t="shared" si="42"/>
        <v>3</v>
      </c>
      <c r="G921" s="79" t="str">
        <f t="shared" si="43"/>
        <v>D</v>
      </c>
      <c r="H921" s="79" t="str">
        <f t="shared" si="44"/>
        <v>3NGI-SOBDR-PG&amp;E</v>
      </c>
    </row>
    <row r="922" spans="1:8">
      <c r="A922" s="80">
        <v>37226</v>
      </c>
      <c r="B922" s="79" t="s">
        <v>80</v>
      </c>
      <c r="C922" s="79" t="s">
        <v>46</v>
      </c>
      <c r="D922" s="85">
        <v>1129347.8256999999</v>
      </c>
      <c r="E922" s="85">
        <v>-112934.78257</v>
      </c>
      <c r="F922" s="210">
        <f t="shared" si="42"/>
        <v>3</v>
      </c>
      <c r="G922" s="79" t="str">
        <f t="shared" si="43"/>
        <v>D</v>
      </c>
      <c r="H922" s="79" t="str">
        <f t="shared" si="44"/>
        <v>3NGI-SOCAL</v>
      </c>
    </row>
    <row r="923" spans="1:8">
      <c r="A923" s="80">
        <v>37257</v>
      </c>
      <c r="B923" s="79" t="s">
        <v>80</v>
      </c>
      <c r="C923" s="79" t="s">
        <v>90</v>
      </c>
      <c r="D923" s="85">
        <v>1851837.0563999999</v>
      </c>
      <c r="E923" s="85">
        <v>-370367.41128</v>
      </c>
      <c r="F923" s="210">
        <f t="shared" si="42"/>
        <v>3</v>
      </c>
      <c r="G923" s="79" t="str">
        <f t="shared" si="43"/>
        <v>D</v>
      </c>
      <c r="H923" s="79" t="str">
        <f t="shared" si="44"/>
        <v>3CGPR-AECO/BASIS</v>
      </c>
    </row>
    <row r="924" spans="1:8">
      <c r="A924" s="80">
        <v>37257</v>
      </c>
      <c r="B924" s="79" t="s">
        <v>80</v>
      </c>
      <c r="C924" s="79" t="s">
        <v>100</v>
      </c>
      <c r="D924" s="85">
        <v>-1543.1975</v>
      </c>
      <c r="E924" s="85">
        <v>154.31975</v>
      </c>
      <c r="F924" s="210">
        <f t="shared" si="42"/>
        <v>3</v>
      </c>
      <c r="G924" s="79" t="str">
        <f t="shared" si="43"/>
        <v>D</v>
      </c>
      <c r="H924" s="79" t="str">
        <f t="shared" si="44"/>
        <v>3DJ/BASIN/PSCO</v>
      </c>
    </row>
    <row r="925" spans="1:8">
      <c r="A925" s="80">
        <v>37257</v>
      </c>
      <c r="B925" s="79" t="s">
        <v>80</v>
      </c>
      <c r="C925" s="79" t="s">
        <v>91</v>
      </c>
      <c r="D925" s="85">
        <v>90728.067899999995</v>
      </c>
      <c r="E925" s="85">
        <v>-907.28067899999996</v>
      </c>
      <c r="F925" s="210">
        <f t="shared" si="42"/>
        <v>3</v>
      </c>
      <c r="G925" s="79" t="str">
        <f t="shared" si="43"/>
        <v>D</v>
      </c>
      <c r="H925" s="79" t="str">
        <f t="shared" si="44"/>
        <v>3IF-CIG/RKYMTN</v>
      </c>
    </row>
    <row r="926" spans="1:8">
      <c r="A926" s="80">
        <v>37257</v>
      </c>
      <c r="B926" s="79" t="s">
        <v>80</v>
      </c>
      <c r="C926" s="79" t="s">
        <v>92</v>
      </c>
      <c r="D926" s="85">
        <v>617279.01879999996</v>
      </c>
      <c r="E926" s="85">
        <v>-61727.901879999998</v>
      </c>
      <c r="F926" s="210">
        <f t="shared" si="42"/>
        <v>3</v>
      </c>
      <c r="G926" s="79" t="str">
        <f t="shared" si="43"/>
        <v>D</v>
      </c>
      <c r="H926" s="79" t="str">
        <f t="shared" si="44"/>
        <v>3IF-ELPO/PERMIAN</v>
      </c>
    </row>
    <row r="927" spans="1:8">
      <c r="A927" s="80">
        <v>37257</v>
      </c>
      <c r="B927" s="79" t="s">
        <v>80</v>
      </c>
      <c r="C927" s="79" t="s">
        <v>72</v>
      </c>
      <c r="D927" s="85">
        <v>-308639.50949999999</v>
      </c>
      <c r="E927" s="85">
        <v>30863.950949999999</v>
      </c>
      <c r="F927" s="210">
        <f t="shared" si="42"/>
        <v>3</v>
      </c>
      <c r="G927" s="79" t="str">
        <f t="shared" si="43"/>
        <v>D</v>
      </c>
      <c r="H927" s="79" t="str">
        <f t="shared" si="44"/>
        <v>3IF-ELPO/SJ</v>
      </c>
    </row>
    <row r="928" spans="1:8">
      <c r="A928" s="80">
        <v>37257</v>
      </c>
      <c r="B928" s="79" t="s">
        <v>80</v>
      </c>
      <c r="C928" s="79" t="s">
        <v>93</v>
      </c>
      <c r="D928" s="85">
        <v>308639.50939999998</v>
      </c>
      <c r="E928" s="85">
        <v>0</v>
      </c>
      <c r="F928" s="210">
        <f t="shared" si="42"/>
        <v>3</v>
      </c>
      <c r="G928" s="79" t="str">
        <f t="shared" si="43"/>
        <v>D</v>
      </c>
      <c r="H928" s="79" t="str">
        <f t="shared" si="44"/>
        <v>3IF-HEHUB</v>
      </c>
    </row>
    <row r="929" spans="1:8">
      <c r="A929" s="80">
        <v>37257</v>
      </c>
      <c r="B929" s="79" t="s">
        <v>80</v>
      </c>
      <c r="C929" s="79" t="s">
        <v>99</v>
      </c>
      <c r="D929" s="85">
        <v>4004.3487</v>
      </c>
      <c r="E929" s="85">
        <v>-100.1087175</v>
      </c>
      <c r="F929" s="210">
        <f t="shared" si="42"/>
        <v>3</v>
      </c>
      <c r="G929" s="79" t="str">
        <f t="shared" si="43"/>
        <v>D</v>
      </c>
      <c r="H929" s="79" t="str">
        <f t="shared" si="44"/>
        <v>3IF-NGPL/MIDCON</v>
      </c>
    </row>
    <row r="930" spans="1:8">
      <c r="A930" s="80">
        <v>37257</v>
      </c>
      <c r="B930" s="79" t="s">
        <v>80</v>
      </c>
      <c r="C930" s="79" t="s">
        <v>95</v>
      </c>
      <c r="D930" s="85">
        <v>-972214.45460000006</v>
      </c>
      <c r="E930" s="85">
        <v>97221.445460000003</v>
      </c>
      <c r="F930" s="210">
        <f t="shared" si="42"/>
        <v>3</v>
      </c>
      <c r="G930" s="79" t="str">
        <f t="shared" si="43"/>
        <v>D</v>
      </c>
      <c r="H930" s="79" t="str">
        <f t="shared" si="44"/>
        <v>3IF-NTHWST/CANBR</v>
      </c>
    </row>
    <row r="931" spans="1:8">
      <c r="A931" s="80">
        <v>37257</v>
      </c>
      <c r="B931" s="79" t="s">
        <v>80</v>
      </c>
      <c r="C931" s="79" t="s">
        <v>67</v>
      </c>
      <c r="D931" s="85">
        <v>-2562118.1201999998</v>
      </c>
      <c r="E931" s="85">
        <v>256211.81202000001</v>
      </c>
      <c r="F931" s="210">
        <f t="shared" si="42"/>
        <v>3</v>
      </c>
      <c r="G931" s="79" t="str">
        <f t="shared" si="43"/>
        <v>D</v>
      </c>
      <c r="H931" s="79" t="str">
        <f t="shared" si="44"/>
        <v>3IF-NWPL_ROCKY_M</v>
      </c>
    </row>
    <row r="932" spans="1:8">
      <c r="A932" s="80">
        <v>37257</v>
      </c>
      <c r="B932" s="79" t="s">
        <v>80</v>
      </c>
      <c r="C932" s="79" t="s">
        <v>102</v>
      </c>
      <c r="D932" s="85">
        <v>154319.75469999999</v>
      </c>
      <c r="E932" s="85">
        <v>-3857.9938674999999</v>
      </c>
      <c r="F932" s="210">
        <f t="shared" si="42"/>
        <v>3</v>
      </c>
      <c r="G932" s="79" t="str">
        <f t="shared" si="43"/>
        <v>D</v>
      </c>
      <c r="H932" s="79" t="str">
        <f t="shared" si="44"/>
        <v>3IF-PAN/TX/OK</v>
      </c>
    </row>
    <row r="933" spans="1:8">
      <c r="A933" s="80">
        <v>37257</v>
      </c>
      <c r="B933" s="79" t="s">
        <v>80</v>
      </c>
      <c r="C933" s="79" t="s">
        <v>101</v>
      </c>
      <c r="D933" s="85">
        <v>-308639.50939999998</v>
      </c>
      <c r="E933" s="85">
        <v>3086.395094</v>
      </c>
      <c r="F933" s="210">
        <f t="shared" si="42"/>
        <v>3</v>
      </c>
      <c r="G933" s="79" t="str">
        <f t="shared" si="43"/>
        <v>D</v>
      </c>
      <c r="H933" s="79" t="str">
        <f t="shared" si="44"/>
        <v>3IF-QUESTAR</v>
      </c>
    </row>
    <row r="934" spans="1:8">
      <c r="A934" s="80">
        <v>37257</v>
      </c>
      <c r="B934" s="79" t="s">
        <v>80</v>
      </c>
      <c r="C934" s="79" t="s">
        <v>68</v>
      </c>
      <c r="D934" s="85">
        <v>-1251028.4357</v>
      </c>
      <c r="E934" s="85">
        <v>12510.284357</v>
      </c>
      <c r="F934" s="210">
        <f t="shared" si="42"/>
        <v>3</v>
      </c>
      <c r="G934" s="79" t="str">
        <f t="shared" si="43"/>
        <v>D</v>
      </c>
      <c r="H934" s="79" t="str">
        <f t="shared" si="44"/>
        <v>3NGI-MALIN</v>
      </c>
    </row>
    <row r="935" spans="1:8">
      <c r="A935" s="80">
        <v>37257</v>
      </c>
      <c r="B935" s="79" t="s">
        <v>80</v>
      </c>
      <c r="C935" s="79" t="s">
        <v>74</v>
      </c>
      <c r="D935" s="85">
        <v>10866.102199999999</v>
      </c>
      <c r="E935" s="85">
        <v>0</v>
      </c>
      <c r="F935" s="210">
        <f t="shared" si="42"/>
        <v>3</v>
      </c>
      <c r="G935" s="79" t="str">
        <f t="shared" si="43"/>
        <v>D</v>
      </c>
      <c r="H935" s="79" t="str">
        <f t="shared" si="44"/>
        <v>3NGI-PGE/CG</v>
      </c>
    </row>
    <row r="936" spans="1:8">
      <c r="A936" s="80">
        <v>37257</v>
      </c>
      <c r="B936" s="79" t="s">
        <v>80</v>
      </c>
      <c r="C936" s="79" t="s">
        <v>75</v>
      </c>
      <c r="D936" s="85">
        <v>308639.50939999998</v>
      </c>
      <c r="E936" s="85">
        <v>0</v>
      </c>
      <c r="F936" s="210">
        <f t="shared" si="42"/>
        <v>3</v>
      </c>
      <c r="G936" s="79" t="str">
        <f t="shared" si="43"/>
        <v>D</v>
      </c>
      <c r="H936" s="79" t="str">
        <f t="shared" si="44"/>
        <v>3NGI-SOBDR-PG&amp;E</v>
      </c>
    </row>
    <row r="937" spans="1:8">
      <c r="A937" s="80">
        <v>37257</v>
      </c>
      <c r="B937" s="79" t="s">
        <v>80</v>
      </c>
      <c r="C937" s="79" t="s">
        <v>46</v>
      </c>
      <c r="D937" s="85">
        <v>2147359.3865999999</v>
      </c>
      <c r="E937" s="85">
        <v>-214735.93866000001</v>
      </c>
      <c r="F937" s="210">
        <f t="shared" si="42"/>
        <v>3</v>
      </c>
      <c r="G937" s="79" t="str">
        <f t="shared" si="43"/>
        <v>D</v>
      </c>
      <c r="H937" s="79" t="str">
        <f t="shared" si="44"/>
        <v>3NGI-SOCAL</v>
      </c>
    </row>
    <row r="938" spans="1:8">
      <c r="A938" s="80">
        <v>37288</v>
      </c>
      <c r="B938" s="79" t="s">
        <v>80</v>
      </c>
      <c r="C938" s="79" t="s">
        <v>90</v>
      </c>
      <c r="D938" s="85">
        <v>1669371.5375999999</v>
      </c>
      <c r="E938" s="85">
        <v>-333874.30751999997</v>
      </c>
      <c r="F938" s="210">
        <f t="shared" si="42"/>
        <v>3</v>
      </c>
      <c r="G938" s="79" t="str">
        <f t="shared" si="43"/>
        <v>D</v>
      </c>
      <c r="H938" s="79" t="str">
        <f t="shared" si="44"/>
        <v>3CGPR-AECO/BASIS</v>
      </c>
    </row>
    <row r="939" spans="1:8">
      <c r="A939" s="80">
        <v>37288</v>
      </c>
      <c r="B939" s="79" t="s">
        <v>80</v>
      </c>
      <c r="C939" s="79" t="s">
        <v>100</v>
      </c>
      <c r="D939" s="85">
        <v>-1391.1429000000001</v>
      </c>
      <c r="E939" s="85">
        <v>139.11428999999998</v>
      </c>
      <c r="F939" s="210">
        <f t="shared" si="42"/>
        <v>3</v>
      </c>
      <c r="G939" s="79" t="str">
        <f t="shared" si="43"/>
        <v>D</v>
      </c>
      <c r="H939" s="79" t="str">
        <f t="shared" si="44"/>
        <v>3DJ/BASIN/PSCO</v>
      </c>
    </row>
    <row r="940" spans="1:8">
      <c r="A940" s="80">
        <v>37288</v>
      </c>
      <c r="B940" s="79" t="s">
        <v>80</v>
      </c>
      <c r="C940" s="79" t="s">
        <v>91</v>
      </c>
      <c r="D940" s="85">
        <v>657435.27679999999</v>
      </c>
      <c r="E940" s="85">
        <v>-6574.3527679999997</v>
      </c>
      <c r="F940" s="210">
        <f t="shared" si="42"/>
        <v>3</v>
      </c>
      <c r="G940" s="79" t="str">
        <f t="shared" si="43"/>
        <v>D</v>
      </c>
      <c r="H940" s="79" t="str">
        <f t="shared" si="44"/>
        <v>3IF-CIG/RKYMTN</v>
      </c>
    </row>
    <row r="941" spans="1:8">
      <c r="A941" s="80">
        <v>37288</v>
      </c>
      <c r="B941" s="79" t="s">
        <v>80</v>
      </c>
      <c r="C941" s="79" t="s">
        <v>92</v>
      </c>
      <c r="D941" s="85">
        <v>556457.17890000006</v>
      </c>
      <c r="E941" s="85">
        <v>-55645.71789</v>
      </c>
      <c r="F941" s="210">
        <f t="shared" si="42"/>
        <v>3</v>
      </c>
      <c r="G941" s="79" t="str">
        <f t="shared" si="43"/>
        <v>D</v>
      </c>
      <c r="H941" s="79" t="str">
        <f t="shared" si="44"/>
        <v>3IF-ELPO/PERMIAN</v>
      </c>
    </row>
    <row r="942" spans="1:8">
      <c r="A942" s="80">
        <v>37288</v>
      </c>
      <c r="B942" s="79" t="s">
        <v>80</v>
      </c>
      <c r="C942" s="79" t="s">
        <v>72</v>
      </c>
      <c r="D942" s="85">
        <v>-278228.58919999999</v>
      </c>
      <c r="E942" s="85">
        <v>27822.858919999999</v>
      </c>
      <c r="F942" s="210">
        <f t="shared" si="42"/>
        <v>3</v>
      </c>
      <c r="G942" s="79" t="str">
        <f t="shared" si="43"/>
        <v>D</v>
      </c>
      <c r="H942" s="79" t="str">
        <f t="shared" si="44"/>
        <v>3IF-ELPO/SJ</v>
      </c>
    </row>
    <row r="943" spans="1:8">
      <c r="A943" s="80">
        <v>37288</v>
      </c>
      <c r="B943" s="79" t="s">
        <v>80</v>
      </c>
      <c r="C943" s="79" t="s">
        <v>93</v>
      </c>
      <c r="D943" s="85">
        <v>278228.58960000001</v>
      </c>
      <c r="E943" s="85">
        <v>0</v>
      </c>
      <c r="F943" s="210">
        <f t="shared" si="42"/>
        <v>3</v>
      </c>
      <c r="G943" s="79" t="str">
        <f t="shared" si="43"/>
        <v>D</v>
      </c>
      <c r="H943" s="79" t="str">
        <f t="shared" si="44"/>
        <v>3IF-HEHUB</v>
      </c>
    </row>
    <row r="944" spans="1:8">
      <c r="A944" s="80">
        <v>37288</v>
      </c>
      <c r="B944" s="79" t="s">
        <v>80</v>
      </c>
      <c r="C944" s="79" t="s">
        <v>99</v>
      </c>
      <c r="D944" s="85">
        <v>-121208.2977</v>
      </c>
      <c r="E944" s="85">
        <v>3030.2074425000001</v>
      </c>
      <c r="F944" s="210">
        <f t="shared" si="42"/>
        <v>3</v>
      </c>
      <c r="G944" s="79" t="str">
        <f t="shared" si="43"/>
        <v>D</v>
      </c>
      <c r="H944" s="79" t="str">
        <f t="shared" si="44"/>
        <v>3IF-NGPL/MIDCON</v>
      </c>
    </row>
    <row r="945" spans="1:8">
      <c r="A945" s="80">
        <v>37288</v>
      </c>
      <c r="B945" s="79" t="s">
        <v>80</v>
      </c>
      <c r="C945" s="79" t="s">
        <v>95</v>
      </c>
      <c r="D945" s="85">
        <v>-319962.87770000001</v>
      </c>
      <c r="E945" s="85">
        <v>31996.287769999999</v>
      </c>
      <c r="F945" s="210">
        <f t="shared" si="42"/>
        <v>3</v>
      </c>
      <c r="G945" s="79" t="str">
        <f t="shared" si="43"/>
        <v>D</v>
      </c>
      <c r="H945" s="79" t="str">
        <f t="shared" si="44"/>
        <v>3IF-NTHWST/CANBR</v>
      </c>
    </row>
    <row r="946" spans="1:8">
      <c r="A946" s="80">
        <v>37288</v>
      </c>
      <c r="B946" s="79" t="s">
        <v>80</v>
      </c>
      <c r="C946" s="79" t="s">
        <v>67</v>
      </c>
      <c r="D946" s="85">
        <v>-1915487.5796000001</v>
      </c>
      <c r="E946" s="85">
        <v>191548.75795999999</v>
      </c>
      <c r="F946" s="210">
        <f t="shared" si="42"/>
        <v>3</v>
      </c>
      <c r="G946" s="79" t="str">
        <f t="shared" si="43"/>
        <v>D</v>
      </c>
      <c r="H946" s="79" t="str">
        <f t="shared" si="44"/>
        <v>3IF-NWPL_ROCKY_M</v>
      </c>
    </row>
    <row r="947" spans="1:8">
      <c r="A947" s="80">
        <v>37288</v>
      </c>
      <c r="B947" s="79" t="s">
        <v>80</v>
      </c>
      <c r="C947" s="79" t="s">
        <v>102</v>
      </c>
      <c r="D947" s="85">
        <v>139114.2948</v>
      </c>
      <c r="E947" s="85">
        <v>-3477.8573700000002</v>
      </c>
      <c r="F947" s="210">
        <f t="shared" si="42"/>
        <v>3</v>
      </c>
      <c r="G947" s="79" t="str">
        <f t="shared" si="43"/>
        <v>D</v>
      </c>
      <c r="H947" s="79" t="str">
        <f t="shared" si="44"/>
        <v>3IF-PAN/TX/OK</v>
      </c>
    </row>
    <row r="948" spans="1:8">
      <c r="A948" s="80">
        <v>37288</v>
      </c>
      <c r="B948" s="79" t="s">
        <v>80</v>
      </c>
      <c r="C948" s="79" t="s">
        <v>101</v>
      </c>
      <c r="D948" s="85">
        <v>-278228.5895</v>
      </c>
      <c r="E948" s="85">
        <v>2782.285895</v>
      </c>
      <c r="F948" s="210">
        <f t="shared" si="42"/>
        <v>3</v>
      </c>
      <c r="G948" s="79" t="str">
        <f t="shared" si="43"/>
        <v>D</v>
      </c>
      <c r="H948" s="79" t="str">
        <f t="shared" si="44"/>
        <v>3IF-QUESTAR</v>
      </c>
    </row>
    <row r="949" spans="1:8">
      <c r="A949" s="80">
        <v>37288</v>
      </c>
      <c r="B949" s="79" t="s">
        <v>80</v>
      </c>
      <c r="C949" s="79" t="s">
        <v>68</v>
      </c>
      <c r="D949" s="85">
        <v>-456004.734</v>
      </c>
      <c r="E949" s="85">
        <v>4560.0473400000001</v>
      </c>
      <c r="F949" s="210">
        <f t="shared" si="42"/>
        <v>3</v>
      </c>
      <c r="G949" s="79" t="str">
        <f t="shared" si="43"/>
        <v>D</v>
      </c>
      <c r="H949" s="79" t="str">
        <f t="shared" si="44"/>
        <v>3NGI-MALIN</v>
      </c>
    </row>
    <row r="950" spans="1:8">
      <c r="A950" s="80">
        <v>37288</v>
      </c>
      <c r="B950" s="79" t="s">
        <v>80</v>
      </c>
      <c r="C950" s="79" t="s">
        <v>74</v>
      </c>
      <c r="D950" s="85">
        <v>-971941.89450000005</v>
      </c>
      <c r="E950" s="85">
        <v>0</v>
      </c>
      <c r="F950" s="210">
        <f t="shared" si="42"/>
        <v>3</v>
      </c>
      <c r="G950" s="79" t="str">
        <f t="shared" si="43"/>
        <v>D</v>
      </c>
      <c r="H950" s="79" t="str">
        <f t="shared" si="44"/>
        <v>3NGI-PGE/CG</v>
      </c>
    </row>
    <row r="951" spans="1:8">
      <c r="A951" s="80">
        <v>37288</v>
      </c>
      <c r="B951" s="79" t="s">
        <v>80</v>
      </c>
      <c r="C951" s="79" t="s">
        <v>75</v>
      </c>
      <c r="D951" s="85">
        <v>278228.58960000001</v>
      </c>
      <c r="E951" s="85">
        <v>0</v>
      </c>
      <c r="F951" s="210">
        <f t="shared" si="42"/>
        <v>3</v>
      </c>
      <c r="G951" s="79" t="str">
        <f t="shared" si="43"/>
        <v>D</v>
      </c>
      <c r="H951" s="79" t="str">
        <f t="shared" si="44"/>
        <v>3NGI-SOBDR-PG&amp;E</v>
      </c>
    </row>
    <row r="952" spans="1:8">
      <c r="A952" s="80">
        <v>37288</v>
      </c>
      <c r="B952" s="79" t="s">
        <v>80</v>
      </c>
      <c r="C952" s="79" t="s">
        <v>46</v>
      </c>
      <c r="D952" s="85">
        <v>1159517.6470999999</v>
      </c>
      <c r="E952" s="85">
        <v>-115951.76471</v>
      </c>
      <c r="F952" s="210">
        <f t="shared" si="42"/>
        <v>3</v>
      </c>
      <c r="G952" s="79" t="str">
        <f t="shared" si="43"/>
        <v>D</v>
      </c>
      <c r="H952" s="79" t="str">
        <f t="shared" si="44"/>
        <v>3NGI-SOCAL</v>
      </c>
    </row>
    <row r="953" spans="1:8">
      <c r="A953" s="80">
        <v>37316</v>
      </c>
      <c r="B953" s="79" t="s">
        <v>80</v>
      </c>
      <c r="C953" s="79" t="s">
        <v>90</v>
      </c>
      <c r="D953" s="85">
        <v>1845251.328</v>
      </c>
      <c r="E953" s="85">
        <v>-369050.26559999998</v>
      </c>
      <c r="F953" s="210">
        <f t="shared" si="42"/>
        <v>3</v>
      </c>
      <c r="G953" s="79" t="str">
        <f t="shared" si="43"/>
        <v>D</v>
      </c>
      <c r="H953" s="79" t="str">
        <f t="shared" si="44"/>
        <v>3CGPR-AECO/BASIS</v>
      </c>
    </row>
    <row r="954" spans="1:8">
      <c r="A954" s="80">
        <v>37316</v>
      </c>
      <c r="B954" s="79" t="s">
        <v>80</v>
      </c>
      <c r="C954" s="79" t="s">
        <v>100</v>
      </c>
      <c r="D954" s="85">
        <v>-1537.7094000000002</v>
      </c>
      <c r="E954" s="85">
        <v>153.77094</v>
      </c>
      <c r="F954" s="210">
        <f t="shared" si="42"/>
        <v>3</v>
      </c>
      <c r="G954" s="79" t="str">
        <f t="shared" si="43"/>
        <v>D</v>
      </c>
      <c r="H954" s="79" t="str">
        <f t="shared" si="44"/>
        <v>3DJ/BASIN/PSCO</v>
      </c>
    </row>
    <row r="955" spans="1:8">
      <c r="A955" s="80">
        <v>37316</v>
      </c>
      <c r="B955" s="79" t="s">
        <v>80</v>
      </c>
      <c r="C955" s="79" t="s">
        <v>91</v>
      </c>
      <c r="D955" s="85">
        <v>954606.05189999996</v>
      </c>
      <c r="E955" s="85">
        <v>-9546.0605190000006</v>
      </c>
      <c r="F955" s="210">
        <f t="shared" si="42"/>
        <v>3</v>
      </c>
      <c r="G955" s="79" t="str">
        <f t="shared" si="43"/>
        <v>D</v>
      </c>
      <c r="H955" s="79" t="str">
        <f t="shared" si="44"/>
        <v>3IF-CIG/RKYMTN</v>
      </c>
    </row>
    <row r="956" spans="1:8">
      <c r="A956" s="80">
        <v>37316</v>
      </c>
      <c r="B956" s="79" t="s">
        <v>80</v>
      </c>
      <c r="C956" s="79" t="s">
        <v>92</v>
      </c>
      <c r="D956" s="85">
        <v>615083.7757</v>
      </c>
      <c r="E956" s="85">
        <v>-61508.377569999997</v>
      </c>
      <c r="F956" s="210">
        <f t="shared" si="42"/>
        <v>3</v>
      </c>
      <c r="G956" s="79" t="str">
        <f t="shared" si="43"/>
        <v>D</v>
      </c>
      <c r="H956" s="79" t="str">
        <f t="shared" si="44"/>
        <v>3IF-ELPO/PERMIAN</v>
      </c>
    </row>
    <row r="957" spans="1:8">
      <c r="A957" s="80">
        <v>37316</v>
      </c>
      <c r="B957" s="79" t="s">
        <v>80</v>
      </c>
      <c r="C957" s="79" t="s">
        <v>72</v>
      </c>
      <c r="D957" s="85">
        <v>153770.9443</v>
      </c>
      <c r="E957" s="85">
        <v>-15377.094429999999</v>
      </c>
      <c r="F957" s="210">
        <f t="shared" si="42"/>
        <v>3</v>
      </c>
      <c r="G957" s="79" t="str">
        <f t="shared" si="43"/>
        <v>D</v>
      </c>
      <c r="H957" s="79" t="str">
        <f t="shared" si="44"/>
        <v>3IF-ELPO/SJ</v>
      </c>
    </row>
    <row r="958" spans="1:8">
      <c r="A958" s="80">
        <v>37316</v>
      </c>
      <c r="B958" s="79" t="s">
        <v>80</v>
      </c>
      <c r="C958" s="79" t="s">
        <v>93</v>
      </c>
      <c r="D958" s="85">
        <v>307541.88799999998</v>
      </c>
      <c r="E958" s="85">
        <v>0</v>
      </c>
      <c r="F958" s="210">
        <f t="shared" si="42"/>
        <v>3</v>
      </c>
      <c r="G958" s="79" t="str">
        <f t="shared" si="43"/>
        <v>D</v>
      </c>
      <c r="H958" s="79" t="str">
        <f t="shared" si="44"/>
        <v>3IF-HEHUB</v>
      </c>
    </row>
    <row r="959" spans="1:8">
      <c r="A959" s="80">
        <v>37316</v>
      </c>
      <c r="B959" s="79" t="s">
        <v>80</v>
      </c>
      <c r="C959" s="79" t="s">
        <v>99</v>
      </c>
      <c r="D959" s="85">
        <v>-39655.046300000002</v>
      </c>
      <c r="E959" s="85">
        <v>991.37615749999998</v>
      </c>
      <c r="F959" s="210">
        <f t="shared" si="42"/>
        <v>3</v>
      </c>
      <c r="G959" s="79" t="str">
        <f t="shared" si="43"/>
        <v>D</v>
      </c>
      <c r="H959" s="79" t="str">
        <f t="shared" si="44"/>
        <v>3IF-NGPL/MIDCON</v>
      </c>
    </row>
    <row r="960" spans="1:8">
      <c r="A960" s="80">
        <v>37316</v>
      </c>
      <c r="B960" s="79" t="s">
        <v>80</v>
      </c>
      <c r="C960" s="79" t="s">
        <v>95</v>
      </c>
      <c r="D960" s="85">
        <v>-46131.282899999998</v>
      </c>
      <c r="E960" s="85">
        <v>4613.1282899999997</v>
      </c>
      <c r="F960" s="210">
        <f t="shared" si="42"/>
        <v>3</v>
      </c>
      <c r="G960" s="79" t="str">
        <f t="shared" si="43"/>
        <v>D</v>
      </c>
      <c r="H960" s="79" t="str">
        <f t="shared" si="44"/>
        <v>3IF-NTHWST/CANBR</v>
      </c>
    </row>
    <row r="961" spans="1:8">
      <c r="A961" s="80">
        <v>37316</v>
      </c>
      <c r="B961" s="79" t="s">
        <v>80</v>
      </c>
      <c r="C961" s="79" t="s">
        <v>67</v>
      </c>
      <c r="D961" s="85">
        <v>-2876337.0951999999</v>
      </c>
      <c r="E961" s="85">
        <v>287633.70951999997</v>
      </c>
      <c r="F961" s="210">
        <f t="shared" si="42"/>
        <v>3</v>
      </c>
      <c r="G961" s="79" t="str">
        <f t="shared" si="43"/>
        <v>D</v>
      </c>
      <c r="H961" s="79" t="str">
        <f t="shared" si="44"/>
        <v>3IF-NWPL_ROCKY_M</v>
      </c>
    </row>
    <row r="962" spans="1:8">
      <c r="A962" s="80">
        <v>37316</v>
      </c>
      <c r="B962" s="79" t="s">
        <v>80</v>
      </c>
      <c r="C962" s="79" t="s">
        <v>102</v>
      </c>
      <c r="D962" s="85">
        <v>153770.94399999999</v>
      </c>
      <c r="E962" s="85">
        <v>-3844.2736</v>
      </c>
      <c r="F962" s="210">
        <f t="shared" si="42"/>
        <v>3</v>
      </c>
      <c r="G962" s="79" t="str">
        <f t="shared" si="43"/>
        <v>D</v>
      </c>
      <c r="H962" s="79" t="str">
        <f t="shared" si="44"/>
        <v>3IF-PAN/TX/OK</v>
      </c>
    </row>
    <row r="963" spans="1:8">
      <c r="A963" s="80">
        <v>37316</v>
      </c>
      <c r="B963" s="79" t="s">
        <v>80</v>
      </c>
      <c r="C963" s="79" t="s">
        <v>101</v>
      </c>
      <c r="D963" s="85">
        <v>-307541.88789999997</v>
      </c>
      <c r="E963" s="85">
        <v>3075.4188789999998</v>
      </c>
      <c r="F963" s="210">
        <f t="shared" ref="F963:F1026" si="45">IF(REF_DT&lt;=LastDay,INDEX(IntraMonth_Buckets,MATCH($A963,IntraSumMonths,0),1),INDEX(BucketTable,MATCH($A963,SumMonths,0),1))</f>
        <v>3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3IF-QUESTAR</v>
      </c>
    </row>
    <row r="964" spans="1:8">
      <c r="A964" s="80">
        <v>37316</v>
      </c>
      <c r="B964" s="79" t="s">
        <v>80</v>
      </c>
      <c r="C964" s="79" t="s">
        <v>68</v>
      </c>
      <c r="D964" s="85">
        <v>-529161.53260000004</v>
      </c>
      <c r="E964" s="85">
        <v>5291.6153260000001</v>
      </c>
      <c r="F964" s="210">
        <f t="shared" si="45"/>
        <v>3</v>
      </c>
      <c r="G964" s="79" t="str">
        <f t="shared" si="46"/>
        <v>D</v>
      </c>
      <c r="H964" s="79" t="str">
        <f t="shared" si="47"/>
        <v>3NGI-MALIN</v>
      </c>
    </row>
    <row r="965" spans="1:8">
      <c r="A965" s="80">
        <v>37316</v>
      </c>
      <c r="B965" s="79" t="s">
        <v>80</v>
      </c>
      <c r="C965" s="79" t="s">
        <v>74</v>
      </c>
      <c r="D965" s="85">
        <v>-2035471.9382</v>
      </c>
      <c r="E965" s="85">
        <v>0</v>
      </c>
      <c r="F965" s="210">
        <f t="shared" si="45"/>
        <v>3</v>
      </c>
      <c r="G965" s="79" t="str">
        <f t="shared" si="46"/>
        <v>D</v>
      </c>
      <c r="H965" s="79" t="str">
        <f t="shared" si="47"/>
        <v>3NGI-PGE/CG</v>
      </c>
    </row>
    <row r="966" spans="1:8">
      <c r="A966" s="80">
        <v>37316</v>
      </c>
      <c r="B966" s="79" t="s">
        <v>80</v>
      </c>
      <c r="C966" s="79" t="s">
        <v>75</v>
      </c>
      <c r="D966" s="85">
        <v>307541.88799999998</v>
      </c>
      <c r="E966" s="85">
        <v>0</v>
      </c>
      <c r="F966" s="210">
        <f t="shared" si="45"/>
        <v>3</v>
      </c>
      <c r="G966" s="79" t="str">
        <f t="shared" si="46"/>
        <v>D</v>
      </c>
      <c r="H966" s="79" t="str">
        <f t="shared" si="47"/>
        <v>3NGI-SOBDR-PG&amp;E</v>
      </c>
    </row>
    <row r="967" spans="1:8">
      <c r="A967" s="80">
        <v>37316</v>
      </c>
      <c r="B967" s="79" t="s">
        <v>80</v>
      </c>
      <c r="C967" s="79" t="s">
        <v>46</v>
      </c>
      <c r="D967" s="85">
        <v>1407772.9920999999</v>
      </c>
      <c r="E967" s="85">
        <v>-140777.29921</v>
      </c>
      <c r="F967" s="210">
        <f t="shared" si="45"/>
        <v>3</v>
      </c>
      <c r="G967" s="79" t="str">
        <f t="shared" si="46"/>
        <v>D</v>
      </c>
      <c r="H967" s="79" t="str">
        <f t="shared" si="47"/>
        <v>3NGI-SOCAL</v>
      </c>
    </row>
    <row r="968" spans="1:8">
      <c r="A968" s="80">
        <v>37347</v>
      </c>
      <c r="B968" s="79" t="s">
        <v>80</v>
      </c>
      <c r="C968" s="79" t="s">
        <v>90</v>
      </c>
      <c r="D968" s="85">
        <v>-445630.33649999998</v>
      </c>
      <c r="E968" s="85">
        <v>0</v>
      </c>
      <c r="F968" s="210">
        <f t="shared" si="45"/>
        <v>4</v>
      </c>
      <c r="G968" s="79" t="str">
        <f t="shared" si="46"/>
        <v>D</v>
      </c>
      <c r="H968" s="79" t="str">
        <f t="shared" si="47"/>
        <v>4CGPR-AECO/BASIS</v>
      </c>
    </row>
    <row r="969" spans="1:8">
      <c r="A969" s="80">
        <v>37347</v>
      </c>
      <c r="B969" s="79" t="s">
        <v>80</v>
      </c>
      <c r="C969" s="79" t="s">
        <v>100</v>
      </c>
      <c r="D969" s="85">
        <v>-1485.4345000000001</v>
      </c>
      <c r="E969" s="85">
        <v>148.54345000000001</v>
      </c>
      <c r="F969" s="210">
        <f t="shared" si="45"/>
        <v>4</v>
      </c>
      <c r="G969" s="79" t="str">
        <f t="shared" si="46"/>
        <v>D</v>
      </c>
      <c r="H969" s="79" t="str">
        <f t="shared" si="47"/>
        <v>4DJ/BASIN/PSCO</v>
      </c>
    </row>
    <row r="970" spans="1:8">
      <c r="A970" s="80">
        <v>37347</v>
      </c>
      <c r="B970" s="79" t="s">
        <v>80</v>
      </c>
      <c r="C970" s="79" t="s">
        <v>91</v>
      </c>
      <c r="D970" s="85">
        <v>-1742287.8583</v>
      </c>
      <c r="E970" s="85">
        <v>17422.878583000002</v>
      </c>
      <c r="F970" s="210">
        <f t="shared" si="45"/>
        <v>4</v>
      </c>
      <c r="G970" s="79" t="str">
        <f t="shared" si="46"/>
        <v>D</v>
      </c>
      <c r="H970" s="79" t="str">
        <f t="shared" si="47"/>
        <v>4IF-CIG/RKYMTN</v>
      </c>
    </row>
    <row r="971" spans="1:8">
      <c r="A971" s="80">
        <v>37347</v>
      </c>
      <c r="B971" s="79" t="s">
        <v>80</v>
      </c>
      <c r="C971" s="79" t="s">
        <v>92</v>
      </c>
      <c r="D971" s="85">
        <v>-148543.4455</v>
      </c>
      <c r="E971" s="85">
        <v>14854.34455</v>
      </c>
      <c r="F971" s="210">
        <f t="shared" si="45"/>
        <v>4</v>
      </c>
      <c r="G971" s="79" t="str">
        <f t="shared" si="46"/>
        <v>D</v>
      </c>
      <c r="H971" s="79" t="str">
        <f t="shared" si="47"/>
        <v>4IF-ELPO/PERMIAN</v>
      </c>
    </row>
    <row r="972" spans="1:8">
      <c r="A972" s="80">
        <v>37347</v>
      </c>
      <c r="B972" s="79" t="s">
        <v>80</v>
      </c>
      <c r="C972" s="79" t="s">
        <v>72</v>
      </c>
      <c r="D972" s="85">
        <v>1584463.4187</v>
      </c>
      <c r="E972" s="85">
        <v>-158446.34187</v>
      </c>
      <c r="F972" s="210">
        <f t="shared" si="45"/>
        <v>4</v>
      </c>
      <c r="G972" s="79" t="str">
        <f t="shared" si="46"/>
        <v>D</v>
      </c>
      <c r="H972" s="79" t="str">
        <f t="shared" si="47"/>
        <v>4IF-ELPO/SJ</v>
      </c>
    </row>
    <row r="973" spans="1:8">
      <c r="A973" s="80">
        <v>37347</v>
      </c>
      <c r="B973" s="79" t="s">
        <v>80</v>
      </c>
      <c r="C973" s="79" t="s">
        <v>99</v>
      </c>
      <c r="D973" s="85">
        <v>-81203.750199999995</v>
      </c>
      <c r="E973" s="85">
        <v>2030.0937550000001</v>
      </c>
      <c r="F973" s="210">
        <f t="shared" si="45"/>
        <v>4</v>
      </c>
      <c r="G973" s="79" t="str">
        <f t="shared" si="46"/>
        <v>D</v>
      </c>
      <c r="H973" s="79" t="str">
        <f t="shared" si="47"/>
        <v>4IF-NGPL/MIDCON</v>
      </c>
    </row>
    <row r="974" spans="1:8">
      <c r="A974" s="80">
        <v>37347</v>
      </c>
      <c r="B974" s="79" t="s">
        <v>80</v>
      </c>
      <c r="C974" s="79" t="s">
        <v>95</v>
      </c>
      <c r="D974" s="85">
        <v>-742717.22750000004</v>
      </c>
      <c r="E974" s="85">
        <v>74271.722750000001</v>
      </c>
      <c r="F974" s="210">
        <f t="shared" si="45"/>
        <v>4</v>
      </c>
      <c r="G974" s="79" t="str">
        <f t="shared" si="46"/>
        <v>D</v>
      </c>
      <c r="H974" s="79" t="str">
        <f t="shared" si="47"/>
        <v>4IF-NTHWST/CANBR</v>
      </c>
    </row>
    <row r="975" spans="1:8">
      <c r="A975" s="80">
        <v>37347</v>
      </c>
      <c r="B975" s="79" t="s">
        <v>80</v>
      </c>
      <c r="C975" s="79" t="s">
        <v>67</v>
      </c>
      <c r="D975" s="85">
        <v>-753259.85080000001</v>
      </c>
      <c r="E975" s="85">
        <v>75325.985079999999</v>
      </c>
      <c r="F975" s="210">
        <f t="shared" si="45"/>
        <v>4</v>
      </c>
      <c r="G975" s="79" t="str">
        <f t="shared" si="46"/>
        <v>D</v>
      </c>
      <c r="H975" s="79" t="str">
        <f t="shared" si="47"/>
        <v>4IF-NWPL_ROCKY_M</v>
      </c>
    </row>
    <row r="976" spans="1:8">
      <c r="A976" s="80">
        <v>37347</v>
      </c>
      <c r="B976" s="79" t="s">
        <v>80</v>
      </c>
      <c r="C976" s="79" t="s">
        <v>102</v>
      </c>
      <c r="D976" s="85">
        <v>148543.4455</v>
      </c>
      <c r="E976" s="85">
        <v>-3713.5861374999999</v>
      </c>
      <c r="F976" s="210">
        <f t="shared" si="45"/>
        <v>4</v>
      </c>
      <c r="G976" s="79" t="str">
        <f t="shared" si="46"/>
        <v>D</v>
      </c>
      <c r="H976" s="79" t="str">
        <f t="shared" si="47"/>
        <v>4IF-PAN/TX/OK</v>
      </c>
    </row>
    <row r="977" spans="1:8">
      <c r="A977" s="80">
        <v>37347</v>
      </c>
      <c r="B977" s="79" t="s">
        <v>80</v>
      </c>
      <c r="C977" s="79" t="s">
        <v>101</v>
      </c>
      <c r="D977" s="85">
        <v>-14854.344499999999</v>
      </c>
      <c r="E977" s="85">
        <v>148.54344499999999</v>
      </c>
      <c r="F977" s="210">
        <f t="shared" si="45"/>
        <v>4</v>
      </c>
      <c r="G977" s="79" t="str">
        <f t="shared" si="46"/>
        <v>D</v>
      </c>
      <c r="H977" s="79" t="str">
        <f t="shared" si="47"/>
        <v>4IF-QUESTAR</v>
      </c>
    </row>
    <row r="978" spans="1:8">
      <c r="A978" s="80">
        <v>37347</v>
      </c>
      <c r="B978" s="79" t="s">
        <v>80</v>
      </c>
      <c r="C978" s="79" t="s">
        <v>68</v>
      </c>
      <c r="D978" s="85">
        <v>-2870627.8317</v>
      </c>
      <c r="E978" s="85">
        <v>28706.278317</v>
      </c>
      <c r="F978" s="210">
        <f t="shared" si="45"/>
        <v>4</v>
      </c>
      <c r="G978" s="79" t="str">
        <f t="shared" si="46"/>
        <v>D</v>
      </c>
      <c r="H978" s="79" t="str">
        <f t="shared" si="47"/>
        <v>4NGI-MALIN</v>
      </c>
    </row>
    <row r="979" spans="1:8">
      <c r="A979" s="80">
        <v>37347</v>
      </c>
      <c r="B979" s="79" t="s">
        <v>80</v>
      </c>
      <c r="C979" s="79" t="s">
        <v>74</v>
      </c>
      <c r="D979" s="85">
        <v>1267727.2006999999</v>
      </c>
      <c r="E979" s="85">
        <v>0</v>
      </c>
      <c r="F979" s="210">
        <f t="shared" si="45"/>
        <v>4</v>
      </c>
      <c r="G979" s="79" t="str">
        <f t="shared" si="46"/>
        <v>D</v>
      </c>
      <c r="H979" s="79" t="str">
        <f t="shared" si="47"/>
        <v>4NGI-PGE/CG</v>
      </c>
    </row>
    <row r="980" spans="1:8">
      <c r="A980" s="80">
        <v>37347</v>
      </c>
      <c r="B980" s="79" t="s">
        <v>80</v>
      </c>
      <c r="C980" s="79" t="s">
        <v>46</v>
      </c>
      <c r="D980" s="85">
        <v>1208400.9291000001</v>
      </c>
      <c r="E980" s="85">
        <v>-120840.09291000001</v>
      </c>
      <c r="F980" s="210">
        <f t="shared" si="45"/>
        <v>4</v>
      </c>
      <c r="G980" s="79" t="str">
        <f t="shared" si="46"/>
        <v>D</v>
      </c>
      <c r="H980" s="79" t="str">
        <f t="shared" si="47"/>
        <v>4NGI-SOCAL</v>
      </c>
    </row>
    <row r="981" spans="1:8">
      <c r="A981" s="80">
        <v>37377</v>
      </c>
      <c r="B981" s="79" t="s">
        <v>80</v>
      </c>
      <c r="C981" s="79" t="s">
        <v>90</v>
      </c>
      <c r="D981" s="85">
        <v>-459634.92239999998</v>
      </c>
      <c r="E981" s="85">
        <v>0</v>
      </c>
      <c r="F981" s="210">
        <f t="shared" si="45"/>
        <v>4</v>
      </c>
      <c r="G981" s="79" t="str">
        <f t="shared" si="46"/>
        <v>D</v>
      </c>
      <c r="H981" s="79" t="str">
        <f t="shared" si="47"/>
        <v>4CGPR-AECO/BASIS</v>
      </c>
    </row>
    <row r="982" spans="1:8">
      <c r="A982" s="80">
        <v>37377</v>
      </c>
      <c r="B982" s="79" t="s">
        <v>80</v>
      </c>
      <c r="C982" s="79" t="s">
        <v>100</v>
      </c>
      <c r="D982" s="85">
        <v>-1532.1164000000001</v>
      </c>
      <c r="E982" s="85">
        <v>153.21163999999999</v>
      </c>
      <c r="F982" s="210">
        <f t="shared" si="45"/>
        <v>4</v>
      </c>
      <c r="G982" s="79" t="str">
        <f t="shared" si="46"/>
        <v>D</v>
      </c>
      <c r="H982" s="79" t="str">
        <f t="shared" si="47"/>
        <v>4DJ/BASIN/PSCO</v>
      </c>
    </row>
    <row r="983" spans="1:8">
      <c r="A983" s="80">
        <v>37377</v>
      </c>
      <c r="B983" s="79" t="s">
        <v>80</v>
      </c>
      <c r="C983" s="79" t="s">
        <v>91</v>
      </c>
      <c r="D983" s="85">
        <v>-1786350.8625</v>
      </c>
      <c r="E983" s="85">
        <v>17863.508624999999</v>
      </c>
      <c r="F983" s="210">
        <f t="shared" si="45"/>
        <v>4</v>
      </c>
      <c r="G983" s="79" t="str">
        <f t="shared" si="46"/>
        <v>D</v>
      </c>
      <c r="H983" s="79" t="str">
        <f t="shared" si="47"/>
        <v>4IF-CIG/RKYMTN</v>
      </c>
    </row>
    <row r="984" spans="1:8">
      <c r="A984" s="80">
        <v>37377</v>
      </c>
      <c r="B984" s="79" t="s">
        <v>80</v>
      </c>
      <c r="C984" s="79" t="s">
        <v>92</v>
      </c>
      <c r="D984" s="85">
        <v>-153211.64079999999</v>
      </c>
      <c r="E984" s="85">
        <v>15321.16408</v>
      </c>
      <c r="F984" s="210">
        <f t="shared" si="45"/>
        <v>4</v>
      </c>
      <c r="G984" s="79" t="str">
        <f t="shared" si="46"/>
        <v>D</v>
      </c>
      <c r="H984" s="79" t="str">
        <f t="shared" si="47"/>
        <v>4IF-ELPO/PERMIAN</v>
      </c>
    </row>
    <row r="985" spans="1:8">
      <c r="A985" s="80">
        <v>37377</v>
      </c>
      <c r="B985" s="79" t="s">
        <v>80</v>
      </c>
      <c r="C985" s="79" t="s">
        <v>72</v>
      </c>
      <c r="D985" s="85">
        <v>1635904.9387999999</v>
      </c>
      <c r="E985" s="85">
        <v>-163590.49387999999</v>
      </c>
      <c r="F985" s="210">
        <f t="shared" si="45"/>
        <v>4</v>
      </c>
      <c r="G985" s="79" t="str">
        <f t="shared" si="46"/>
        <v>D</v>
      </c>
      <c r="H985" s="79" t="str">
        <f t="shared" si="47"/>
        <v>4IF-ELPO/SJ</v>
      </c>
    </row>
    <row r="986" spans="1:8">
      <c r="A986" s="80">
        <v>37377</v>
      </c>
      <c r="B986" s="79" t="s">
        <v>80</v>
      </c>
      <c r="C986" s="79" t="s">
        <v>99</v>
      </c>
      <c r="D986" s="85">
        <v>-39510.811000000002</v>
      </c>
      <c r="E986" s="85">
        <v>987.77027499999997</v>
      </c>
      <c r="F986" s="210">
        <f t="shared" si="45"/>
        <v>4</v>
      </c>
      <c r="G986" s="79" t="str">
        <f t="shared" si="46"/>
        <v>D</v>
      </c>
      <c r="H986" s="79" t="str">
        <f t="shared" si="47"/>
        <v>4IF-NGPL/MIDCON</v>
      </c>
    </row>
    <row r="987" spans="1:8">
      <c r="A987" s="80">
        <v>37377</v>
      </c>
      <c r="B987" s="79" t="s">
        <v>80</v>
      </c>
      <c r="C987" s="79" t="s">
        <v>95</v>
      </c>
      <c r="D987" s="85">
        <v>-459634.92259999999</v>
      </c>
      <c r="E987" s="85">
        <v>45963.492259999999</v>
      </c>
      <c r="F987" s="210">
        <f t="shared" si="45"/>
        <v>4</v>
      </c>
      <c r="G987" s="79" t="str">
        <f t="shared" si="46"/>
        <v>D</v>
      </c>
      <c r="H987" s="79" t="str">
        <f t="shared" si="47"/>
        <v>4IF-NTHWST/CANBR</v>
      </c>
    </row>
    <row r="988" spans="1:8">
      <c r="A988" s="80">
        <v>37377</v>
      </c>
      <c r="B988" s="79" t="s">
        <v>80</v>
      </c>
      <c r="C988" s="79" t="s">
        <v>67</v>
      </c>
      <c r="D988" s="85">
        <v>381391.22009999998</v>
      </c>
      <c r="E988" s="85">
        <v>-38139.122009999999</v>
      </c>
      <c r="F988" s="210">
        <f t="shared" si="45"/>
        <v>4</v>
      </c>
      <c r="G988" s="79" t="str">
        <f t="shared" si="46"/>
        <v>D</v>
      </c>
      <c r="H988" s="79" t="str">
        <f t="shared" si="47"/>
        <v>4IF-NWPL_ROCKY_M</v>
      </c>
    </row>
    <row r="989" spans="1:8">
      <c r="A989" s="80">
        <v>37377</v>
      </c>
      <c r="B989" s="79" t="s">
        <v>80</v>
      </c>
      <c r="C989" s="79" t="s">
        <v>102</v>
      </c>
      <c r="D989" s="85">
        <v>153211.64079999999</v>
      </c>
      <c r="E989" s="85">
        <v>-3830.2910200000001</v>
      </c>
      <c r="F989" s="210">
        <f t="shared" si="45"/>
        <v>4</v>
      </c>
      <c r="G989" s="79" t="str">
        <f t="shared" si="46"/>
        <v>D</v>
      </c>
      <c r="H989" s="79" t="str">
        <f t="shared" si="47"/>
        <v>4IF-PAN/TX/OK</v>
      </c>
    </row>
    <row r="990" spans="1:8">
      <c r="A990" s="80">
        <v>37377</v>
      </c>
      <c r="B990" s="79" t="s">
        <v>80</v>
      </c>
      <c r="C990" s="79" t="s">
        <v>101</v>
      </c>
      <c r="D990" s="85">
        <v>-15321.1641</v>
      </c>
      <c r="E990" s="85">
        <v>153.21164099999999</v>
      </c>
      <c r="F990" s="210">
        <f t="shared" si="45"/>
        <v>4</v>
      </c>
      <c r="G990" s="79" t="str">
        <f t="shared" si="46"/>
        <v>D</v>
      </c>
      <c r="H990" s="79" t="str">
        <f t="shared" si="47"/>
        <v>4IF-QUESTAR</v>
      </c>
    </row>
    <row r="991" spans="1:8">
      <c r="A991" s="80">
        <v>37377</v>
      </c>
      <c r="B991" s="79" t="s">
        <v>80</v>
      </c>
      <c r="C991" s="79" t="s">
        <v>68</v>
      </c>
      <c r="D991" s="85">
        <v>-2975365.1214999999</v>
      </c>
      <c r="E991" s="85">
        <v>29753.651215000002</v>
      </c>
      <c r="F991" s="210">
        <f t="shared" si="45"/>
        <v>4</v>
      </c>
      <c r="G991" s="79" t="str">
        <f t="shared" si="46"/>
        <v>D</v>
      </c>
      <c r="H991" s="79" t="str">
        <f t="shared" si="47"/>
        <v>4NGI-MALIN</v>
      </c>
    </row>
    <row r="992" spans="1:8">
      <c r="A992" s="80">
        <v>37377</v>
      </c>
      <c r="B992" s="79" t="s">
        <v>80</v>
      </c>
      <c r="C992" s="79" t="s">
        <v>74</v>
      </c>
      <c r="D992" s="85">
        <v>1277179.1566999999</v>
      </c>
      <c r="E992" s="85">
        <v>0</v>
      </c>
      <c r="F992" s="210">
        <f t="shared" si="45"/>
        <v>4</v>
      </c>
      <c r="G992" s="79" t="str">
        <f t="shared" si="46"/>
        <v>D</v>
      </c>
      <c r="H992" s="79" t="str">
        <f t="shared" si="47"/>
        <v>4NGI-PGE/CG</v>
      </c>
    </row>
    <row r="993" spans="1:8">
      <c r="A993" s="80">
        <v>37377</v>
      </c>
      <c r="B993" s="79" t="s">
        <v>80</v>
      </c>
      <c r="C993" s="79" t="s">
        <v>46</v>
      </c>
      <c r="D993" s="85">
        <v>1093165.0571999999</v>
      </c>
      <c r="E993" s="85">
        <v>-109316.50572</v>
      </c>
      <c r="F993" s="210">
        <f t="shared" si="45"/>
        <v>4</v>
      </c>
      <c r="G993" s="79" t="str">
        <f t="shared" si="46"/>
        <v>D</v>
      </c>
      <c r="H993" s="79" t="str">
        <f t="shared" si="47"/>
        <v>4NGI-SOCAL</v>
      </c>
    </row>
    <row r="994" spans="1:8">
      <c r="A994" s="80">
        <v>37408</v>
      </c>
      <c r="B994" s="79" t="s">
        <v>80</v>
      </c>
      <c r="C994" s="79" t="s">
        <v>90</v>
      </c>
      <c r="D994" s="85">
        <v>-443960.6715</v>
      </c>
      <c r="E994" s="85">
        <v>0</v>
      </c>
      <c r="F994" s="210">
        <f t="shared" si="45"/>
        <v>4</v>
      </c>
      <c r="G994" s="79" t="str">
        <f t="shared" si="46"/>
        <v>D</v>
      </c>
      <c r="H994" s="79" t="str">
        <f t="shared" si="47"/>
        <v>4CGPR-AECO/BASIS</v>
      </c>
    </row>
    <row r="995" spans="1:8">
      <c r="A995" s="80">
        <v>37408</v>
      </c>
      <c r="B995" s="79" t="s">
        <v>80</v>
      </c>
      <c r="C995" s="79" t="s">
        <v>100</v>
      </c>
      <c r="D995" s="85">
        <v>-1479.8689000000002</v>
      </c>
      <c r="E995" s="85">
        <v>147.98688999999999</v>
      </c>
      <c r="F995" s="210">
        <f t="shared" si="45"/>
        <v>4</v>
      </c>
      <c r="G995" s="79" t="str">
        <f t="shared" si="46"/>
        <v>D</v>
      </c>
      <c r="H995" s="79" t="str">
        <f t="shared" si="47"/>
        <v>4DJ/BASIN/PSCO</v>
      </c>
    </row>
    <row r="996" spans="1:8">
      <c r="A996" s="80">
        <v>37408</v>
      </c>
      <c r="B996" s="79" t="s">
        <v>80</v>
      </c>
      <c r="C996" s="79" t="s">
        <v>91</v>
      </c>
      <c r="D996" s="85">
        <v>-1647401.9040000001</v>
      </c>
      <c r="E996" s="85">
        <v>16474.019039999999</v>
      </c>
      <c r="F996" s="210">
        <f t="shared" si="45"/>
        <v>4</v>
      </c>
      <c r="G996" s="79" t="str">
        <f t="shared" si="46"/>
        <v>D</v>
      </c>
      <c r="H996" s="79" t="str">
        <f t="shared" si="47"/>
        <v>4IF-CIG/RKYMTN</v>
      </c>
    </row>
    <row r="997" spans="1:8">
      <c r="A997" s="80">
        <v>37408</v>
      </c>
      <c r="B997" s="79" t="s">
        <v>80</v>
      </c>
      <c r="C997" s="79" t="s">
        <v>92</v>
      </c>
      <c r="D997" s="85">
        <v>-147986.89050000001</v>
      </c>
      <c r="E997" s="85">
        <v>14798.689050000001</v>
      </c>
      <c r="F997" s="210">
        <f t="shared" si="45"/>
        <v>4</v>
      </c>
      <c r="G997" s="79" t="str">
        <f t="shared" si="46"/>
        <v>D</v>
      </c>
      <c r="H997" s="79" t="str">
        <f t="shared" si="47"/>
        <v>4IF-ELPO/PERMIAN</v>
      </c>
    </row>
    <row r="998" spans="1:8">
      <c r="A998" s="80">
        <v>37408</v>
      </c>
      <c r="B998" s="79" t="s">
        <v>80</v>
      </c>
      <c r="C998" s="79" t="s">
        <v>72</v>
      </c>
      <c r="D998" s="85">
        <v>1578526.8319999999</v>
      </c>
      <c r="E998" s="85">
        <v>-157852.6832</v>
      </c>
      <c r="F998" s="210">
        <f t="shared" si="45"/>
        <v>4</v>
      </c>
      <c r="G998" s="79" t="str">
        <f t="shared" si="46"/>
        <v>D</v>
      </c>
      <c r="H998" s="79" t="str">
        <f t="shared" si="47"/>
        <v>4IF-ELPO/SJ</v>
      </c>
    </row>
    <row r="999" spans="1:8">
      <c r="A999" s="80">
        <v>37408</v>
      </c>
      <c r="B999" s="79" t="s">
        <v>80</v>
      </c>
      <c r="C999" s="79" t="s">
        <v>99</v>
      </c>
      <c r="D999" s="85">
        <v>-80899.500100000005</v>
      </c>
      <c r="E999" s="85">
        <v>2022.4875024999999</v>
      </c>
      <c r="F999" s="210">
        <f t="shared" si="45"/>
        <v>4</v>
      </c>
      <c r="G999" s="79" t="str">
        <f t="shared" si="46"/>
        <v>D</v>
      </c>
      <c r="H999" s="79" t="str">
        <f t="shared" si="47"/>
        <v>4IF-NGPL/MIDCON</v>
      </c>
    </row>
    <row r="1000" spans="1:8">
      <c r="A1000" s="80">
        <v>37408</v>
      </c>
      <c r="B1000" s="79" t="s">
        <v>80</v>
      </c>
      <c r="C1000" s="79" t="s">
        <v>95</v>
      </c>
      <c r="D1000" s="85">
        <v>-443960.6715</v>
      </c>
      <c r="E1000" s="85">
        <v>44396.067150000003</v>
      </c>
      <c r="F1000" s="210">
        <f t="shared" si="45"/>
        <v>4</v>
      </c>
      <c r="G1000" s="79" t="str">
        <f t="shared" si="46"/>
        <v>D</v>
      </c>
      <c r="H1000" s="79" t="str">
        <f t="shared" si="47"/>
        <v>4IF-NTHWST/CANBR</v>
      </c>
    </row>
    <row r="1001" spans="1:8">
      <c r="A1001" s="80">
        <v>37408</v>
      </c>
      <c r="B1001" s="79" t="s">
        <v>80</v>
      </c>
      <c r="C1001" s="79" t="s">
        <v>67</v>
      </c>
      <c r="D1001" s="85">
        <v>551093.31460000004</v>
      </c>
      <c r="E1001" s="85">
        <v>-55109.331460000001</v>
      </c>
      <c r="F1001" s="210">
        <f t="shared" si="45"/>
        <v>4</v>
      </c>
      <c r="G1001" s="79" t="str">
        <f t="shared" si="46"/>
        <v>D</v>
      </c>
      <c r="H1001" s="79" t="str">
        <f t="shared" si="47"/>
        <v>4IF-NWPL_ROCKY_M</v>
      </c>
    </row>
    <row r="1002" spans="1:8">
      <c r="A1002" s="80">
        <v>37408</v>
      </c>
      <c r="B1002" s="79" t="s">
        <v>80</v>
      </c>
      <c r="C1002" s="79" t="s">
        <v>102</v>
      </c>
      <c r="D1002" s="85">
        <v>147986.89050000001</v>
      </c>
      <c r="E1002" s="85">
        <v>-3699.6722625000002</v>
      </c>
      <c r="F1002" s="210">
        <f t="shared" si="45"/>
        <v>4</v>
      </c>
      <c r="G1002" s="79" t="str">
        <f t="shared" si="46"/>
        <v>D</v>
      </c>
      <c r="H1002" s="79" t="str">
        <f t="shared" si="47"/>
        <v>4IF-PAN/TX/OK</v>
      </c>
    </row>
    <row r="1003" spans="1:8">
      <c r="A1003" s="80">
        <v>37408</v>
      </c>
      <c r="B1003" s="79" t="s">
        <v>80</v>
      </c>
      <c r="C1003" s="79" t="s">
        <v>101</v>
      </c>
      <c r="D1003" s="85">
        <v>-14798.689</v>
      </c>
      <c r="E1003" s="85">
        <v>147.98688999999999</v>
      </c>
      <c r="F1003" s="210">
        <f t="shared" si="45"/>
        <v>4</v>
      </c>
      <c r="G1003" s="79" t="str">
        <f t="shared" si="46"/>
        <v>D</v>
      </c>
      <c r="H1003" s="79" t="str">
        <f t="shared" si="47"/>
        <v>4IF-QUESTAR</v>
      </c>
    </row>
    <row r="1004" spans="1:8">
      <c r="A1004" s="80">
        <v>37408</v>
      </c>
      <c r="B1004" s="79" t="s">
        <v>80</v>
      </c>
      <c r="C1004" s="79" t="s">
        <v>68</v>
      </c>
      <c r="D1004" s="85">
        <v>-2876616.5332999998</v>
      </c>
      <c r="E1004" s="85">
        <v>28766.165333000001</v>
      </c>
      <c r="F1004" s="210">
        <f t="shared" si="45"/>
        <v>4</v>
      </c>
      <c r="G1004" s="79" t="str">
        <f t="shared" si="46"/>
        <v>D</v>
      </c>
      <c r="H1004" s="79" t="str">
        <f t="shared" si="47"/>
        <v>4NGI-MALIN</v>
      </c>
    </row>
    <row r="1005" spans="1:8">
      <c r="A1005" s="80">
        <v>37408</v>
      </c>
      <c r="B1005" s="79" t="s">
        <v>80</v>
      </c>
      <c r="C1005" s="79" t="s">
        <v>74</v>
      </c>
      <c r="D1005" s="85">
        <v>2154073.5003999998</v>
      </c>
      <c r="E1005" s="85">
        <v>0</v>
      </c>
      <c r="F1005" s="210">
        <f t="shared" si="45"/>
        <v>4</v>
      </c>
      <c r="G1005" s="79" t="str">
        <f t="shared" si="46"/>
        <v>D</v>
      </c>
      <c r="H1005" s="79" t="str">
        <f t="shared" si="47"/>
        <v>4NGI-PGE/CG</v>
      </c>
    </row>
    <row r="1006" spans="1:8">
      <c r="A1006" s="80">
        <v>37408</v>
      </c>
      <c r="B1006" s="79" t="s">
        <v>80</v>
      </c>
      <c r="C1006" s="79" t="s">
        <v>46</v>
      </c>
      <c r="D1006" s="85">
        <v>1082524.1039</v>
      </c>
      <c r="E1006" s="85">
        <v>-108252.41039</v>
      </c>
      <c r="F1006" s="210">
        <f t="shared" si="45"/>
        <v>4</v>
      </c>
      <c r="G1006" s="79" t="str">
        <f t="shared" si="46"/>
        <v>D</v>
      </c>
      <c r="H1006" s="79" t="str">
        <f t="shared" si="47"/>
        <v>4NGI-SOCAL</v>
      </c>
    </row>
    <row r="1007" spans="1:8">
      <c r="A1007" s="80">
        <v>37438</v>
      </c>
      <c r="B1007" s="79" t="s">
        <v>80</v>
      </c>
      <c r="C1007" s="79" t="s">
        <v>90</v>
      </c>
      <c r="D1007" s="85">
        <v>-457881.23430000001</v>
      </c>
      <c r="E1007" s="85">
        <v>0</v>
      </c>
      <c r="F1007" s="210">
        <f t="shared" si="45"/>
        <v>4</v>
      </c>
      <c r="G1007" s="79" t="str">
        <f t="shared" si="46"/>
        <v>D</v>
      </c>
      <c r="H1007" s="79" t="str">
        <f t="shared" si="47"/>
        <v>4CGPR-AECO/BASIS</v>
      </c>
    </row>
    <row r="1008" spans="1:8">
      <c r="A1008" s="80">
        <v>37438</v>
      </c>
      <c r="B1008" s="79" t="s">
        <v>80</v>
      </c>
      <c r="C1008" s="79" t="s">
        <v>91</v>
      </c>
      <c r="D1008" s="85">
        <v>-1554150.3324</v>
      </c>
      <c r="E1008" s="85">
        <v>15541.503323999999</v>
      </c>
      <c r="F1008" s="210">
        <f t="shared" si="45"/>
        <v>4</v>
      </c>
      <c r="G1008" s="79" t="str">
        <f t="shared" si="46"/>
        <v>D</v>
      </c>
      <c r="H1008" s="79" t="str">
        <f t="shared" si="47"/>
        <v>4IF-CIG/RKYMTN</v>
      </c>
    </row>
    <row r="1009" spans="1:8">
      <c r="A1009" s="80">
        <v>37438</v>
      </c>
      <c r="B1009" s="79" t="s">
        <v>80</v>
      </c>
      <c r="C1009" s="79" t="s">
        <v>92</v>
      </c>
      <c r="D1009" s="85">
        <v>-152627.07810000001</v>
      </c>
      <c r="E1009" s="85">
        <v>15262.70781</v>
      </c>
      <c r="F1009" s="210">
        <f t="shared" si="45"/>
        <v>4</v>
      </c>
      <c r="G1009" s="79" t="str">
        <f t="shared" si="46"/>
        <v>D</v>
      </c>
      <c r="H1009" s="79" t="str">
        <f t="shared" si="47"/>
        <v>4IF-ELPO/PERMIAN</v>
      </c>
    </row>
    <row r="1010" spans="1:8">
      <c r="A1010" s="80">
        <v>37438</v>
      </c>
      <c r="B1010" s="79" t="s">
        <v>80</v>
      </c>
      <c r="C1010" s="79" t="s">
        <v>72</v>
      </c>
      <c r="D1010" s="85">
        <v>1629663.3178000001</v>
      </c>
      <c r="E1010" s="85">
        <v>-162966.33178000001</v>
      </c>
      <c r="F1010" s="210">
        <f t="shared" si="45"/>
        <v>4</v>
      </c>
      <c r="G1010" s="79" t="str">
        <f t="shared" si="46"/>
        <v>D</v>
      </c>
      <c r="H1010" s="79" t="str">
        <f t="shared" si="47"/>
        <v>4IF-ELPO/SJ</v>
      </c>
    </row>
    <row r="1011" spans="1:8">
      <c r="A1011" s="80">
        <v>37438</v>
      </c>
      <c r="B1011" s="79" t="s">
        <v>80</v>
      </c>
      <c r="C1011" s="79" t="s">
        <v>99</v>
      </c>
      <c r="D1011" s="85">
        <v>-61050.831200000001</v>
      </c>
      <c r="E1011" s="85">
        <v>1526.2707800000001</v>
      </c>
      <c r="F1011" s="210">
        <f t="shared" si="45"/>
        <v>4</v>
      </c>
      <c r="G1011" s="79" t="str">
        <f t="shared" si="46"/>
        <v>D</v>
      </c>
      <c r="H1011" s="79" t="str">
        <f t="shared" si="47"/>
        <v>4IF-NGPL/MIDCON</v>
      </c>
    </row>
    <row r="1012" spans="1:8">
      <c r="A1012" s="80">
        <v>37438</v>
      </c>
      <c r="B1012" s="79" t="s">
        <v>80</v>
      </c>
      <c r="C1012" s="79" t="s">
        <v>95</v>
      </c>
      <c r="D1012" s="85">
        <v>-457881.23430000001</v>
      </c>
      <c r="E1012" s="85">
        <v>45788.12343</v>
      </c>
      <c r="F1012" s="210">
        <f t="shared" si="45"/>
        <v>4</v>
      </c>
      <c r="G1012" s="79" t="str">
        <f t="shared" si="46"/>
        <v>D</v>
      </c>
      <c r="H1012" s="79" t="str">
        <f t="shared" si="47"/>
        <v>4IF-NTHWST/CANBR</v>
      </c>
    </row>
    <row r="1013" spans="1:8">
      <c r="A1013" s="80">
        <v>37438</v>
      </c>
      <c r="B1013" s="79" t="s">
        <v>80</v>
      </c>
      <c r="C1013" s="79" t="s">
        <v>67</v>
      </c>
      <c r="D1013" s="85">
        <v>1326223.9465999999</v>
      </c>
      <c r="E1013" s="85">
        <v>-132622.39465999999</v>
      </c>
      <c r="F1013" s="210">
        <f t="shared" si="45"/>
        <v>4</v>
      </c>
      <c r="G1013" s="79" t="str">
        <f t="shared" si="46"/>
        <v>D</v>
      </c>
      <c r="H1013" s="79" t="str">
        <f t="shared" si="47"/>
        <v>4IF-NWPL_ROCKY_M</v>
      </c>
    </row>
    <row r="1014" spans="1:8">
      <c r="A1014" s="80">
        <v>37438</v>
      </c>
      <c r="B1014" s="79" t="s">
        <v>80</v>
      </c>
      <c r="C1014" s="79" t="s">
        <v>102</v>
      </c>
      <c r="D1014" s="85">
        <v>152627.07810000001</v>
      </c>
      <c r="E1014" s="85">
        <v>-3815.6769525</v>
      </c>
      <c r="F1014" s="210">
        <f t="shared" si="45"/>
        <v>4</v>
      </c>
      <c r="G1014" s="79" t="str">
        <f t="shared" si="46"/>
        <v>D</v>
      </c>
      <c r="H1014" s="79" t="str">
        <f t="shared" si="47"/>
        <v>4IF-PAN/TX/OK</v>
      </c>
    </row>
    <row r="1015" spans="1:8">
      <c r="A1015" s="80">
        <v>37438</v>
      </c>
      <c r="B1015" s="79" t="s">
        <v>80</v>
      </c>
      <c r="C1015" s="79" t="s">
        <v>101</v>
      </c>
      <c r="D1015" s="85">
        <v>-15262.7078</v>
      </c>
      <c r="E1015" s="85">
        <v>152.62707799999998</v>
      </c>
      <c r="F1015" s="210">
        <f t="shared" si="45"/>
        <v>4</v>
      </c>
      <c r="G1015" s="79" t="str">
        <f t="shared" si="46"/>
        <v>D</v>
      </c>
      <c r="H1015" s="79" t="str">
        <f t="shared" si="47"/>
        <v>4IF-QUESTAR</v>
      </c>
    </row>
    <row r="1016" spans="1:8">
      <c r="A1016" s="80">
        <v>37438</v>
      </c>
      <c r="B1016" s="79" t="s">
        <v>80</v>
      </c>
      <c r="C1016" s="79" t="s">
        <v>68</v>
      </c>
      <c r="D1016" s="85">
        <v>-2053583.5501999999</v>
      </c>
      <c r="E1016" s="85">
        <v>20535.835502000002</v>
      </c>
      <c r="F1016" s="210">
        <f t="shared" si="45"/>
        <v>4</v>
      </c>
      <c r="G1016" s="79" t="str">
        <f t="shared" si="46"/>
        <v>D</v>
      </c>
      <c r="H1016" s="79" t="str">
        <f t="shared" si="47"/>
        <v>4NGI-MALIN</v>
      </c>
    </row>
    <row r="1017" spans="1:8">
      <c r="A1017" s="80">
        <v>37438</v>
      </c>
      <c r="B1017" s="79" t="s">
        <v>80</v>
      </c>
      <c r="C1017" s="79" t="s">
        <v>74</v>
      </c>
      <c r="D1017" s="85">
        <v>2114801.7792000002</v>
      </c>
      <c r="E1017" s="85">
        <v>0</v>
      </c>
      <c r="F1017" s="210">
        <f t="shared" si="45"/>
        <v>4</v>
      </c>
      <c r="G1017" s="79" t="str">
        <f t="shared" si="46"/>
        <v>D</v>
      </c>
      <c r="H1017" s="79" t="str">
        <f t="shared" si="47"/>
        <v>4NGI-PGE/CG</v>
      </c>
    </row>
    <row r="1018" spans="1:8">
      <c r="A1018" s="80">
        <v>37438</v>
      </c>
      <c r="B1018" s="79" t="s">
        <v>80</v>
      </c>
      <c r="C1018" s="79" t="s">
        <v>46</v>
      </c>
      <c r="D1018" s="85">
        <v>-167889.78589999999</v>
      </c>
      <c r="E1018" s="85">
        <v>16788.978589999999</v>
      </c>
      <c r="F1018" s="210">
        <f t="shared" si="45"/>
        <v>4</v>
      </c>
      <c r="G1018" s="79" t="str">
        <f t="shared" si="46"/>
        <v>D</v>
      </c>
      <c r="H1018" s="79" t="str">
        <f t="shared" si="47"/>
        <v>4NGI-SOCAL</v>
      </c>
    </row>
    <row r="1019" spans="1:8">
      <c r="A1019" s="80">
        <v>37469</v>
      </c>
      <c r="B1019" s="79" t="s">
        <v>80</v>
      </c>
      <c r="C1019" s="79" t="s">
        <v>90</v>
      </c>
      <c r="D1019" s="85">
        <v>-456907.75890000002</v>
      </c>
      <c r="E1019" s="85">
        <v>0</v>
      </c>
      <c r="F1019" s="210">
        <f t="shared" si="45"/>
        <v>4</v>
      </c>
      <c r="G1019" s="79" t="str">
        <f t="shared" si="46"/>
        <v>D</v>
      </c>
      <c r="H1019" s="79" t="str">
        <f t="shared" si="47"/>
        <v>4CGPR-AECO/BASIS</v>
      </c>
    </row>
    <row r="1020" spans="1:8">
      <c r="A1020" s="80">
        <v>37469</v>
      </c>
      <c r="B1020" s="79" t="s">
        <v>80</v>
      </c>
      <c r="C1020" s="79" t="s">
        <v>91</v>
      </c>
      <c r="D1020" s="85">
        <v>-1575040.6353</v>
      </c>
      <c r="E1020" s="85">
        <v>15750.406353</v>
      </c>
      <c r="F1020" s="210">
        <f t="shared" si="45"/>
        <v>4</v>
      </c>
      <c r="G1020" s="79" t="str">
        <f t="shared" si="46"/>
        <v>D</v>
      </c>
      <c r="H1020" s="79" t="str">
        <f t="shared" si="47"/>
        <v>4IF-CIG/RKYMTN</v>
      </c>
    </row>
    <row r="1021" spans="1:8">
      <c r="A1021" s="80">
        <v>37469</v>
      </c>
      <c r="B1021" s="79" t="s">
        <v>80</v>
      </c>
      <c r="C1021" s="79" t="s">
        <v>92</v>
      </c>
      <c r="D1021" s="85">
        <v>-152302.5863</v>
      </c>
      <c r="E1021" s="85">
        <v>0</v>
      </c>
      <c r="F1021" s="210">
        <f t="shared" si="45"/>
        <v>4</v>
      </c>
      <c r="G1021" s="79" t="str">
        <f t="shared" si="46"/>
        <v>D</v>
      </c>
      <c r="H1021" s="79" t="str">
        <f t="shared" si="47"/>
        <v>4IF-ELPO/PERMIAN</v>
      </c>
    </row>
    <row r="1022" spans="1:8">
      <c r="A1022" s="80">
        <v>37469</v>
      </c>
      <c r="B1022" s="79" t="s">
        <v>80</v>
      </c>
      <c r="C1022" s="79" t="s">
        <v>72</v>
      </c>
      <c r="D1022" s="85">
        <v>1626198.5826999999</v>
      </c>
      <c r="E1022" s="85">
        <v>0</v>
      </c>
      <c r="F1022" s="210">
        <f t="shared" si="45"/>
        <v>4</v>
      </c>
      <c r="G1022" s="79" t="str">
        <f t="shared" si="46"/>
        <v>D</v>
      </c>
      <c r="H1022" s="79" t="str">
        <f t="shared" si="47"/>
        <v>4IF-ELPO/SJ</v>
      </c>
    </row>
    <row r="1023" spans="1:8">
      <c r="A1023" s="80">
        <v>37469</v>
      </c>
      <c r="B1023" s="79" t="s">
        <v>80</v>
      </c>
      <c r="C1023" s="79" t="s">
        <v>99</v>
      </c>
      <c r="D1023" s="85">
        <v>-39276.380499999999</v>
      </c>
      <c r="E1023" s="85">
        <v>981.90951250000001</v>
      </c>
      <c r="F1023" s="210">
        <f t="shared" si="45"/>
        <v>4</v>
      </c>
      <c r="G1023" s="79" t="str">
        <f t="shared" si="46"/>
        <v>D</v>
      </c>
      <c r="H1023" s="79" t="str">
        <f t="shared" si="47"/>
        <v>4IF-NGPL/MIDCON</v>
      </c>
    </row>
    <row r="1024" spans="1:8">
      <c r="A1024" s="80">
        <v>37469</v>
      </c>
      <c r="B1024" s="79" t="s">
        <v>80</v>
      </c>
      <c r="C1024" s="79" t="s">
        <v>95</v>
      </c>
      <c r="D1024" s="85">
        <v>-456907.75910000002</v>
      </c>
      <c r="E1024" s="85">
        <v>45690.775909999997</v>
      </c>
      <c r="F1024" s="210">
        <f t="shared" si="45"/>
        <v>4</v>
      </c>
      <c r="G1024" s="79" t="str">
        <f t="shared" si="46"/>
        <v>D</v>
      </c>
      <c r="H1024" s="79" t="str">
        <f t="shared" si="47"/>
        <v>4IF-NTHWST/CANBR</v>
      </c>
    </row>
    <row r="1025" spans="1:8">
      <c r="A1025" s="80">
        <v>37469</v>
      </c>
      <c r="B1025" s="79" t="s">
        <v>80</v>
      </c>
      <c r="C1025" s="79" t="s">
        <v>67</v>
      </c>
      <c r="D1025" s="85">
        <v>1316624.4142</v>
      </c>
      <c r="E1025" s="85">
        <v>-131662.44141999999</v>
      </c>
      <c r="F1025" s="210">
        <f t="shared" si="45"/>
        <v>4</v>
      </c>
      <c r="G1025" s="79" t="str">
        <f t="shared" si="46"/>
        <v>D</v>
      </c>
      <c r="H1025" s="79" t="str">
        <f t="shared" si="47"/>
        <v>4IF-NWPL_ROCKY_M</v>
      </c>
    </row>
    <row r="1026" spans="1:8">
      <c r="A1026" s="80">
        <v>37469</v>
      </c>
      <c r="B1026" s="79" t="s">
        <v>80</v>
      </c>
      <c r="C1026" s="79" t="s">
        <v>102</v>
      </c>
      <c r="D1026" s="85">
        <v>152302.5863</v>
      </c>
      <c r="E1026" s="85">
        <v>-3807.5646575000001</v>
      </c>
      <c r="F1026" s="210">
        <f t="shared" si="45"/>
        <v>4</v>
      </c>
      <c r="G1026" s="79" t="str">
        <f t="shared" si="46"/>
        <v>D</v>
      </c>
      <c r="H1026" s="79" t="str">
        <f t="shared" si="47"/>
        <v>4IF-PAN/TX/OK</v>
      </c>
    </row>
    <row r="1027" spans="1:8">
      <c r="A1027" s="80">
        <v>37469</v>
      </c>
      <c r="B1027" s="79" t="s">
        <v>80</v>
      </c>
      <c r="C1027" s="79" t="s">
        <v>101</v>
      </c>
      <c r="D1027" s="85">
        <v>-15230.258600000001</v>
      </c>
      <c r="E1027" s="85">
        <v>152.30258599999999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4IF-QUESTAR</v>
      </c>
    </row>
    <row r="1028" spans="1:8">
      <c r="A1028" s="80">
        <v>37469</v>
      </c>
      <c r="B1028" s="79" t="s">
        <v>80</v>
      </c>
      <c r="C1028" s="79" t="s">
        <v>68</v>
      </c>
      <c r="D1028" s="85">
        <v>-2061569.7731000001</v>
      </c>
      <c r="E1028" s="85">
        <v>20615.697731</v>
      </c>
      <c r="F1028" s="210">
        <f t="shared" si="48"/>
        <v>4</v>
      </c>
      <c r="G1028" s="79" t="str">
        <f t="shared" si="49"/>
        <v>D</v>
      </c>
      <c r="H1028" s="79" t="str">
        <f t="shared" si="50"/>
        <v>4NGI-MALIN</v>
      </c>
    </row>
    <row r="1029" spans="1:8">
      <c r="A1029" s="80">
        <v>37469</v>
      </c>
      <c r="B1029" s="79" t="s">
        <v>80</v>
      </c>
      <c r="C1029" s="79" t="s">
        <v>74</v>
      </c>
      <c r="D1029" s="85">
        <v>2483762.3679999998</v>
      </c>
      <c r="E1029" s="85">
        <v>0</v>
      </c>
      <c r="F1029" s="210">
        <f t="shared" si="48"/>
        <v>4</v>
      </c>
      <c r="G1029" s="79" t="str">
        <f t="shared" si="49"/>
        <v>D</v>
      </c>
      <c r="H1029" s="79" t="str">
        <f t="shared" si="50"/>
        <v>4NGI-PGE/CG</v>
      </c>
    </row>
    <row r="1030" spans="1:8">
      <c r="A1030" s="80">
        <v>37469</v>
      </c>
      <c r="B1030" s="79" t="s">
        <v>80</v>
      </c>
      <c r="C1030" s="79" t="s">
        <v>46</v>
      </c>
      <c r="D1030" s="85">
        <v>-167532.84479999999</v>
      </c>
      <c r="E1030" s="85">
        <v>0</v>
      </c>
      <c r="F1030" s="210">
        <f t="shared" si="48"/>
        <v>4</v>
      </c>
      <c r="G1030" s="79" t="str">
        <f t="shared" si="49"/>
        <v>D</v>
      </c>
      <c r="H1030" s="79" t="str">
        <f t="shared" si="50"/>
        <v>4NGI-SOCAL</v>
      </c>
    </row>
    <row r="1031" spans="1:8">
      <c r="A1031" s="80">
        <v>37500</v>
      </c>
      <c r="B1031" s="79" t="s">
        <v>80</v>
      </c>
      <c r="C1031" s="79" t="s">
        <v>90</v>
      </c>
      <c r="D1031" s="85">
        <v>-441208.4595</v>
      </c>
      <c r="E1031" s="85">
        <v>0</v>
      </c>
      <c r="F1031" s="210">
        <f t="shared" si="48"/>
        <v>4</v>
      </c>
      <c r="G1031" s="79" t="str">
        <f t="shared" si="49"/>
        <v>D</v>
      </c>
      <c r="H1031" s="79" t="str">
        <f t="shared" si="50"/>
        <v>4CGPR-AECO/BASIS</v>
      </c>
    </row>
    <row r="1032" spans="1:8">
      <c r="A1032" s="80">
        <v>37500</v>
      </c>
      <c r="B1032" s="79" t="s">
        <v>80</v>
      </c>
      <c r="C1032" s="79" t="s">
        <v>91</v>
      </c>
      <c r="D1032" s="85">
        <v>-1456658.5534999999</v>
      </c>
      <c r="E1032" s="85">
        <v>14566.585535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4IF-CIG/RKYMTN</v>
      </c>
    </row>
    <row r="1033" spans="1:8">
      <c r="A1033" s="80">
        <v>37500</v>
      </c>
      <c r="B1033" s="79" t="s">
        <v>80</v>
      </c>
      <c r="C1033" s="79" t="s">
        <v>92</v>
      </c>
      <c r="D1033" s="85">
        <v>-147069.4865</v>
      </c>
      <c r="E1033" s="85">
        <v>14706.94865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4IF-ELPO/PERMIAN</v>
      </c>
    </row>
    <row r="1034" spans="1:8">
      <c r="A1034" s="80">
        <v>37500</v>
      </c>
      <c r="B1034" s="79" t="s">
        <v>80</v>
      </c>
      <c r="C1034" s="79" t="s">
        <v>72</v>
      </c>
      <c r="D1034" s="85">
        <v>1568741.1893</v>
      </c>
      <c r="E1034" s="85">
        <v>-156874.11893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4IF-ELPO/SJ</v>
      </c>
    </row>
    <row r="1035" spans="1:8">
      <c r="A1035" s="80">
        <v>37500</v>
      </c>
      <c r="B1035" s="79" t="s">
        <v>80</v>
      </c>
      <c r="C1035" s="79" t="s">
        <v>99</v>
      </c>
      <c r="D1035" s="85">
        <v>-80397.986000000004</v>
      </c>
      <c r="E1035" s="85">
        <v>2009.94965</v>
      </c>
      <c r="F1035" s="210">
        <f t="shared" si="48"/>
        <v>4</v>
      </c>
      <c r="G1035" s="79" t="str">
        <f t="shared" si="49"/>
        <v>D</v>
      </c>
      <c r="H1035" s="79" t="str">
        <f t="shared" si="50"/>
        <v>4IF-NGPL/MIDCON</v>
      </c>
    </row>
    <row r="1036" spans="1:8">
      <c r="A1036" s="80">
        <v>37500</v>
      </c>
      <c r="B1036" s="79" t="s">
        <v>80</v>
      </c>
      <c r="C1036" s="79" t="s">
        <v>95</v>
      </c>
      <c r="D1036" s="85">
        <v>-441208.4595</v>
      </c>
      <c r="E1036" s="85">
        <v>44120.845950000003</v>
      </c>
      <c r="F1036" s="210">
        <f t="shared" si="48"/>
        <v>4</v>
      </c>
      <c r="G1036" s="79" t="str">
        <f t="shared" si="49"/>
        <v>D</v>
      </c>
      <c r="H1036" s="79" t="str">
        <f t="shared" si="50"/>
        <v>4IF-NTHWST/CANBR</v>
      </c>
    </row>
    <row r="1037" spans="1:8">
      <c r="A1037" s="80">
        <v>37500</v>
      </c>
      <c r="B1037" s="79" t="s">
        <v>80</v>
      </c>
      <c r="C1037" s="79" t="s">
        <v>67</v>
      </c>
      <c r="D1037" s="85">
        <v>1276161.1532999999</v>
      </c>
      <c r="E1037" s="85">
        <v>-127616.11533</v>
      </c>
      <c r="F1037" s="210">
        <f t="shared" si="48"/>
        <v>4</v>
      </c>
      <c r="G1037" s="79" t="str">
        <f t="shared" si="49"/>
        <v>D</v>
      </c>
      <c r="H1037" s="79" t="str">
        <f t="shared" si="50"/>
        <v>4IF-NWPL_ROCKY_M</v>
      </c>
    </row>
    <row r="1038" spans="1:8">
      <c r="A1038" s="80">
        <v>37500</v>
      </c>
      <c r="B1038" s="79" t="s">
        <v>80</v>
      </c>
      <c r="C1038" s="79" t="s">
        <v>102</v>
      </c>
      <c r="D1038" s="85">
        <v>147069.4865</v>
      </c>
      <c r="E1038" s="85">
        <v>-3676.7371625000001</v>
      </c>
      <c r="F1038" s="210">
        <f t="shared" si="48"/>
        <v>4</v>
      </c>
      <c r="G1038" s="79" t="str">
        <f t="shared" si="49"/>
        <v>D</v>
      </c>
      <c r="H1038" s="79" t="str">
        <f t="shared" si="50"/>
        <v>4IF-PAN/TX/OK</v>
      </c>
    </row>
    <row r="1039" spans="1:8">
      <c r="A1039" s="80">
        <v>37500</v>
      </c>
      <c r="B1039" s="79" t="s">
        <v>80</v>
      </c>
      <c r="C1039" s="79" t="s">
        <v>101</v>
      </c>
      <c r="D1039" s="85">
        <v>-14706.948700000001</v>
      </c>
      <c r="E1039" s="85">
        <v>147.06948699999998</v>
      </c>
      <c r="F1039" s="210">
        <f t="shared" si="48"/>
        <v>4</v>
      </c>
      <c r="G1039" s="79" t="str">
        <f t="shared" si="49"/>
        <v>D</v>
      </c>
      <c r="H1039" s="79" t="str">
        <f t="shared" si="50"/>
        <v>4IF-QUESTAR</v>
      </c>
    </row>
    <row r="1040" spans="1:8">
      <c r="A1040" s="80">
        <v>37500</v>
      </c>
      <c r="B1040" s="79" t="s">
        <v>80</v>
      </c>
      <c r="C1040" s="79" t="s">
        <v>68</v>
      </c>
      <c r="D1040" s="85">
        <v>-1980528.8881999999</v>
      </c>
      <c r="E1040" s="85">
        <v>19805.288882000001</v>
      </c>
      <c r="F1040" s="210">
        <f t="shared" si="48"/>
        <v>4</v>
      </c>
      <c r="G1040" s="79" t="str">
        <f t="shared" si="49"/>
        <v>D</v>
      </c>
      <c r="H1040" s="79" t="str">
        <f t="shared" si="50"/>
        <v>4NGI-MALIN</v>
      </c>
    </row>
    <row r="1041" spans="1:8">
      <c r="A1041" s="80">
        <v>37500</v>
      </c>
      <c r="B1041" s="79" t="s">
        <v>80</v>
      </c>
      <c r="C1041" s="79" t="s">
        <v>74</v>
      </c>
      <c r="D1041" s="85">
        <v>2082324.5044</v>
      </c>
      <c r="E1041" s="85">
        <v>0</v>
      </c>
      <c r="F1041" s="210">
        <f t="shared" si="48"/>
        <v>4</v>
      </c>
      <c r="G1041" s="79" t="str">
        <f t="shared" si="49"/>
        <v>D</v>
      </c>
      <c r="H1041" s="79" t="str">
        <f t="shared" si="50"/>
        <v>4NGI-PGE/CG</v>
      </c>
    </row>
    <row r="1042" spans="1:8">
      <c r="A1042" s="80">
        <v>37500</v>
      </c>
      <c r="B1042" s="79" t="s">
        <v>80</v>
      </c>
      <c r="C1042" s="79" t="s">
        <v>46</v>
      </c>
      <c r="D1042" s="85">
        <v>-161776.43530000001</v>
      </c>
      <c r="E1042" s="85">
        <v>16177.643529999999</v>
      </c>
      <c r="F1042" s="210">
        <f t="shared" si="48"/>
        <v>4</v>
      </c>
      <c r="G1042" s="79" t="str">
        <f t="shared" si="49"/>
        <v>D</v>
      </c>
      <c r="H1042" s="79" t="str">
        <f t="shared" si="50"/>
        <v>4NGI-SOCAL</v>
      </c>
    </row>
    <row r="1043" spans="1:8">
      <c r="A1043" s="80">
        <v>37530</v>
      </c>
      <c r="B1043" s="79" t="s">
        <v>80</v>
      </c>
      <c r="C1043" s="79" t="s">
        <v>90</v>
      </c>
      <c r="D1043" s="85">
        <v>-454907.15970000002</v>
      </c>
      <c r="E1043" s="85">
        <v>0</v>
      </c>
      <c r="F1043" s="210">
        <f t="shared" si="48"/>
        <v>4</v>
      </c>
      <c r="G1043" s="79" t="str">
        <f t="shared" si="49"/>
        <v>D</v>
      </c>
      <c r="H1043" s="79" t="str">
        <f t="shared" si="50"/>
        <v>4CGPR-AECO/BASIS</v>
      </c>
    </row>
    <row r="1044" spans="1:8">
      <c r="A1044" s="80">
        <v>37530</v>
      </c>
      <c r="B1044" s="79" t="s">
        <v>80</v>
      </c>
      <c r="C1044" s="79" t="s">
        <v>91</v>
      </c>
      <c r="D1044" s="85">
        <v>-1630698.3581000001</v>
      </c>
      <c r="E1044" s="85">
        <v>16306.983581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4IF-CIG/RKYMTN</v>
      </c>
    </row>
    <row r="1045" spans="1:8">
      <c r="A1045" s="80">
        <v>37530</v>
      </c>
      <c r="B1045" s="79" t="s">
        <v>80</v>
      </c>
      <c r="C1045" s="79" t="s">
        <v>92</v>
      </c>
      <c r="D1045" s="85">
        <v>-151635.7199</v>
      </c>
      <c r="E1045" s="85">
        <v>0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4IF-ELPO/PERMIAN</v>
      </c>
    </row>
    <row r="1046" spans="1:8">
      <c r="A1046" s="80">
        <v>37530</v>
      </c>
      <c r="B1046" s="79" t="s">
        <v>80</v>
      </c>
      <c r="C1046" s="79" t="s">
        <v>72</v>
      </c>
      <c r="D1046" s="85">
        <v>1667992.919</v>
      </c>
      <c r="E1046" s="85">
        <v>0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4IF-ELPO/SJ</v>
      </c>
    </row>
    <row r="1047" spans="1:8">
      <c r="A1047" s="80">
        <v>37530</v>
      </c>
      <c r="B1047" s="79" t="s">
        <v>80</v>
      </c>
      <c r="C1047" s="79" t="s">
        <v>99</v>
      </c>
      <c r="D1047" s="85">
        <v>-39104.4064</v>
      </c>
      <c r="E1047" s="85">
        <v>977.61015999999995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4IF-NGPL/MIDCON</v>
      </c>
    </row>
    <row r="1048" spans="1:8">
      <c r="A1048" s="80">
        <v>37530</v>
      </c>
      <c r="B1048" s="79" t="s">
        <v>80</v>
      </c>
      <c r="C1048" s="79" t="s">
        <v>95</v>
      </c>
      <c r="D1048" s="85">
        <v>-454907.15950000001</v>
      </c>
      <c r="E1048" s="85">
        <v>45490.715949999998</v>
      </c>
      <c r="F1048" s="210">
        <f t="shared" si="48"/>
        <v>4</v>
      </c>
      <c r="G1048" s="79" t="str">
        <f t="shared" si="49"/>
        <v>D</v>
      </c>
      <c r="H1048" s="79" t="str">
        <f t="shared" si="50"/>
        <v>4IF-NTHWST/CANBR</v>
      </c>
    </row>
    <row r="1049" spans="1:8">
      <c r="A1049" s="80">
        <v>37530</v>
      </c>
      <c r="B1049" s="79" t="s">
        <v>80</v>
      </c>
      <c r="C1049" s="79" t="s">
        <v>67</v>
      </c>
      <c r="D1049" s="85">
        <v>899975.60699999996</v>
      </c>
      <c r="E1049" s="85">
        <v>-89997.560700000002</v>
      </c>
      <c r="F1049" s="210">
        <f t="shared" si="48"/>
        <v>4</v>
      </c>
      <c r="G1049" s="79" t="str">
        <f t="shared" si="49"/>
        <v>D</v>
      </c>
      <c r="H1049" s="79" t="str">
        <f t="shared" si="50"/>
        <v>4IF-NWPL_ROCKY_M</v>
      </c>
    </row>
    <row r="1050" spans="1:8">
      <c r="A1050" s="80">
        <v>37530</v>
      </c>
      <c r="B1050" s="79" t="s">
        <v>80</v>
      </c>
      <c r="C1050" s="79" t="s">
        <v>102</v>
      </c>
      <c r="D1050" s="85">
        <v>151635.7199</v>
      </c>
      <c r="E1050" s="85">
        <v>-3790.8929975000001</v>
      </c>
      <c r="F1050" s="210">
        <f t="shared" si="48"/>
        <v>4</v>
      </c>
      <c r="G1050" s="79" t="str">
        <f t="shared" si="49"/>
        <v>D</v>
      </c>
      <c r="H1050" s="79" t="str">
        <f t="shared" si="50"/>
        <v>4IF-PAN/TX/OK</v>
      </c>
    </row>
    <row r="1051" spans="1:8">
      <c r="A1051" s="80">
        <v>37530</v>
      </c>
      <c r="B1051" s="79" t="s">
        <v>80</v>
      </c>
      <c r="C1051" s="79" t="s">
        <v>101</v>
      </c>
      <c r="D1051" s="85">
        <v>-15163.572</v>
      </c>
      <c r="E1051" s="85">
        <v>151.63571999999999</v>
      </c>
      <c r="F1051" s="210">
        <f t="shared" si="48"/>
        <v>4</v>
      </c>
      <c r="G1051" s="79" t="str">
        <f t="shared" si="49"/>
        <v>D</v>
      </c>
      <c r="H1051" s="79" t="str">
        <f t="shared" si="50"/>
        <v>4IF-QUESTAR</v>
      </c>
    </row>
    <row r="1052" spans="1:8">
      <c r="A1052" s="80">
        <v>37530</v>
      </c>
      <c r="B1052" s="79" t="s">
        <v>80</v>
      </c>
      <c r="C1052" s="79" t="s">
        <v>68</v>
      </c>
      <c r="D1052" s="85">
        <v>-2099185.2307000002</v>
      </c>
      <c r="E1052" s="85">
        <v>20991.852307000001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4NGI-MALIN</v>
      </c>
    </row>
    <row r="1053" spans="1:8">
      <c r="A1053" s="80">
        <v>37530</v>
      </c>
      <c r="B1053" s="79" t="s">
        <v>80</v>
      </c>
      <c r="C1053" s="79" t="s">
        <v>74</v>
      </c>
      <c r="D1053" s="85">
        <v>2731290.9580999999</v>
      </c>
      <c r="E1053" s="85">
        <v>0</v>
      </c>
      <c r="F1053" s="210">
        <f t="shared" si="48"/>
        <v>4</v>
      </c>
      <c r="G1053" s="79" t="str">
        <f t="shared" si="49"/>
        <v>D</v>
      </c>
      <c r="H1053" s="79" t="str">
        <f t="shared" si="50"/>
        <v>4NGI-PGE/CG</v>
      </c>
    </row>
    <row r="1054" spans="1:8">
      <c r="A1054" s="80">
        <v>37530</v>
      </c>
      <c r="B1054" s="79" t="s">
        <v>80</v>
      </c>
      <c r="C1054" s="79" t="s">
        <v>46</v>
      </c>
      <c r="D1054" s="85">
        <v>-15163.572100000001</v>
      </c>
      <c r="E1054" s="85">
        <v>0</v>
      </c>
      <c r="F1054" s="210">
        <f t="shared" si="48"/>
        <v>4</v>
      </c>
      <c r="G1054" s="79" t="str">
        <f t="shared" si="49"/>
        <v>D</v>
      </c>
      <c r="H1054" s="79" t="str">
        <f t="shared" si="50"/>
        <v>4NGI-SOCAL</v>
      </c>
    </row>
    <row r="1055" spans="1:8">
      <c r="A1055" s="80">
        <v>37561</v>
      </c>
      <c r="B1055" s="79" t="s">
        <v>80</v>
      </c>
      <c r="C1055" s="79" t="s">
        <v>91</v>
      </c>
      <c r="D1055" s="85">
        <v>813368.78780000005</v>
      </c>
      <c r="E1055" s="85">
        <v>-8133.6878779999997</v>
      </c>
      <c r="F1055" s="210">
        <f t="shared" si="48"/>
        <v>5</v>
      </c>
      <c r="G1055" s="79" t="str">
        <f t="shared" si="49"/>
        <v>D</v>
      </c>
      <c r="H1055" s="79" t="str">
        <f t="shared" si="50"/>
        <v>5IF-CIG/RKYMTN</v>
      </c>
    </row>
    <row r="1056" spans="1:8">
      <c r="A1056" s="80">
        <v>37561</v>
      </c>
      <c r="B1056" s="79" t="s">
        <v>80</v>
      </c>
      <c r="C1056" s="79" t="s">
        <v>92</v>
      </c>
      <c r="D1056" s="85">
        <v>-146385.53649999999</v>
      </c>
      <c r="E1056" s="85">
        <v>14638.55365</v>
      </c>
      <c r="F1056" s="210">
        <f t="shared" si="48"/>
        <v>5</v>
      </c>
      <c r="G1056" s="79" t="str">
        <f t="shared" si="49"/>
        <v>D</v>
      </c>
      <c r="H1056" s="79" t="str">
        <f t="shared" si="50"/>
        <v>5IF-ELPO/PERMIAN</v>
      </c>
    </row>
    <row r="1057" spans="1:8">
      <c r="A1057" s="80">
        <v>37561</v>
      </c>
      <c r="B1057" s="79" t="s">
        <v>80</v>
      </c>
      <c r="C1057" s="79" t="s">
        <v>72</v>
      </c>
      <c r="D1057" s="85">
        <v>-585542.14610000001</v>
      </c>
      <c r="E1057" s="85">
        <v>58554.214610000003</v>
      </c>
      <c r="F1057" s="210">
        <f t="shared" si="48"/>
        <v>5</v>
      </c>
      <c r="G1057" s="79" t="str">
        <f t="shared" si="49"/>
        <v>D</v>
      </c>
      <c r="H1057" s="79" t="str">
        <f t="shared" si="50"/>
        <v>5IF-ELPO/SJ</v>
      </c>
    </row>
    <row r="1058" spans="1:8">
      <c r="A1058" s="80">
        <v>37561</v>
      </c>
      <c r="B1058" s="79" t="s">
        <v>80</v>
      </c>
      <c r="C1058" s="79" t="s">
        <v>99</v>
      </c>
      <c r="D1058" s="85">
        <v>-80024.093299999993</v>
      </c>
      <c r="E1058" s="85">
        <v>2000.6023325000001</v>
      </c>
      <c r="F1058" s="210">
        <f t="shared" si="48"/>
        <v>5</v>
      </c>
      <c r="G1058" s="79" t="str">
        <f t="shared" si="49"/>
        <v>D</v>
      </c>
      <c r="H1058" s="79" t="str">
        <f t="shared" si="50"/>
        <v>5IF-NGPL/MIDCON</v>
      </c>
    </row>
    <row r="1059" spans="1:8">
      <c r="A1059" s="80">
        <v>37561</v>
      </c>
      <c r="B1059" s="79" t="s">
        <v>80</v>
      </c>
      <c r="C1059" s="79" t="s">
        <v>95</v>
      </c>
      <c r="D1059" s="85">
        <v>-219578.30480000001</v>
      </c>
      <c r="E1059" s="85">
        <v>21957.830480000001</v>
      </c>
      <c r="F1059" s="210">
        <f t="shared" si="48"/>
        <v>5</v>
      </c>
      <c r="G1059" s="79" t="str">
        <f t="shared" si="49"/>
        <v>D</v>
      </c>
      <c r="H1059" s="79" t="str">
        <f t="shared" si="50"/>
        <v>5IF-NTHWST/CANBR</v>
      </c>
    </row>
    <row r="1060" spans="1:8">
      <c r="A1060" s="80">
        <v>37561</v>
      </c>
      <c r="B1060" s="79" t="s">
        <v>80</v>
      </c>
      <c r="C1060" s="79" t="s">
        <v>67</v>
      </c>
      <c r="D1060" s="85">
        <v>4577563.5580000002</v>
      </c>
      <c r="E1060" s="85">
        <v>-457756.35580000002</v>
      </c>
      <c r="F1060" s="210">
        <f t="shared" si="48"/>
        <v>5</v>
      </c>
      <c r="G1060" s="79" t="str">
        <f t="shared" si="49"/>
        <v>D</v>
      </c>
      <c r="H1060" s="79" t="str">
        <f t="shared" si="50"/>
        <v>5IF-NWPL_ROCKY_M</v>
      </c>
    </row>
    <row r="1061" spans="1:8">
      <c r="A1061" s="80">
        <v>37561</v>
      </c>
      <c r="B1061" s="79" t="s">
        <v>80</v>
      </c>
      <c r="C1061" s="79" t="s">
        <v>102</v>
      </c>
      <c r="D1061" s="85">
        <v>146385.53649999999</v>
      </c>
      <c r="E1061" s="85">
        <v>-3659.6384125</v>
      </c>
      <c r="F1061" s="210">
        <f t="shared" si="48"/>
        <v>5</v>
      </c>
      <c r="G1061" s="79" t="str">
        <f t="shared" si="49"/>
        <v>D</v>
      </c>
      <c r="H1061" s="79" t="str">
        <f t="shared" si="50"/>
        <v>5IF-PAN/TX/OK</v>
      </c>
    </row>
    <row r="1062" spans="1:8">
      <c r="A1062" s="80">
        <v>37561</v>
      </c>
      <c r="B1062" s="79" t="s">
        <v>80</v>
      </c>
      <c r="C1062" s="79" t="s">
        <v>68</v>
      </c>
      <c r="D1062" s="85">
        <v>-1182795.1351000001</v>
      </c>
      <c r="E1062" s="85">
        <v>11827.951351</v>
      </c>
      <c r="F1062" s="210">
        <f t="shared" si="48"/>
        <v>5</v>
      </c>
      <c r="G1062" s="79" t="str">
        <f t="shared" si="49"/>
        <v>D</v>
      </c>
      <c r="H1062" s="79" t="str">
        <f t="shared" si="50"/>
        <v>5NGI-MALIN</v>
      </c>
    </row>
    <row r="1063" spans="1:8">
      <c r="A1063" s="80">
        <v>37561</v>
      </c>
      <c r="B1063" s="79" t="s">
        <v>80</v>
      </c>
      <c r="C1063" s="79" t="s">
        <v>74</v>
      </c>
      <c r="D1063" s="85">
        <v>-74408.744200000001</v>
      </c>
      <c r="E1063" s="85">
        <v>0</v>
      </c>
      <c r="F1063" s="210">
        <f t="shared" si="48"/>
        <v>5</v>
      </c>
      <c r="G1063" s="79" t="str">
        <f t="shared" si="49"/>
        <v>D</v>
      </c>
      <c r="H1063" s="79" t="str">
        <f t="shared" si="50"/>
        <v>5NGI-PGE/CG</v>
      </c>
    </row>
    <row r="1064" spans="1:8">
      <c r="A1064" s="80">
        <v>37561</v>
      </c>
      <c r="B1064" s="79" t="s">
        <v>80</v>
      </c>
      <c r="C1064" s="79" t="s">
        <v>46</v>
      </c>
      <c r="D1064" s="85">
        <v>1097891.5238999999</v>
      </c>
      <c r="E1064" s="85">
        <v>-109789.15239</v>
      </c>
      <c r="F1064" s="210">
        <f t="shared" si="48"/>
        <v>5</v>
      </c>
      <c r="G1064" s="79" t="str">
        <f t="shared" si="49"/>
        <v>D</v>
      </c>
      <c r="H1064" s="79" t="str">
        <f t="shared" si="50"/>
        <v>5NGI-SOCAL</v>
      </c>
    </row>
    <row r="1065" spans="1:8">
      <c r="A1065" s="80">
        <v>37591</v>
      </c>
      <c r="B1065" s="79" t="s">
        <v>80</v>
      </c>
      <c r="C1065" s="79" t="s">
        <v>91</v>
      </c>
      <c r="D1065" s="85">
        <v>446662.06939999998</v>
      </c>
      <c r="E1065" s="85">
        <v>-4466.6206940000002</v>
      </c>
      <c r="F1065" s="210">
        <f t="shared" si="48"/>
        <v>5</v>
      </c>
      <c r="G1065" s="79" t="str">
        <f t="shared" si="49"/>
        <v>D</v>
      </c>
      <c r="H1065" s="79" t="str">
        <f t="shared" si="50"/>
        <v>5IF-CIG/RKYMTN</v>
      </c>
    </row>
    <row r="1066" spans="1:8">
      <c r="A1066" s="80">
        <v>37591</v>
      </c>
      <c r="B1066" s="79" t="s">
        <v>80</v>
      </c>
      <c r="C1066" s="79" t="s">
        <v>92</v>
      </c>
      <c r="D1066" s="85">
        <v>-150896.3878</v>
      </c>
      <c r="E1066" s="85">
        <v>15089.638779999999</v>
      </c>
      <c r="F1066" s="210">
        <f t="shared" si="48"/>
        <v>5</v>
      </c>
      <c r="G1066" s="79" t="str">
        <f t="shared" si="49"/>
        <v>D</v>
      </c>
      <c r="H1066" s="79" t="str">
        <f t="shared" si="50"/>
        <v>5IF-ELPO/PERMIAN</v>
      </c>
    </row>
    <row r="1067" spans="1:8">
      <c r="A1067" s="80">
        <v>37591</v>
      </c>
      <c r="B1067" s="79" t="s">
        <v>80</v>
      </c>
      <c r="C1067" s="79" t="s">
        <v>72</v>
      </c>
      <c r="D1067" s="85">
        <v>-603585.55099999998</v>
      </c>
      <c r="E1067" s="85">
        <v>60358.555099999998</v>
      </c>
      <c r="F1067" s="210">
        <f t="shared" si="48"/>
        <v>5</v>
      </c>
      <c r="G1067" s="79" t="str">
        <f t="shared" si="49"/>
        <v>D</v>
      </c>
      <c r="H1067" s="79" t="str">
        <f t="shared" si="50"/>
        <v>5IF-ELPO/SJ</v>
      </c>
    </row>
    <row r="1068" spans="1:8">
      <c r="A1068" s="80">
        <v>37591</v>
      </c>
      <c r="B1068" s="79" t="s">
        <v>80</v>
      </c>
      <c r="C1068" s="79" t="s">
        <v>99</v>
      </c>
      <c r="D1068" s="85">
        <v>301792.77549999999</v>
      </c>
      <c r="E1068" s="85">
        <v>-7544.8193874999997</v>
      </c>
      <c r="F1068" s="210">
        <f t="shared" si="48"/>
        <v>5</v>
      </c>
      <c r="G1068" s="79" t="str">
        <f t="shared" si="49"/>
        <v>D</v>
      </c>
      <c r="H1068" s="79" t="str">
        <f t="shared" si="50"/>
        <v>5IF-NGPL/MIDCON</v>
      </c>
    </row>
    <row r="1069" spans="1:8">
      <c r="A1069" s="80">
        <v>37591</v>
      </c>
      <c r="B1069" s="79" t="s">
        <v>80</v>
      </c>
      <c r="C1069" s="79" t="s">
        <v>95</v>
      </c>
      <c r="D1069" s="85">
        <v>-226344.58170000001</v>
      </c>
      <c r="E1069" s="85">
        <v>22634.458170000002</v>
      </c>
      <c r="F1069" s="210">
        <f t="shared" si="48"/>
        <v>5</v>
      </c>
      <c r="G1069" s="79" t="str">
        <f t="shared" si="49"/>
        <v>D</v>
      </c>
      <c r="H1069" s="79" t="str">
        <f t="shared" si="50"/>
        <v>5IF-NTHWST/CANBR</v>
      </c>
    </row>
    <row r="1070" spans="1:8">
      <c r="A1070" s="80">
        <v>37591</v>
      </c>
      <c r="B1070" s="79" t="s">
        <v>80</v>
      </c>
      <c r="C1070" s="79" t="s">
        <v>67</v>
      </c>
      <c r="D1070" s="85">
        <v>4718620.5833999999</v>
      </c>
      <c r="E1070" s="85">
        <v>-471862.05833999999</v>
      </c>
      <c r="F1070" s="210">
        <f t="shared" si="48"/>
        <v>5</v>
      </c>
      <c r="G1070" s="79" t="str">
        <f t="shared" si="49"/>
        <v>D</v>
      </c>
      <c r="H1070" s="79" t="str">
        <f t="shared" si="50"/>
        <v>5IF-NWPL_ROCKY_M</v>
      </c>
    </row>
    <row r="1071" spans="1:8">
      <c r="A1071" s="80">
        <v>37591</v>
      </c>
      <c r="B1071" s="79" t="s">
        <v>80</v>
      </c>
      <c r="C1071" s="79" t="s">
        <v>102</v>
      </c>
      <c r="D1071" s="85">
        <v>150896.3878</v>
      </c>
      <c r="E1071" s="85">
        <v>-3772.4096949999998</v>
      </c>
      <c r="F1071" s="210">
        <f t="shared" si="48"/>
        <v>5</v>
      </c>
      <c r="G1071" s="79" t="str">
        <f t="shared" si="49"/>
        <v>D</v>
      </c>
      <c r="H1071" s="79" t="str">
        <f t="shared" si="50"/>
        <v>5IF-PAN/TX/OK</v>
      </c>
    </row>
    <row r="1072" spans="1:8">
      <c r="A1072" s="80">
        <v>37591</v>
      </c>
      <c r="B1072" s="79" t="s">
        <v>80</v>
      </c>
      <c r="C1072" s="79" t="s">
        <v>68</v>
      </c>
      <c r="D1072" s="85">
        <v>-1223709.3463000001</v>
      </c>
      <c r="E1072" s="85">
        <v>12237.093462999999</v>
      </c>
      <c r="F1072" s="210">
        <f t="shared" si="48"/>
        <v>5</v>
      </c>
      <c r="G1072" s="79" t="str">
        <f t="shared" si="49"/>
        <v>D</v>
      </c>
      <c r="H1072" s="79" t="str">
        <f t="shared" si="50"/>
        <v>5NGI-MALIN</v>
      </c>
    </row>
    <row r="1073" spans="1:8">
      <c r="A1073" s="80">
        <v>37591</v>
      </c>
      <c r="B1073" s="79" t="s">
        <v>80</v>
      </c>
      <c r="C1073" s="79" t="s">
        <v>74</v>
      </c>
      <c r="D1073" s="85">
        <v>-81472.367499999993</v>
      </c>
      <c r="E1073" s="85">
        <v>0</v>
      </c>
      <c r="F1073" s="210">
        <f t="shared" si="48"/>
        <v>5</v>
      </c>
      <c r="G1073" s="79" t="str">
        <f t="shared" si="49"/>
        <v>D</v>
      </c>
      <c r="H1073" s="79" t="str">
        <f t="shared" si="50"/>
        <v>5NGI-PGE/CG</v>
      </c>
    </row>
    <row r="1074" spans="1:8">
      <c r="A1074" s="80">
        <v>37591</v>
      </c>
      <c r="B1074" s="79" t="s">
        <v>80</v>
      </c>
      <c r="C1074" s="79" t="s">
        <v>46</v>
      </c>
      <c r="D1074" s="85">
        <v>1131722.9081999999</v>
      </c>
      <c r="E1074" s="85">
        <v>-113172.29081999999</v>
      </c>
      <c r="F1074" s="210">
        <f t="shared" si="48"/>
        <v>5</v>
      </c>
      <c r="G1074" s="79" t="str">
        <f t="shared" si="49"/>
        <v>D</v>
      </c>
      <c r="H1074" s="79" t="str">
        <f t="shared" si="50"/>
        <v>5NGI-SOCAL</v>
      </c>
    </row>
    <row r="1075" spans="1:8">
      <c r="A1075" s="80">
        <v>37622</v>
      </c>
      <c r="B1075" s="79" t="s">
        <v>80</v>
      </c>
      <c r="C1075" s="79" t="s">
        <v>91</v>
      </c>
      <c r="D1075" s="85">
        <v>442123.16139999998</v>
      </c>
      <c r="E1075" s="85">
        <v>-4421.2316140000003</v>
      </c>
      <c r="F1075" s="210">
        <f t="shared" si="48"/>
        <v>5</v>
      </c>
      <c r="G1075" s="79" t="str">
        <f t="shared" si="49"/>
        <v>D</v>
      </c>
      <c r="H1075" s="79" t="str">
        <f t="shared" si="50"/>
        <v>5IF-CIG/RKYMTN</v>
      </c>
    </row>
    <row r="1076" spans="1:8">
      <c r="A1076" s="80">
        <v>37622</v>
      </c>
      <c r="B1076" s="79" t="s">
        <v>80</v>
      </c>
      <c r="C1076" s="79" t="s">
        <v>72</v>
      </c>
      <c r="D1076" s="85">
        <v>0</v>
      </c>
      <c r="E1076" s="85">
        <v>0</v>
      </c>
      <c r="F1076" s="210">
        <f t="shared" si="48"/>
        <v>5</v>
      </c>
      <c r="G1076" s="79" t="str">
        <f t="shared" si="49"/>
        <v>D</v>
      </c>
      <c r="H1076" s="79" t="str">
        <f t="shared" si="50"/>
        <v>5IF-ELPO/SJ</v>
      </c>
    </row>
    <row r="1077" spans="1:8">
      <c r="A1077" s="80">
        <v>37622</v>
      </c>
      <c r="B1077" s="79" t="s">
        <v>80</v>
      </c>
      <c r="C1077" s="79" t="s">
        <v>99</v>
      </c>
      <c r="D1077" s="85">
        <v>330115.10590000002</v>
      </c>
      <c r="E1077" s="85">
        <v>-8252.8776474999995</v>
      </c>
      <c r="F1077" s="210">
        <f t="shared" si="48"/>
        <v>5</v>
      </c>
      <c r="G1077" s="79" t="str">
        <f t="shared" si="49"/>
        <v>D</v>
      </c>
      <c r="H1077" s="79" t="str">
        <f t="shared" si="50"/>
        <v>5IF-NGPL/MIDCON</v>
      </c>
    </row>
    <row r="1078" spans="1:8">
      <c r="A1078" s="80">
        <v>37622</v>
      </c>
      <c r="B1078" s="79" t="s">
        <v>80</v>
      </c>
      <c r="C1078" s="79" t="s">
        <v>95</v>
      </c>
      <c r="D1078" s="85">
        <v>-225740.4768</v>
      </c>
      <c r="E1078" s="85">
        <v>22574.04768</v>
      </c>
      <c r="F1078" s="210">
        <f t="shared" si="48"/>
        <v>5</v>
      </c>
      <c r="G1078" s="79" t="str">
        <f t="shared" si="49"/>
        <v>D</v>
      </c>
      <c r="H1078" s="79" t="str">
        <f t="shared" si="50"/>
        <v>5IF-NTHWST/CANBR</v>
      </c>
    </row>
    <row r="1079" spans="1:8">
      <c r="A1079" s="80">
        <v>37622</v>
      </c>
      <c r="B1079" s="79" t="s">
        <v>80</v>
      </c>
      <c r="C1079" s="79" t="s">
        <v>67</v>
      </c>
      <c r="D1079" s="85">
        <v>2416858.1321</v>
      </c>
      <c r="E1079" s="85">
        <v>-241685.81320999999</v>
      </c>
      <c r="F1079" s="210">
        <f t="shared" si="48"/>
        <v>5</v>
      </c>
      <c r="G1079" s="79" t="str">
        <f t="shared" si="49"/>
        <v>D</v>
      </c>
      <c r="H1079" s="79" t="str">
        <f t="shared" si="50"/>
        <v>5IF-NWPL_ROCKY_M</v>
      </c>
    </row>
    <row r="1080" spans="1:8">
      <c r="A1080" s="80">
        <v>37622</v>
      </c>
      <c r="B1080" s="79" t="s">
        <v>80</v>
      </c>
      <c r="C1080" s="79" t="s">
        <v>102</v>
      </c>
      <c r="D1080" s="85">
        <v>150493.65119999999</v>
      </c>
      <c r="E1080" s="85">
        <v>-3762.3412800000001</v>
      </c>
      <c r="F1080" s="210">
        <f t="shared" si="48"/>
        <v>5</v>
      </c>
      <c r="G1080" s="79" t="str">
        <f t="shared" si="49"/>
        <v>D</v>
      </c>
      <c r="H1080" s="79" t="str">
        <f t="shared" si="50"/>
        <v>5IF-PAN/TX/OK</v>
      </c>
    </row>
    <row r="1081" spans="1:8">
      <c r="A1081" s="80">
        <v>37622</v>
      </c>
      <c r="B1081" s="79" t="s">
        <v>80</v>
      </c>
      <c r="C1081" s="79" t="s">
        <v>68</v>
      </c>
      <c r="D1081" s="85">
        <v>1E-4</v>
      </c>
      <c r="E1081" s="85">
        <v>-9.9999999999999995E-7</v>
      </c>
      <c r="F1081" s="210">
        <f t="shared" si="48"/>
        <v>5</v>
      </c>
      <c r="G1081" s="79" t="str">
        <f t="shared" si="49"/>
        <v>D</v>
      </c>
      <c r="H1081" s="79" t="str">
        <f t="shared" si="50"/>
        <v>5NGI-MALIN</v>
      </c>
    </row>
    <row r="1082" spans="1:8">
      <c r="A1082" s="80">
        <v>37622</v>
      </c>
      <c r="B1082" s="79" t="s">
        <v>80</v>
      </c>
      <c r="C1082" s="79" t="s">
        <v>74</v>
      </c>
      <c r="D1082" s="85">
        <v>-567176.58880000003</v>
      </c>
      <c r="E1082" s="85">
        <v>0</v>
      </c>
      <c r="F1082" s="210">
        <f t="shared" si="48"/>
        <v>5</v>
      </c>
      <c r="G1082" s="79" t="str">
        <f t="shared" si="49"/>
        <v>D</v>
      </c>
      <c r="H1082" s="79" t="str">
        <f t="shared" si="50"/>
        <v>5NGI-PGE/CG</v>
      </c>
    </row>
    <row r="1083" spans="1:8">
      <c r="A1083" s="80">
        <v>37622</v>
      </c>
      <c r="B1083" s="79" t="s">
        <v>80</v>
      </c>
      <c r="C1083" s="79" t="s">
        <v>46</v>
      </c>
      <c r="D1083" s="85">
        <v>-264577.54820000002</v>
      </c>
      <c r="E1083" s="85">
        <v>26457.754819999998</v>
      </c>
      <c r="F1083" s="210">
        <f t="shared" si="48"/>
        <v>5</v>
      </c>
      <c r="G1083" s="79" t="str">
        <f t="shared" si="49"/>
        <v>D</v>
      </c>
      <c r="H1083" s="79" t="str">
        <f t="shared" si="50"/>
        <v>5NGI-SOCAL</v>
      </c>
    </row>
    <row r="1084" spans="1:8">
      <c r="A1084" s="80">
        <v>37653</v>
      </c>
      <c r="B1084" s="79" t="s">
        <v>80</v>
      </c>
      <c r="C1084" s="79" t="s">
        <v>91</v>
      </c>
      <c r="D1084" s="85">
        <v>464344.58270000003</v>
      </c>
      <c r="E1084" s="85">
        <v>-4643.4458269999996</v>
      </c>
      <c r="F1084" s="210">
        <f t="shared" si="48"/>
        <v>5</v>
      </c>
      <c r="G1084" s="79" t="str">
        <f t="shared" si="49"/>
        <v>D</v>
      </c>
      <c r="H1084" s="79" t="str">
        <f t="shared" si="50"/>
        <v>5IF-CIG/RKYMTN</v>
      </c>
    </row>
    <row r="1085" spans="1:8">
      <c r="A1085" s="80">
        <v>37653</v>
      </c>
      <c r="B1085" s="79" t="s">
        <v>80</v>
      </c>
      <c r="C1085" s="79" t="s">
        <v>72</v>
      </c>
      <c r="D1085" s="85">
        <v>0</v>
      </c>
      <c r="E1085" s="85">
        <v>0</v>
      </c>
      <c r="F1085" s="210">
        <f t="shared" si="48"/>
        <v>5</v>
      </c>
      <c r="G1085" s="79" t="str">
        <f t="shared" si="49"/>
        <v>D</v>
      </c>
      <c r="H1085" s="79" t="str">
        <f t="shared" si="50"/>
        <v>5IF-ELPO/SJ</v>
      </c>
    </row>
    <row r="1086" spans="1:8">
      <c r="A1086" s="80">
        <v>37653</v>
      </c>
      <c r="B1086" s="79" t="s">
        <v>80</v>
      </c>
      <c r="C1086" s="79" t="s">
        <v>99</v>
      </c>
      <c r="D1086" s="85">
        <v>242038.75930000001</v>
      </c>
      <c r="E1086" s="85">
        <v>-6050.9689824999996</v>
      </c>
      <c r="F1086" s="210">
        <f t="shared" si="48"/>
        <v>5</v>
      </c>
      <c r="G1086" s="79" t="str">
        <f t="shared" si="49"/>
        <v>D</v>
      </c>
      <c r="H1086" s="79" t="str">
        <f t="shared" si="50"/>
        <v>5IF-NGPL/MIDCON</v>
      </c>
    </row>
    <row r="1087" spans="1:8">
      <c r="A1087" s="80">
        <v>37653</v>
      </c>
      <c r="B1087" s="79" t="s">
        <v>80</v>
      </c>
      <c r="C1087" s="79" t="s">
        <v>95</v>
      </c>
      <c r="D1087" s="85">
        <v>-203312.55780000001</v>
      </c>
      <c r="E1087" s="85">
        <v>20331.25578</v>
      </c>
      <c r="F1087" s="210">
        <f t="shared" si="48"/>
        <v>5</v>
      </c>
      <c r="G1087" s="79" t="str">
        <f t="shared" si="49"/>
        <v>D</v>
      </c>
      <c r="H1087" s="79" t="str">
        <f t="shared" si="50"/>
        <v>5IF-NTHWST/CANBR</v>
      </c>
    </row>
    <row r="1088" spans="1:8">
      <c r="A1088" s="80">
        <v>37653</v>
      </c>
      <c r="B1088" s="79" t="s">
        <v>80</v>
      </c>
      <c r="C1088" s="79" t="s">
        <v>67</v>
      </c>
      <c r="D1088" s="85">
        <v>2172989.1271000002</v>
      </c>
      <c r="E1088" s="85">
        <v>-217298.91271</v>
      </c>
      <c r="F1088" s="210">
        <f t="shared" si="48"/>
        <v>5</v>
      </c>
      <c r="G1088" s="79" t="str">
        <f t="shared" si="49"/>
        <v>D</v>
      </c>
      <c r="H1088" s="79" t="str">
        <f t="shared" si="50"/>
        <v>5IF-NWPL_ROCKY_M</v>
      </c>
    </row>
    <row r="1089" spans="1:8">
      <c r="A1089" s="80">
        <v>37653</v>
      </c>
      <c r="B1089" s="79" t="s">
        <v>80</v>
      </c>
      <c r="C1089" s="79" t="s">
        <v>102</v>
      </c>
      <c r="D1089" s="85">
        <v>135541.7052</v>
      </c>
      <c r="E1089" s="85">
        <v>-3388.5426299999999</v>
      </c>
      <c r="F1089" s="210">
        <f t="shared" si="48"/>
        <v>5</v>
      </c>
      <c r="G1089" s="79" t="str">
        <f t="shared" si="49"/>
        <v>D</v>
      </c>
      <c r="H1089" s="79" t="str">
        <f t="shared" si="50"/>
        <v>5IF-PAN/TX/OK</v>
      </c>
    </row>
    <row r="1090" spans="1:8">
      <c r="A1090" s="80">
        <v>37653</v>
      </c>
      <c r="B1090" s="79" t="s">
        <v>80</v>
      </c>
      <c r="C1090" s="79" t="s">
        <v>68</v>
      </c>
      <c r="D1090" s="85">
        <v>0</v>
      </c>
      <c r="E1090" s="85">
        <v>0</v>
      </c>
      <c r="F1090" s="210">
        <f t="shared" si="48"/>
        <v>5</v>
      </c>
      <c r="G1090" s="79" t="str">
        <f t="shared" si="49"/>
        <v>D</v>
      </c>
      <c r="H1090" s="79" t="str">
        <f t="shared" si="50"/>
        <v>5NGI-MALIN</v>
      </c>
    </row>
    <row r="1091" spans="1:8">
      <c r="A1091" s="80">
        <v>37653</v>
      </c>
      <c r="B1091" s="79" t="s">
        <v>80</v>
      </c>
      <c r="C1091" s="79" t="s">
        <v>74</v>
      </c>
      <c r="D1091" s="85">
        <v>-521449.27100000001</v>
      </c>
      <c r="E1091" s="85">
        <v>0</v>
      </c>
      <c r="F1091" s="210">
        <f t="shared" ref="F1091:F1154" si="51">IF(REF_DT&lt;=LastDay,INDEX(IntraMonth_Buckets,MATCH($A1091,IntraSumMonths,0),1),INDEX(BucketTable,MATCH($A1091,SumMonths,0),1))</f>
        <v>5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5NGI-PGE/CG</v>
      </c>
    </row>
    <row r="1092" spans="1:8">
      <c r="A1092" s="80">
        <v>37653</v>
      </c>
      <c r="B1092" s="79" t="s">
        <v>80</v>
      </c>
      <c r="C1092" s="79" t="s">
        <v>46</v>
      </c>
      <c r="D1092" s="85">
        <v>-242038.75930000001</v>
      </c>
      <c r="E1092" s="85">
        <v>24203.875929999998</v>
      </c>
      <c r="F1092" s="210">
        <f t="shared" si="51"/>
        <v>5</v>
      </c>
      <c r="G1092" s="79" t="str">
        <f t="shared" si="52"/>
        <v>D</v>
      </c>
      <c r="H1092" s="79" t="str">
        <f t="shared" si="53"/>
        <v>5NGI-SOCAL</v>
      </c>
    </row>
    <row r="1093" spans="1:8">
      <c r="A1093" s="80">
        <v>37681</v>
      </c>
      <c r="B1093" s="79" t="s">
        <v>80</v>
      </c>
      <c r="C1093" s="79" t="s">
        <v>91</v>
      </c>
      <c r="D1093" s="85">
        <v>445727.13780000003</v>
      </c>
      <c r="E1093" s="85">
        <v>-4457.2713780000004</v>
      </c>
      <c r="F1093" s="210">
        <f t="shared" si="51"/>
        <v>5</v>
      </c>
      <c r="G1093" s="79" t="str">
        <f t="shared" si="52"/>
        <v>D</v>
      </c>
      <c r="H1093" s="79" t="str">
        <f t="shared" si="53"/>
        <v>5IF-CIG/RKYMTN</v>
      </c>
    </row>
    <row r="1094" spans="1:8">
      <c r="A1094" s="80">
        <v>37681</v>
      </c>
      <c r="B1094" s="79" t="s">
        <v>80</v>
      </c>
      <c r="C1094" s="79" t="s">
        <v>72</v>
      </c>
      <c r="D1094" s="85">
        <v>0</v>
      </c>
      <c r="E1094" s="85">
        <v>0</v>
      </c>
      <c r="F1094" s="210">
        <f t="shared" si="51"/>
        <v>5</v>
      </c>
      <c r="G1094" s="79" t="str">
        <f t="shared" si="52"/>
        <v>D</v>
      </c>
      <c r="H1094" s="79" t="str">
        <f t="shared" si="53"/>
        <v>5IF-ELPO/SJ</v>
      </c>
    </row>
    <row r="1095" spans="1:8">
      <c r="A1095" s="80">
        <v>37681</v>
      </c>
      <c r="B1095" s="79" t="s">
        <v>80</v>
      </c>
      <c r="C1095" s="79" t="s">
        <v>99</v>
      </c>
      <c r="D1095" s="85">
        <v>308984.23389999999</v>
      </c>
      <c r="E1095" s="85">
        <v>-7724.6058475</v>
      </c>
      <c r="F1095" s="210">
        <f t="shared" si="51"/>
        <v>5</v>
      </c>
      <c r="G1095" s="79" t="str">
        <f t="shared" si="52"/>
        <v>D</v>
      </c>
      <c r="H1095" s="79" t="str">
        <f t="shared" si="53"/>
        <v>5IF-NGPL/MIDCON</v>
      </c>
    </row>
    <row r="1096" spans="1:8">
      <c r="A1096" s="80">
        <v>37681</v>
      </c>
      <c r="B1096" s="79" t="s">
        <v>80</v>
      </c>
      <c r="C1096" s="79" t="s">
        <v>95</v>
      </c>
      <c r="D1096" s="85">
        <v>-224496.35750000001</v>
      </c>
      <c r="E1096" s="85">
        <v>22449.635750000001</v>
      </c>
      <c r="F1096" s="210">
        <f t="shared" si="51"/>
        <v>5</v>
      </c>
      <c r="G1096" s="79" t="str">
        <f t="shared" si="52"/>
        <v>D</v>
      </c>
      <c r="H1096" s="79" t="str">
        <f t="shared" si="53"/>
        <v>5IF-NTHWST/CANBR</v>
      </c>
    </row>
    <row r="1097" spans="1:8">
      <c r="A1097" s="80">
        <v>37681</v>
      </c>
      <c r="B1097" s="79" t="s">
        <v>80</v>
      </c>
      <c r="C1097" s="79" t="s">
        <v>67</v>
      </c>
      <c r="D1097" s="85">
        <v>2403538.1457000002</v>
      </c>
      <c r="E1097" s="85">
        <v>-240353.81456999999</v>
      </c>
      <c r="F1097" s="210">
        <f t="shared" si="51"/>
        <v>5</v>
      </c>
      <c r="G1097" s="79" t="str">
        <f t="shared" si="52"/>
        <v>D</v>
      </c>
      <c r="H1097" s="79" t="str">
        <f t="shared" si="53"/>
        <v>5IF-NWPL_ROCKY_M</v>
      </c>
    </row>
    <row r="1098" spans="1:8">
      <c r="A1098" s="80">
        <v>37681</v>
      </c>
      <c r="B1098" s="79" t="s">
        <v>80</v>
      </c>
      <c r="C1098" s="79" t="s">
        <v>102</v>
      </c>
      <c r="D1098" s="85">
        <v>149664.2383</v>
      </c>
      <c r="E1098" s="85">
        <v>-3741.6059574999999</v>
      </c>
      <c r="F1098" s="210">
        <f t="shared" si="51"/>
        <v>5</v>
      </c>
      <c r="G1098" s="79" t="str">
        <f t="shared" si="52"/>
        <v>D</v>
      </c>
      <c r="H1098" s="79" t="str">
        <f t="shared" si="53"/>
        <v>5IF-PAN/TX/OK</v>
      </c>
    </row>
    <row r="1099" spans="1:8">
      <c r="A1099" s="80">
        <v>37681</v>
      </c>
      <c r="B1099" s="79" t="s">
        <v>80</v>
      </c>
      <c r="C1099" s="79" t="s">
        <v>68</v>
      </c>
      <c r="D1099" s="85">
        <v>-1E-4</v>
      </c>
      <c r="E1099" s="85">
        <v>9.9999999999999995E-7</v>
      </c>
      <c r="F1099" s="210">
        <f t="shared" si="51"/>
        <v>5</v>
      </c>
      <c r="G1099" s="79" t="str">
        <f t="shared" si="52"/>
        <v>D</v>
      </c>
      <c r="H1099" s="79" t="str">
        <f t="shared" si="53"/>
        <v>5NGI-MALIN</v>
      </c>
    </row>
    <row r="1100" spans="1:8">
      <c r="A1100" s="80">
        <v>37681</v>
      </c>
      <c r="B1100" s="79" t="s">
        <v>80</v>
      </c>
      <c r="C1100" s="79" t="s">
        <v>74</v>
      </c>
      <c r="D1100" s="85">
        <v>-458539.36219999997</v>
      </c>
      <c r="E1100" s="85">
        <v>0</v>
      </c>
      <c r="F1100" s="210">
        <f t="shared" si="51"/>
        <v>5</v>
      </c>
      <c r="G1100" s="79" t="str">
        <f t="shared" si="52"/>
        <v>D</v>
      </c>
      <c r="H1100" s="79" t="str">
        <f t="shared" si="53"/>
        <v>5NGI-PGE/CG</v>
      </c>
    </row>
    <row r="1101" spans="1:8">
      <c r="A1101" s="80">
        <v>37681</v>
      </c>
      <c r="B1101" s="79" t="s">
        <v>80</v>
      </c>
      <c r="C1101" s="79" t="s">
        <v>46</v>
      </c>
      <c r="D1101" s="85">
        <v>-263119.38660000003</v>
      </c>
      <c r="E1101" s="85">
        <v>26311.93866</v>
      </c>
      <c r="F1101" s="210">
        <f t="shared" si="51"/>
        <v>5</v>
      </c>
      <c r="G1101" s="79" t="str">
        <f t="shared" si="52"/>
        <v>D</v>
      </c>
      <c r="H1101" s="79" t="str">
        <f t="shared" si="53"/>
        <v>5NGI-SOCAL</v>
      </c>
    </row>
    <row r="1102" spans="1:8">
      <c r="A1102" s="80">
        <v>37712</v>
      </c>
      <c r="B1102" s="79" t="s">
        <v>80</v>
      </c>
      <c r="C1102" s="79" t="s">
        <v>91</v>
      </c>
      <c r="D1102" s="85">
        <v>258746.82190000001</v>
      </c>
      <c r="E1102" s="85">
        <v>-2587.4682189999999</v>
      </c>
      <c r="F1102" s="210">
        <f t="shared" si="51"/>
        <v>6</v>
      </c>
      <c r="G1102" s="79" t="str">
        <f t="shared" si="52"/>
        <v>D</v>
      </c>
      <c r="H1102" s="79" t="str">
        <f t="shared" si="53"/>
        <v>6IF-CIG/RKYMTN</v>
      </c>
    </row>
    <row r="1103" spans="1:8">
      <c r="A1103" s="80">
        <v>37712</v>
      </c>
      <c r="B1103" s="79" t="s">
        <v>80</v>
      </c>
      <c r="C1103" s="79" t="s">
        <v>72</v>
      </c>
      <c r="D1103" s="85">
        <v>0</v>
      </c>
      <c r="E1103" s="85">
        <v>0</v>
      </c>
      <c r="F1103" s="210">
        <f t="shared" si="51"/>
        <v>6</v>
      </c>
      <c r="G1103" s="79" t="str">
        <f t="shared" si="52"/>
        <v>D</v>
      </c>
      <c r="H1103" s="79" t="str">
        <f t="shared" si="53"/>
        <v>6IF-ELPO/SJ</v>
      </c>
    </row>
    <row r="1104" spans="1:8">
      <c r="A1104" s="80">
        <v>37712</v>
      </c>
      <c r="B1104" s="79" t="s">
        <v>80</v>
      </c>
      <c r="C1104" s="79" t="s">
        <v>99</v>
      </c>
      <c r="D1104" s="85">
        <v>279162.24579999998</v>
      </c>
      <c r="E1104" s="85">
        <v>-697.90561449999996</v>
      </c>
      <c r="F1104" s="210">
        <f t="shared" si="51"/>
        <v>6</v>
      </c>
      <c r="G1104" s="79" t="str">
        <f t="shared" si="52"/>
        <v>D</v>
      </c>
      <c r="H1104" s="79" t="str">
        <f t="shared" si="53"/>
        <v>6IF-NGPL/MIDCON</v>
      </c>
    </row>
    <row r="1105" spans="1:8">
      <c r="A1105" s="80">
        <v>37712</v>
      </c>
      <c r="B1105" s="79" t="s">
        <v>80</v>
      </c>
      <c r="C1105" s="79" t="s">
        <v>67</v>
      </c>
      <c r="D1105" s="85">
        <v>1629383.3921000001</v>
      </c>
      <c r="E1105" s="85">
        <v>-162938.33921000001</v>
      </c>
      <c r="F1105" s="210">
        <f t="shared" si="51"/>
        <v>6</v>
      </c>
      <c r="G1105" s="79" t="str">
        <f t="shared" si="52"/>
        <v>D</v>
      </c>
      <c r="H1105" s="79" t="str">
        <f t="shared" si="53"/>
        <v>6IF-NWPL_ROCKY_M</v>
      </c>
    </row>
    <row r="1106" spans="1:8">
      <c r="A1106" s="80">
        <v>37712</v>
      </c>
      <c r="B1106" s="79" t="s">
        <v>80</v>
      </c>
      <c r="C1106" s="79" t="s">
        <v>102</v>
      </c>
      <c r="D1106" s="85">
        <v>144394.26509999999</v>
      </c>
      <c r="E1106" s="85">
        <v>-360.98566275000002</v>
      </c>
      <c r="F1106" s="210">
        <f t="shared" si="51"/>
        <v>6</v>
      </c>
      <c r="G1106" s="79" t="str">
        <f t="shared" si="52"/>
        <v>D</v>
      </c>
      <c r="H1106" s="79" t="str">
        <f t="shared" si="53"/>
        <v>6IF-PAN/TX/OK</v>
      </c>
    </row>
    <row r="1107" spans="1:8">
      <c r="A1107" s="80">
        <v>37712</v>
      </c>
      <c r="B1107" s="79" t="s">
        <v>80</v>
      </c>
      <c r="C1107" s="79" t="s">
        <v>68</v>
      </c>
      <c r="D1107" s="85">
        <v>182283.32019999999</v>
      </c>
      <c r="E1107" s="85">
        <v>-1822.833202</v>
      </c>
      <c r="F1107" s="210">
        <f t="shared" si="51"/>
        <v>6</v>
      </c>
      <c r="G1107" s="79" t="str">
        <f t="shared" si="52"/>
        <v>D</v>
      </c>
      <c r="H1107" s="79" t="str">
        <f t="shared" si="53"/>
        <v>6NGI-MALIN</v>
      </c>
    </row>
    <row r="1108" spans="1:8">
      <c r="A1108" s="80">
        <v>37712</v>
      </c>
      <c r="B1108" s="79" t="s">
        <v>80</v>
      </c>
      <c r="C1108" s="79" t="s">
        <v>74</v>
      </c>
      <c r="D1108" s="85">
        <v>-186154.0491</v>
      </c>
      <c r="E1108" s="85">
        <v>0</v>
      </c>
      <c r="F1108" s="210">
        <f t="shared" si="51"/>
        <v>6</v>
      </c>
      <c r="G1108" s="79" t="str">
        <f t="shared" si="52"/>
        <v>D</v>
      </c>
      <c r="H1108" s="79" t="str">
        <f t="shared" si="53"/>
        <v>6NGI-PGE/CG</v>
      </c>
    </row>
    <row r="1109" spans="1:8">
      <c r="A1109" s="80">
        <v>37712</v>
      </c>
      <c r="B1109" s="79" t="s">
        <v>80</v>
      </c>
      <c r="C1109" s="79" t="s">
        <v>46</v>
      </c>
      <c r="D1109" s="85">
        <v>-563137.63359999994</v>
      </c>
      <c r="E1109" s="85">
        <v>56313.763359999997</v>
      </c>
      <c r="F1109" s="210">
        <f t="shared" si="51"/>
        <v>6</v>
      </c>
      <c r="G1109" s="79" t="str">
        <f t="shared" si="52"/>
        <v>D</v>
      </c>
      <c r="H1109" s="79" t="str">
        <f t="shared" si="53"/>
        <v>6NGI-SOCAL</v>
      </c>
    </row>
    <row r="1110" spans="1:8">
      <c r="A1110" s="80">
        <v>37742</v>
      </c>
      <c r="B1110" s="79" t="s">
        <v>80</v>
      </c>
      <c r="C1110" s="79" t="s">
        <v>91</v>
      </c>
      <c r="D1110" s="85">
        <v>252421.65040000001</v>
      </c>
      <c r="E1110" s="85">
        <v>-2524.216504</v>
      </c>
      <c r="F1110" s="210">
        <f t="shared" si="51"/>
        <v>6</v>
      </c>
      <c r="G1110" s="79" t="str">
        <f t="shared" si="52"/>
        <v>D</v>
      </c>
      <c r="H1110" s="79" t="str">
        <f t="shared" si="53"/>
        <v>6IF-CIG/RKYMTN</v>
      </c>
    </row>
    <row r="1111" spans="1:8">
      <c r="A1111" s="80">
        <v>37742</v>
      </c>
      <c r="B1111" s="79" t="s">
        <v>80</v>
      </c>
      <c r="C1111" s="79" t="s">
        <v>72</v>
      </c>
      <c r="D1111" s="85">
        <v>0</v>
      </c>
      <c r="E1111" s="85">
        <v>0</v>
      </c>
      <c r="F1111" s="210">
        <f t="shared" si="51"/>
        <v>6</v>
      </c>
      <c r="G1111" s="79" t="str">
        <f t="shared" si="52"/>
        <v>D</v>
      </c>
      <c r="H1111" s="79" t="str">
        <f t="shared" si="53"/>
        <v>6IF-ELPO/SJ</v>
      </c>
    </row>
    <row r="1112" spans="1:8">
      <c r="A1112" s="80">
        <v>37742</v>
      </c>
      <c r="B1112" s="79" t="s">
        <v>80</v>
      </c>
      <c r="C1112" s="79" t="s">
        <v>99</v>
      </c>
      <c r="D1112" s="85">
        <v>307102.14730000001</v>
      </c>
      <c r="E1112" s="85">
        <v>-767.75536824999995</v>
      </c>
      <c r="F1112" s="210">
        <f t="shared" si="51"/>
        <v>6</v>
      </c>
      <c r="G1112" s="79" t="str">
        <f t="shared" si="52"/>
        <v>D</v>
      </c>
      <c r="H1112" s="79" t="str">
        <f t="shared" si="53"/>
        <v>6IF-NGPL/MIDCON</v>
      </c>
    </row>
    <row r="1113" spans="1:8">
      <c r="A1113" s="80">
        <v>37742</v>
      </c>
      <c r="B1113" s="79" t="s">
        <v>80</v>
      </c>
      <c r="C1113" s="79" t="s">
        <v>67</v>
      </c>
      <c r="D1113" s="85">
        <v>1779646.3870000001</v>
      </c>
      <c r="E1113" s="85">
        <v>-177964.63870000001</v>
      </c>
      <c r="F1113" s="210">
        <f t="shared" si="51"/>
        <v>6</v>
      </c>
      <c r="G1113" s="79" t="str">
        <f t="shared" si="52"/>
        <v>D</v>
      </c>
      <c r="H1113" s="79" t="str">
        <f t="shared" si="53"/>
        <v>6IF-NWPL_ROCKY_M</v>
      </c>
    </row>
    <row r="1114" spans="1:8">
      <c r="A1114" s="80">
        <v>37742</v>
      </c>
      <c r="B1114" s="79" t="s">
        <v>80</v>
      </c>
      <c r="C1114" s="79" t="s">
        <v>102</v>
      </c>
      <c r="D1114" s="85">
        <v>148752.60260000001</v>
      </c>
      <c r="E1114" s="85">
        <v>-371.8815065</v>
      </c>
      <c r="F1114" s="210">
        <f t="shared" si="51"/>
        <v>6</v>
      </c>
      <c r="G1114" s="79" t="str">
        <f t="shared" si="52"/>
        <v>D</v>
      </c>
      <c r="H1114" s="79" t="str">
        <f t="shared" si="53"/>
        <v>6IF-PAN/TX/OK</v>
      </c>
    </row>
    <row r="1115" spans="1:8">
      <c r="A1115" s="80">
        <v>37742</v>
      </c>
      <c r="B1115" s="79" t="s">
        <v>80</v>
      </c>
      <c r="C1115" s="79" t="s">
        <v>68</v>
      </c>
      <c r="D1115" s="85">
        <v>181658.59770000001</v>
      </c>
      <c r="E1115" s="85">
        <v>-1816.585977</v>
      </c>
      <c r="F1115" s="210">
        <f t="shared" si="51"/>
        <v>6</v>
      </c>
      <c r="G1115" s="79" t="str">
        <f t="shared" si="52"/>
        <v>D</v>
      </c>
      <c r="H1115" s="79" t="str">
        <f t="shared" si="53"/>
        <v>6NGI-MALIN</v>
      </c>
    </row>
    <row r="1116" spans="1:8">
      <c r="A1116" s="80">
        <v>37742</v>
      </c>
      <c r="B1116" s="79" t="s">
        <v>80</v>
      </c>
      <c r="C1116" s="79" t="s">
        <v>74</v>
      </c>
      <c r="D1116" s="85">
        <v>-142323.611</v>
      </c>
      <c r="E1116" s="85">
        <v>0</v>
      </c>
      <c r="F1116" s="210">
        <f t="shared" si="51"/>
        <v>6</v>
      </c>
      <c r="G1116" s="79" t="str">
        <f t="shared" si="52"/>
        <v>D</v>
      </c>
      <c r="H1116" s="79" t="str">
        <f t="shared" si="53"/>
        <v>6NGI-PGE/CG</v>
      </c>
    </row>
    <row r="1117" spans="1:8">
      <c r="A1117" s="80">
        <v>37742</v>
      </c>
      <c r="B1117" s="79" t="s">
        <v>80</v>
      </c>
      <c r="C1117" s="79" t="s">
        <v>46</v>
      </c>
      <c r="D1117" s="85">
        <v>-484645.57620000001</v>
      </c>
      <c r="E1117" s="85">
        <v>48464.55762</v>
      </c>
      <c r="F1117" s="210">
        <f t="shared" si="51"/>
        <v>6</v>
      </c>
      <c r="G1117" s="79" t="str">
        <f t="shared" si="52"/>
        <v>D</v>
      </c>
      <c r="H1117" s="79" t="str">
        <f t="shared" si="53"/>
        <v>6NGI-SOCAL</v>
      </c>
    </row>
    <row r="1118" spans="1:8">
      <c r="A1118" s="80">
        <v>37773</v>
      </c>
      <c r="B1118" s="79" t="s">
        <v>80</v>
      </c>
      <c r="C1118" s="79" t="s">
        <v>91</v>
      </c>
      <c r="D1118" s="85">
        <v>253699.5759</v>
      </c>
      <c r="E1118" s="85">
        <v>-2536.9957589999999</v>
      </c>
      <c r="F1118" s="210">
        <f t="shared" si="51"/>
        <v>6</v>
      </c>
      <c r="G1118" s="79" t="str">
        <f t="shared" si="52"/>
        <v>D</v>
      </c>
      <c r="H1118" s="79" t="str">
        <f t="shared" si="53"/>
        <v>6IF-CIG/RKYMTN</v>
      </c>
    </row>
    <row r="1119" spans="1:8">
      <c r="A1119" s="80">
        <v>37773</v>
      </c>
      <c r="B1119" s="79" t="s">
        <v>80</v>
      </c>
      <c r="C1119" s="79" t="s">
        <v>72</v>
      </c>
      <c r="D1119" s="85">
        <v>0</v>
      </c>
      <c r="E1119" s="85">
        <v>0</v>
      </c>
      <c r="F1119" s="210">
        <f t="shared" si="51"/>
        <v>6</v>
      </c>
      <c r="G1119" s="79" t="str">
        <f t="shared" si="52"/>
        <v>D</v>
      </c>
      <c r="H1119" s="79" t="str">
        <f t="shared" si="53"/>
        <v>6IF-ELPO/SJ</v>
      </c>
    </row>
    <row r="1120" spans="1:8">
      <c r="A1120" s="80">
        <v>37773</v>
      </c>
      <c r="B1120" s="79" t="s">
        <v>80</v>
      </c>
      <c r="C1120" s="79" t="s">
        <v>99</v>
      </c>
      <c r="D1120" s="85">
        <v>277407.38500000001</v>
      </c>
      <c r="E1120" s="85">
        <v>-693.51846250000006</v>
      </c>
      <c r="F1120" s="210">
        <f t="shared" si="51"/>
        <v>6</v>
      </c>
      <c r="G1120" s="79" t="str">
        <f t="shared" si="52"/>
        <v>D</v>
      </c>
      <c r="H1120" s="79" t="str">
        <f t="shared" si="53"/>
        <v>6IF-NGPL/MIDCON</v>
      </c>
    </row>
    <row r="1121" spans="1:8">
      <c r="A1121" s="80">
        <v>37773</v>
      </c>
      <c r="B1121" s="79" t="s">
        <v>80</v>
      </c>
      <c r="C1121" s="79" t="s">
        <v>67</v>
      </c>
      <c r="D1121" s="85">
        <v>1726210.4990000001</v>
      </c>
      <c r="E1121" s="85">
        <v>-172621.04990000001</v>
      </c>
      <c r="F1121" s="210">
        <f t="shared" si="51"/>
        <v>6</v>
      </c>
      <c r="G1121" s="79" t="str">
        <f t="shared" si="52"/>
        <v>D</v>
      </c>
      <c r="H1121" s="79" t="str">
        <f t="shared" si="53"/>
        <v>6IF-NWPL_ROCKY_M</v>
      </c>
    </row>
    <row r="1122" spans="1:8">
      <c r="A1122" s="80">
        <v>37773</v>
      </c>
      <c r="B1122" s="79" t="s">
        <v>80</v>
      </c>
      <c r="C1122" s="79" t="s">
        <v>102</v>
      </c>
      <c r="D1122" s="85">
        <v>143486.5785</v>
      </c>
      <c r="E1122" s="85">
        <v>-358.71644624999999</v>
      </c>
      <c r="F1122" s="210">
        <f t="shared" si="51"/>
        <v>6</v>
      </c>
      <c r="G1122" s="79" t="str">
        <f t="shared" si="52"/>
        <v>D</v>
      </c>
      <c r="H1122" s="79" t="str">
        <f t="shared" si="53"/>
        <v>6IF-PAN/TX/OK</v>
      </c>
    </row>
    <row r="1123" spans="1:8">
      <c r="A1123" s="80">
        <v>37773</v>
      </c>
      <c r="B1123" s="79" t="s">
        <v>80</v>
      </c>
      <c r="C1123" s="79" t="s">
        <v>68</v>
      </c>
      <c r="D1123" s="85">
        <v>154468.0846</v>
      </c>
      <c r="E1123" s="85">
        <v>-1544.680846</v>
      </c>
      <c r="F1123" s="210">
        <f t="shared" si="51"/>
        <v>6</v>
      </c>
      <c r="G1123" s="79" t="str">
        <f t="shared" si="52"/>
        <v>D</v>
      </c>
      <c r="H1123" s="79" t="str">
        <f t="shared" si="53"/>
        <v>6NGI-MALIN</v>
      </c>
    </row>
    <row r="1124" spans="1:8">
      <c r="A1124" s="80">
        <v>37773</v>
      </c>
      <c r="B1124" s="79" t="s">
        <v>80</v>
      </c>
      <c r="C1124" s="79" t="s">
        <v>74</v>
      </c>
      <c r="D1124" s="85">
        <v>-109175.11139999999</v>
      </c>
      <c r="E1124" s="85">
        <v>0</v>
      </c>
      <c r="F1124" s="210">
        <f t="shared" si="51"/>
        <v>6</v>
      </c>
      <c r="G1124" s="79" t="str">
        <f t="shared" si="52"/>
        <v>D</v>
      </c>
      <c r="H1124" s="79" t="str">
        <f t="shared" si="53"/>
        <v>6NGI-PGE/CG</v>
      </c>
    </row>
    <row r="1125" spans="1:8">
      <c r="A1125" s="80">
        <v>37773</v>
      </c>
      <c r="B1125" s="79" t="s">
        <v>80</v>
      </c>
      <c r="C1125" s="79" t="s">
        <v>46</v>
      </c>
      <c r="D1125" s="85">
        <v>-521334.56829999998</v>
      </c>
      <c r="E1125" s="85">
        <v>52133.456830000003</v>
      </c>
      <c r="F1125" s="210">
        <f t="shared" si="51"/>
        <v>6</v>
      </c>
      <c r="G1125" s="79" t="str">
        <f t="shared" si="52"/>
        <v>D</v>
      </c>
      <c r="H1125" s="79" t="str">
        <f t="shared" si="53"/>
        <v>6NGI-SOCAL</v>
      </c>
    </row>
    <row r="1126" spans="1:8">
      <c r="A1126" s="80">
        <v>37803</v>
      </c>
      <c r="B1126" s="79" t="s">
        <v>80</v>
      </c>
      <c r="C1126" s="79" t="s">
        <v>91</v>
      </c>
      <c r="D1126" s="85">
        <v>256891.1642</v>
      </c>
      <c r="E1126" s="85">
        <v>-2568.911642</v>
      </c>
      <c r="F1126" s="210">
        <f t="shared" si="51"/>
        <v>6</v>
      </c>
      <c r="G1126" s="79" t="str">
        <f t="shared" si="52"/>
        <v>D</v>
      </c>
      <c r="H1126" s="79" t="str">
        <f t="shared" si="53"/>
        <v>6IF-CIG/RKYMTN</v>
      </c>
    </row>
    <row r="1127" spans="1:8">
      <c r="A1127" s="80">
        <v>37803</v>
      </c>
      <c r="B1127" s="79" t="s">
        <v>80</v>
      </c>
      <c r="C1127" s="79" t="s">
        <v>72</v>
      </c>
      <c r="D1127" s="85">
        <v>0</v>
      </c>
      <c r="E1127" s="85">
        <v>0</v>
      </c>
      <c r="F1127" s="210">
        <f t="shared" si="51"/>
        <v>6</v>
      </c>
      <c r="G1127" s="79" t="str">
        <f t="shared" si="52"/>
        <v>D</v>
      </c>
      <c r="H1127" s="79" t="str">
        <f t="shared" si="53"/>
        <v>6IF-ELPO/SJ</v>
      </c>
    </row>
    <row r="1128" spans="1:8">
      <c r="A1128" s="80">
        <v>37803</v>
      </c>
      <c r="B1128" s="79" t="s">
        <v>80</v>
      </c>
      <c r="C1128" s="79" t="s">
        <v>99</v>
      </c>
      <c r="D1128" s="85">
        <v>295575.29619999998</v>
      </c>
      <c r="E1128" s="85">
        <v>-738.93824050000001</v>
      </c>
      <c r="F1128" s="210">
        <f t="shared" si="51"/>
        <v>6</v>
      </c>
      <c r="G1128" s="79" t="str">
        <f t="shared" si="52"/>
        <v>D</v>
      </c>
      <c r="H1128" s="79" t="str">
        <f t="shared" si="53"/>
        <v>6IF-NGPL/MIDCON</v>
      </c>
    </row>
    <row r="1129" spans="1:8">
      <c r="A1129" s="80">
        <v>37803</v>
      </c>
      <c r="B1129" s="79" t="s">
        <v>80</v>
      </c>
      <c r="C1129" s="79" t="s">
        <v>67</v>
      </c>
      <c r="D1129" s="85">
        <v>1768101.8643</v>
      </c>
      <c r="E1129" s="85">
        <v>-176810.18643</v>
      </c>
      <c r="F1129" s="210">
        <f t="shared" si="51"/>
        <v>6</v>
      </c>
      <c r="G1129" s="79" t="str">
        <f t="shared" si="52"/>
        <v>D</v>
      </c>
      <c r="H1129" s="79" t="str">
        <f t="shared" si="53"/>
        <v>6IF-NWPL_ROCKY_M</v>
      </c>
    </row>
    <row r="1130" spans="1:8">
      <c r="A1130" s="80">
        <v>37803</v>
      </c>
      <c r="B1130" s="79" t="s">
        <v>80</v>
      </c>
      <c r="C1130" s="79" t="s">
        <v>102</v>
      </c>
      <c r="D1130" s="85">
        <v>147787.64809999999</v>
      </c>
      <c r="E1130" s="85">
        <v>-369.46912025</v>
      </c>
      <c r="F1130" s="210">
        <f t="shared" si="51"/>
        <v>6</v>
      </c>
      <c r="G1130" s="79" t="str">
        <f t="shared" si="52"/>
        <v>D</v>
      </c>
      <c r="H1130" s="79" t="str">
        <f t="shared" si="53"/>
        <v>6IF-PAN/TX/OK</v>
      </c>
    </row>
    <row r="1131" spans="1:8">
      <c r="A1131" s="80">
        <v>37803</v>
      </c>
      <c r="B1131" s="79" t="s">
        <v>80</v>
      </c>
      <c r="C1131" s="79" t="s">
        <v>68</v>
      </c>
      <c r="D1131" s="85">
        <v>88561.032999999996</v>
      </c>
      <c r="E1131" s="85">
        <v>-885.61032999999998</v>
      </c>
      <c r="F1131" s="210">
        <f t="shared" si="51"/>
        <v>6</v>
      </c>
      <c r="G1131" s="79" t="str">
        <f t="shared" si="52"/>
        <v>D</v>
      </c>
      <c r="H1131" s="79" t="str">
        <f t="shared" si="53"/>
        <v>6NGI-MALIN</v>
      </c>
    </row>
    <row r="1132" spans="1:8">
      <c r="A1132" s="80">
        <v>37803</v>
      </c>
      <c r="B1132" s="79" t="s">
        <v>80</v>
      </c>
      <c r="C1132" s="79" t="s">
        <v>74</v>
      </c>
      <c r="D1132" s="85">
        <v>-41477.7952</v>
      </c>
      <c r="E1132" s="85">
        <v>0</v>
      </c>
      <c r="F1132" s="210">
        <f t="shared" si="51"/>
        <v>6</v>
      </c>
      <c r="G1132" s="79" t="str">
        <f t="shared" si="52"/>
        <v>D</v>
      </c>
      <c r="H1132" s="79" t="str">
        <f t="shared" si="53"/>
        <v>6NGI-PGE/CG</v>
      </c>
    </row>
    <row r="1133" spans="1:8">
      <c r="A1133" s="80">
        <v>37803</v>
      </c>
      <c r="B1133" s="79" t="s">
        <v>80</v>
      </c>
      <c r="C1133" s="79" t="s">
        <v>46</v>
      </c>
      <c r="D1133" s="85">
        <v>-533942.4706</v>
      </c>
      <c r="E1133" s="85">
        <v>53394.247060000002</v>
      </c>
      <c r="F1133" s="210">
        <f t="shared" si="51"/>
        <v>6</v>
      </c>
      <c r="G1133" s="79" t="str">
        <f t="shared" si="52"/>
        <v>D</v>
      </c>
      <c r="H1133" s="79" t="str">
        <f t="shared" si="53"/>
        <v>6NGI-SOCAL</v>
      </c>
    </row>
    <row r="1134" spans="1:8">
      <c r="A1134" s="80">
        <v>37834</v>
      </c>
      <c r="B1134" s="79" t="s">
        <v>80</v>
      </c>
      <c r="C1134" s="79" t="s">
        <v>91</v>
      </c>
      <c r="D1134" s="85">
        <v>245123.2666</v>
      </c>
      <c r="E1134" s="85">
        <v>-2451.2326659999999</v>
      </c>
      <c r="F1134" s="210">
        <f t="shared" si="51"/>
        <v>6</v>
      </c>
      <c r="G1134" s="79" t="str">
        <f t="shared" si="52"/>
        <v>D</v>
      </c>
      <c r="H1134" s="79" t="str">
        <f t="shared" si="53"/>
        <v>6IF-CIG/RKYMTN</v>
      </c>
    </row>
    <row r="1135" spans="1:8">
      <c r="A1135" s="80">
        <v>37834</v>
      </c>
      <c r="B1135" s="79" t="s">
        <v>80</v>
      </c>
      <c r="C1135" s="79" t="s">
        <v>72</v>
      </c>
      <c r="D1135" s="85">
        <v>0</v>
      </c>
      <c r="E1135" s="85">
        <v>0</v>
      </c>
      <c r="F1135" s="210">
        <f t="shared" si="51"/>
        <v>6</v>
      </c>
      <c r="G1135" s="79" t="str">
        <f t="shared" si="52"/>
        <v>D</v>
      </c>
      <c r="H1135" s="79" t="str">
        <f t="shared" si="53"/>
        <v>6IF-ELPO/SJ</v>
      </c>
    </row>
    <row r="1136" spans="1:8">
      <c r="A1136" s="80">
        <v>37834</v>
      </c>
      <c r="B1136" s="79" t="s">
        <v>80</v>
      </c>
      <c r="C1136" s="79" t="s">
        <v>99</v>
      </c>
      <c r="D1136" s="85">
        <v>304050.07040000003</v>
      </c>
      <c r="E1136" s="85">
        <v>-760.12517600000001</v>
      </c>
      <c r="F1136" s="210">
        <f t="shared" si="51"/>
        <v>6</v>
      </c>
      <c r="G1136" s="79" t="str">
        <f t="shared" si="52"/>
        <v>D</v>
      </c>
      <c r="H1136" s="79" t="str">
        <f t="shared" si="53"/>
        <v>6IF-NGPL/MIDCON</v>
      </c>
    </row>
    <row r="1137" spans="1:8">
      <c r="A1137" s="80">
        <v>37834</v>
      </c>
      <c r="B1137" s="79" t="s">
        <v>80</v>
      </c>
      <c r="C1137" s="79" t="s">
        <v>67</v>
      </c>
      <c r="D1137" s="85">
        <v>1784374.8477</v>
      </c>
      <c r="E1137" s="85">
        <v>-178437.48477000001</v>
      </c>
      <c r="F1137" s="210">
        <f t="shared" si="51"/>
        <v>6</v>
      </c>
      <c r="G1137" s="79" t="str">
        <f t="shared" si="52"/>
        <v>D</v>
      </c>
      <c r="H1137" s="79" t="str">
        <f t="shared" si="53"/>
        <v>6IF-NWPL_ROCKY_M</v>
      </c>
    </row>
    <row r="1138" spans="1:8">
      <c r="A1138" s="80">
        <v>37834</v>
      </c>
      <c r="B1138" s="79" t="s">
        <v>80</v>
      </c>
      <c r="C1138" s="79" t="s">
        <v>102</v>
      </c>
      <c r="D1138" s="85">
        <v>147274.25279999999</v>
      </c>
      <c r="E1138" s="85">
        <v>-368.185632</v>
      </c>
      <c r="F1138" s="210">
        <f t="shared" si="51"/>
        <v>6</v>
      </c>
      <c r="G1138" s="79" t="str">
        <f t="shared" si="52"/>
        <v>D</v>
      </c>
      <c r="H1138" s="79" t="str">
        <f t="shared" si="53"/>
        <v>6IF-PAN/TX/OK</v>
      </c>
    </row>
    <row r="1139" spans="1:8">
      <c r="A1139" s="80">
        <v>37834</v>
      </c>
      <c r="B1139" s="79" t="s">
        <v>80</v>
      </c>
      <c r="C1139" s="79" t="s">
        <v>68</v>
      </c>
      <c r="D1139" s="85">
        <v>86580.157800000001</v>
      </c>
      <c r="E1139" s="85">
        <v>-865.80157799999995</v>
      </c>
      <c r="F1139" s="210">
        <f t="shared" si="51"/>
        <v>6</v>
      </c>
      <c r="G1139" s="79" t="str">
        <f t="shared" si="52"/>
        <v>D</v>
      </c>
      <c r="H1139" s="79" t="str">
        <f t="shared" si="53"/>
        <v>6NGI-MALIN</v>
      </c>
    </row>
    <row r="1140" spans="1:8">
      <c r="A1140" s="80">
        <v>37834</v>
      </c>
      <c r="B1140" s="79" t="s">
        <v>80</v>
      </c>
      <c r="C1140" s="79" t="s">
        <v>74</v>
      </c>
      <c r="D1140" s="85">
        <v>-13258.483200000001</v>
      </c>
      <c r="E1140" s="85">
        <v>0</v>
      </c>
      <c r="F1140" s="210">
        <f t="shared" si="51"/>
        <v>6</v>
      </c>
      <c r="G1140" s="79" t="str">
        <f t="shared" si="52"/>
        <v>D</v>
      </c>
      <c r="H1140" s="79" t="str">
        <f t="shared" si="53"/>
        <v>6NGI-PGE/CG</v>
      </c>
    </row>
    <row r="1141" spans="1:8">
      <c r="A1141" s="80">
        <v>37834</v>
      </c>
      <c r="B1141" s="79" t="s">
        <v>80</v>
      </c>
      <c r="C1141" s="79" t="s">
        <v>46</v>
      </c>
      <c r="D1141" s="85">
        <v>-532087.62320000003</v>
      </c>
      <c r="E1141" s="85">
        <v>53208.762320000002</v>
      </c>
      <c r="F1141" s="210">
        <f t="shared" si="51"/>
        <v>6</v>
      </c>
      <c r="G1141" s="79" t="str">
        <f t="shared" si="52"/>
        <v>D</v>
      </c>
      <c r="H1141" s="79" t="str">
        <f t="shared" si="53"/>
        <v>6NGI-SOCAL</v>
      </c>
    </row>
    <row r="1142" spans="1:8">
      <c r="A1142" s="80">
        <v>37865</v>
      </c>
      <c r="B1142" s="79" t="s">
        <v>80</v>
      </c>
      <c r="C1142" s="79" t="s">
        <v>91</v>
      </c>
      <c r="D1142" s="85">
        <v>246490.4191</v>
      </c>
      <c r="E1142" s="85">
        <v>-2464.9041910000001</v>
      </c>
      <c r="F1142" s="210">
        <f t="shared" si="51"/>
        <v>6</v>
      </c>
      <c r="G1142" s="79" t="str">
        <f t="shared" si="52"/>
        <v>D</v>
      </c>
      <c r="H1142" s="79" t="str">
        <f t="shared" si="53"/>
        <v>6IF-CIG/RKYMTN</v>
      </c>
    </row>
    <row r="1143" spans="1:8">
      <c r="A1143" s="80">
        <v>37865</v>
      </c>
      <c r="B1143" s="79" t="s">
        <v>80</v>
      </c>
      <c r="C1143" s="79" t="s">
        <v>72</v>
      </c>
      <c r="D1143" s="85">
        <v>0</v>
      </c>
      <c r="E1143" s="85">
        <v>0</v>
      </c>
      <c r="F1143" s="210">
        <f t="shared" si="51"/>
        <v>6</v>
      </c>
      <c r="G1143" s="79" t="str">
        <f t="shared" si="52"/>
        <v>D</v>
      </c>
      <c r="H1143" s="79" t="str">
        <f t="shared" si="53"/>
        <v>6IF-ELPO/SJ</v>
      </c>
    </row>
    <row r="1144" spans="1:8">
      <c r="A1144" s="80">
        <v>37865</v>
      </c>
      <c r="B1144" s="79" t="s">
        <v>80</v>
      </c>
      <c r="C1144" s="79" t="s">
        <v>99</v>
      </c>
      <c r="D1144" s="85">
        <v>274559.9094</v>
      </c>
      <c r="E1144" s="85">
        <v>-686.39977350000004</v>
      </c>
      <c r="F1144" s="210">
        <f t="shared" si="51"/>
        <v>6</v>
      </c>
      <c r="G1144" s="79" t="str">
        <f t="shared" si="52"/>
        <v>D</v>
      </c>
      <c r="H1144" s="79" t="str">
        <f t="shared" si="53"/>
        <v>6IF-NGPL/MIDCON</v>
      </c>
    </row>
    <row r="1145" spans="1:8">
      <c r="A1145" s="80">
        <v>37865</v>
      </c>
      <c r="B1145" s="79" t="s">
        <v>80</v>
      </c>
      <c r="C1145" s="79" t="s">
        <v>67</v>
      </c>
      <c r="D1145" s="85">
        <v>1730106.1329999999</v>
      </c>
      <c r="E1145" s="85">
        <v>-173010.6133</v>
      </c>
      <c r="F1145" s="210">
        <f t="shared" si="51"/>
        <v>6</v>
      </c>
      <c r="G1145" s="79" t="str">
        <f t="shared" si="52"/>
        <v>D</v>
      </c>
      <c r="H1145" s="79" t="str">
        <f t="shared" si="53"/>
        <v>6IF-NWPL_ROCKY_M</v>
      </c>
    </row>
    <row r="1146" spans="1:8">
      <c r="A1146" s="80">
        <v>37865</v>
      </c>
      <c r="B1146" s="79" t="s">
        <v>80</v>
      </c>
      <c r="C1146" s="79" t="s">
        <v>102</v>
      </c>
      <c r="D1146" s="85">
        <v>142013.74619999999</v>
      </c>
      <c r="E1146" s="85">
        <v>-355.03436549999998</v>
      </c>
      <c r="F1146" s="210">
        <f t="shared" si="51"/>
        <v>6</v>
      </c>
      <c r="G1146" s="79" t="str">
        <f t="shared" si="52"/>
        <v>D</v>
      </c>
      <c r="H1146" s="79" t="str">
        <f t="shared" si="53"/>
        <v>6IF-PAN/TX/OK</v>
      </c>
    </row>
    <row r="1147" spans="1:8">
      <c r="A1147" s="80">
        <v>37865</v>
      </c>
      <c r="B1147" s="79" t="s">
        <v>80</v>
      </c>
      <c r="C1147" s="79" t="s">
        <v>68</v>
      </c>
      <c r="D1147" s="85">
        <v>85510.263699999996</v>
      </c>
      <c r="E1147" s="85">
        <v>-855.10263699999996</v>
      </c>
      <c r="F1147" s="210">
        <f t="shared" si="51"/>
        <v>6</v>
      </c>
      <c r="G1147" s="79" t="str">
        <f t="shared" si="52"/>
        <v>D</v>
      </c>
      <c r="H1147" s="79" t="str">
        <f t="shared" si="53"/>
        <v>6NGI-MALIN</v>
      </c>
    </row>
    <row r="1148" spans="1:8">
      <c r="A1148" s="80">
        <v>37865</v>
      </c>
      <c r="B1148" s="79" t="s">
        <v>80</v>
      </c>
      <c r="C1148" s="79" t="s">
        <v>74</v>
      </c>
      <c r="D1148" s="85">
        <v>-9953.2699000000011</v>
      </c>
      <c r="E1148" s="85">
        <v>0</v>
      </c>
      <c r="F1148" s="210">
        <f t="shared" si="51"/>
        <v>6</v>
      </c>
      <c r="G1148" s="79" t="str">
        <f t="shared" si="52"/>
        <v>D</v>
      </c>
      <c r="H1148" s="79" t="str">
        <f t="shared" si="53"/>
        <v>6NGI-PGE/CG</v>
      </c>
    </row>
    <row r="1149" spans="1:8">
      <c r="A1149" s="80">
        <v>37865</v>
      </c>
      <c r="B1149" s="79" t="s">
        <v>80</v>
      </c>
      <c r="C1149" s="79" t="s">
        <v>46</v>
      </c>
      <c r="D1149" s="85">
        <v>-463911.5711</v>
      </c>
      <c r="E1149" s="85">
        <v>46391.15711</v>
      </c>
      <c r="F1149" s="210">
        <f t="shared" si="51"/>
        <v>6</v>
      </c>
      <c r="G1149" s="79" t="str">
        <f t="shared" si="52"/>
        <v>D</v>
      </c>
      <c r="H1149" s="79" t="str">
        <f t="shared" si="53"/>
        <v>6NGI-SOCAL</v>
      </c>
    </row>
    <row r="1150" spans="1:8">
      <c r="A1150" s="80">
        <v>37895</v>
      </c>
      <c r="B1150" s="79" t="s">
        <v>80</v>
      </c>
      <c r="C1150" s="79" t="s">
        <v>91</v>
      </c>
      <c r="D1150" s="85">
        <v>240127.73490000001</v>
      </c>
      <c r="E1150" s="85">
        <v>-2401.277349</v>
      </c>
      <c r="F1150" s="210">
        <f t="shared" si="51"/>
        <v>6</v>
      </c>
      <c r="G1150" s="79" t="str">
        <f t="shared" si="52"/>
        <v>D</v>
      </c>
      <c r="H1150" s="79" t="str">
        <f t="shared" si="53"/>
        <v>6IF-CIG/RKYMTN</v>
      </c>
    </row>
    <row r="1151" spans="1:8">
      <c r="A1151" s="80">
        <v>37895</v>
      </c>
      <c r="B1151" s="79" t="s">
        <v>80</v>
      </c>
      <c r="C1151" s="79" t="s">
        <v>72</v>
      </c>
      <c r="D1151" s="85">
        <v>0</v>
      </c>
      <c r="E1151" s="85">
        <v>0</v>
      </c>
      <c r="F1151" s="210">
        <f t="shared" si="51"/>
        <v>6</v>
      </c>
      <c r="G1151" s="79" t="str">
        <f t="shared" si="52"/>
        <v>D</v>
      </c>
      <c r="H1151" s="79" t="str">
        <f t="shared" si="53"/>
        <v>6IF-ELPO/SJ</v>
      </c>
    </row>
    <row r="1152" spans="1:8">
      <c r="A1152" s="80">
        <v>37895</v>
      </c>
      <c r="B1152" s="79" t="s">
        <v>80</v>
      </c>
      <c r="C1152" s="79" t="s">
        <v>99</v>
      </c>
      <c r="D1152" s="85">
        <v>301887.26549999998</v>
      </c>
      <c r="E1152" s="85">
        <v>-754.71816375000003</v>
      </c>
      <c r="F1152" s="210">
        <f t="shared" si="51"/>
        <v>6</v>
      </c>
      <c r="G1152" s="79" t="str">
        <f t="shared" si="52"/>
        <v>D</v>
      </c>
      <c r="H1152" s="79" t="str">
        <f t="shared" si="53"/>
        <v>6IF-NGPL/MIDCON</v>
      </c>
    </row>
    <row r="1153" spans="1:8">
      <c r="A1153" s="80">
        <v>37895</v>
      </c>
      <c r="B1153" s="79" t="s">
        <v>80</v>
      </c>
      <c r="C1153" s="79" t="s">
        <v>67</v>
      </c>
      <c r="D1153" s="85">
        <v>1771682.0220999999</v>
      </c>
      <c r="E1153" s="85">
        <v>-177168.20220999999</v>
      </c>
      <c r="F1153" s="210">
        <f t="shared" si="51"/>
        <v>6</v>
      </c>
      <c r="G1153" s="79" t="str">
        <f t="shared" si="52"/>
        <v>D</v>
      </c>
      <c r="H1153" s="79" t="str">
        <f t="shared" si="53"/>
        <v>6IF-NWPL_ROCKY_M</v>
      </c>
    </row>
    <row r="1154" spans="1:8">
      <c r="A1154" s="80">
        <v>37895</v>
      </c>
      <c r="B1154" s="79" t="s">
        <v>80</v>
      </c>
      <c r="C1154" s="79" t="s">
        <v>102</v>
      </c>
      <c r="D1154" s="85">
        <v>146226.64420000001</v>
      </c>
      <c r="E1154" s="85">
        <v>-365.56661050000002</v>
      </c>
      <c r="F1154" s="210">
        <f t="shared" si="51"/>
        <v>6</v>
      </c>
      <c r="G1154" s="79" t="str">
        <f t="shared" si="52"/>
        <v>D</v>
      </c>
      <c r="H1154" s="79" t="str">
        <f t="shared" si="53"/>
        <v>6IF-PAN/TX/OK</v>
      </c>
    </row>
    <row r="1155" spans="1:8">
      <c r="A1155" s="80">
        <v>37895</v>
      </c>
      <c r="B1155" s="79" t="s">
        <v>80</v>
      </c>
      <c r="C1155" s="79" t="s">
        <v>68</v>
      </c>
      <c r="D1155" s="85">
        <v>91633.162500000006</v>
      </c>
      <c r="E1155" s="85">
        <v>-916.33162500000003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6NGI-MALIN</v>
      </c>
    </row>
    <row r="1156" spans="1:8">
      <c r="A1156" s="80">
        <v>37895</v>
      </c>
      <c r="B1156" s="79" t="s">
        <v>80</v>
      </c>
      <c r="C1156" s="79" t="s">
        <v>74</v>
      </c>
      <c r="D1156" s="85">
        <v>-19310.4074</v>
      </c>
      <c r="E1156" s="85">
        <v>0</v>
      </c>
      <c r="F1156" s="210">
        <f t="shared" si="54"/>
        <v>6</v>
      </c>
      <c r="G1156" s="79" t="str">
        <f t="shared" si="55"/>
        <v>D</v>
      </c>
      <c r="H1156" s="79" t="str">
        <f t="shared" si="56"/>
        <v>6NGI-PGE/CG</v>
      </c>
    </row>
    <row r="1157" spans="1:8">
      <c r="A1157" s="80">
        <v>37895</v>
      </c>
      <c r="B1157" s="79" t="s">
        <v>80</v>
      </c>
      <c r="C1157" s="79" t="s">
        <v>46</v>
      </c>
      <c r="D1157" s="85">
        <v>-476415.84100000001</v>
      </c>
      <c r="E1157" s="85">
        <v>47641.5841</v>
      </c>
      <c r="F1157" s="210">
        <f t="shared" si="54"/>
        <v>6</v>
      </c>
      <c r="G1157" s="79" t="str">
        <f t="shared" si="55"/>
        <v>D</v>
      </c>
      <c r="H1157" s="79" t="str">
        <f t="shared" si="56"/>
        <v>6NGI-SOCAL</v>
      </c>
    </row>
    <row r="1158" spans="1:8">
      <c r="A1158" s="80">
        <v>37926</v>
      </c>
      <c r="B1158" s="79" t="s">
        <v>80</v>
      </c>
      <c r="C1158" s="79" t="s">
        <v>91</v>
      </c>
      <c r="D1158" s="85">
        <v>250730.68229999999</v>
      </c>
      <c r="E1158" s="85">
        <v>-2507.3068229999999</v>
      </c>
      <c r="F1158" s="210">
        <f t="shared" si="54"/>
        <v>6</v>
      </c>
      <c r="G1158" s="79" t="str">
        <f t="shared" si="55"/>
        <v>D</v>
      </c>
      <c r="H1158" s="79" t="str">
        <f t="shared" si="56"/>
        <v>6IF-CIG/RKYMTN</v>
      </c>
    </row>
    <row r="1159" spans="1:8">
      <c r="A1159" s="80">
        <v>37926</v>
      </c>
      <c r="B1159" s="79" t="s">
        <v>80</v>
      </c>
      <c r="C1159" s="79" t="s">
        <v>72</v>
      </c>
      <c r="D1159" s="85">
        <v>-140978.2077</v>
      </c>
      <c r="E1159" s="85">
        <v>14097.82077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6IF-ELPO/SJ</v>
      </c>
    </row>
    <row r="1160" spans="1:8">
      <c r="A1160" s="80">
        <v>37926</v>
      </c>
      <c r="B1160" s="79" t="s">
        <v>80</v>
      </c>
      <c r="C1160" s="79" t="s">
        <v>99</v>
      </c>
      <c r="D1160" s="85">
        <v>272557.86820000003</v>
      </c>
      <c r="E1160" s="85">
        <v>-1362.7893409999999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6IF-NGPL/MIDCON</v>
      </c>
    </row>
    <row r="1161" spans="1:8">
      <c r="A1161" s="80">
        <v>37926</v>
      </c>
      <c r="B1161" s="79" t="s">
        <v>80</v>
      </c>
      <c r="C1161" s="79" t="s">
        <v>95</v>
      </c>
      <c r="D1161" s="85">
        <v>0</v>
      </c>
      <c r="E1161" s="85">
        <v>0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6IF-NTHWST/CANBR</v>
      </c>
    </row>
    <row r="1162" spans="1:8">
      <c r="A1162" s="80">
        <v>37926</v>
      </c>
      <c r="B1162" s="79" t="s">
        <v>80</v>
      </c>
      <c r="C1162" s="79" t="s">
        <v>67</v>
      </c>
      <c r="D1162" s="85">
        <v>1214668.2376999999</v>
      </c>
      <c r="E1162" s="85">
        <v>-121466.82377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37926</v>
      </c>
      <c r="B1163" s="79" t="s">
        <v>80</v>
      </c>
      <c r="C1163" s="79" t="s">
        <v>102</v>
      </c>
      <c r="D1163" s="85">
        <v>140978.2077</v>
      </c>
      <c r="E1163" s="85">
        <v>-704.89103850000004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37926</v>
      </c>
      <c r="B1164" s="79" t="s">
        <v>80</v>
      </c>
      <c r="C1164" s="79" t="s">
        <v>68</v>
      </c>
      <c r="D1164" s="85">
        <v>-632667.90280000004</v>
      </c>
      <c r="E1164" s="85">
        <v>6326.6790279999996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37926</v>
      </c>
      <c r="B1165" s="79" t="s">
        <v>80</v>
      </c>
      <c r="C1165" s="79" t="s">
        <v>74</v>
      </c>
      <c r="D1165" s="85">
        <v>-40848.905599999998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37926</v>
      </c>
      <c r="B1166" s="79" t="s">
        <v>80</v>
      </c>
      <c r="C1166" s="79" t="s">
        <v>46</v>
      </c>
      <c r="D1166" s="85">
        <v>-37594.188699999999</v>
      </c>
      <c r="E1166" s="85">
        <v>3759.41887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37956</v>
      </c>
      <c r="B1167" s="79" t="s">
        <v>80</v>
      </c>
      <c r="C1167" s="79" t="s">
        <v>91</v>
      </c>
      <c r="D1167" s="85">
        <v>-43925.054300000003</v>
      </c>
      <c r="E1167" s="85">
        <v>439.25054299999999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37956</v>
      </c>
      <c r="B1168" s="79" t="s">
        <v>80</v>
      </c>
      <c r="C1168" s="79" t="s">
        <v>72</v>
      </c>
      <c r="D1168" s="85">
        <v>-145134.04980000001</v>
      </c>
      <c r="E1168" s="85">
        <v>14513.404979999999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37956</v>
      </c>
      <c r="B1169" s="79" t="s">
        <v>80</v>
      </c>
      <c r="C1169" s="79" t="s">
        <v>99</v>
      </c>
      <c r="D1169" s="85">
        <v>580536.19929999998</v>
      </c>
      <c r="E1169" s="85">
        <v>-2902.6809965000002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37956</v>
      </c>
      <c r="B1170" s="79" t="s">
        <v>80</v>
      </c>
      <c r="C1170" s="79" t="s">
        <v>95</v>
      </c>
      <c r="D1170" s="85">
        <v>0</v>
      </c>
      <c r="E1170" s="85">
        <v>0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6IF-NTHWST/CANBR</v>
      </c>
    </row>
    <row r="1171" spans="1:8">
      <c r="A1171" s="80">
        <v>37956</v>
      </c>
      <c r="B1171" s="79" t="s">
        <v>80</v>
      </c>
      <c r="C1171" s="79" t="s">
        <v>67</v>
      </c>
      <c r="D1171" s="85">
        <v>1250474.9733</v>
      </c>
      <c r="E1171" s="85">
        <v>-125047.49733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6IF-NWPL_ROCKY_M</v>
      </c>
    </row>
    <row r="1172" spans="1:8">
      <c r="A1172" s="80">
        <v>37956</v>
      </c>
      <c r="B1172" s="79" t="s">
        <v>80</v>
      </c>
      <c r="C1172" s="79" t="s">
        <v>102</v>
      </c>
      <c r="D1172" s="85">
        <v>145134.04980000001</v>
      </c>
      <c r="E1172" s="85">
        <v>-725.67024900000001</v>
      </c>
      <c r="F1172" s="210">
        <f t="shared" si="54"/>
        <v>6</v>
      </c>
      <c r="G1172" s="79" t="str">
        <f t="shared" si="55"/>
        <v>D</v>
      </c>
      <c r="H1172" s="79" t="str">
        <f t="shared" si="56"/>
        <v>6IF-PAN/TX/OK</v>
      </c>
    </row>
    <row r="1173" spans="1:8">
      <c r="A1173" s="80">
        <v>37956</v>
      </c>
      <c r="B1173" s="79" t="s">
        <v>80</v>
      </c>
      <c r="C1173" s="79" t="s">
        <v>68</v>
      </c>
      <c r="D1173" s="85">
        <v>-658928.24950000003</v>
      </c>
      <c r="E1173" s="85">
        <v>6589.2824950000004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6NGI-MALIN</v>
      </c>
    </row>
    <row r="1174" spans="1:8">
      <c r="A1174" s="80">
        <v>37956</v>
      </c>
      <c r="B1174" s="79" t="s">
        <v>80</v>
      </c>
      <c r="C1174" s="79" t="s">
        <v>74</v>
      </c>
      <c r="D1174" s="85">
        <v>-52423.355100000001</v>
      </c>
      <c r="E1174" s="85">
        <v>0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6NGI-PGE/CG</v>
      </c>
    </row>
    <row r="1175" spans="1:8">
      <c r="A1175" s="80">
        <v>37956</v>
      </c>
      <c r="B1175" s="79" t="s">
        <v>80</v>
      </c>
      <c r="C1175" s="79" t="s">
        <v>46</v>
      </c>
      <c r="D1175" s="85">
        <v>-37453.948400000001</v>
      </c>
      <c r="E1175" s="85">
        <v>3745.3948399999999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6NGI-SOCAL</v>
      </c>
    </row>
    <row r="1176" spans="1:8">
      <c r="A1176" s="80">
        <v>37987</v>
      </c>
      <c r="B1176" s="79" t="s">
        <v>80</v>
      </c>
      <c r="C1176" s="79" t="s">
        <v>91</v>
      </c>
      <c r="D1176" s="85">
        <v>-131699.0281</v>
      </c>
      <c r="E1176" s="85">
        <v>1316.9902810000001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6IF-CIG/RKYMTN</v>
      </c>
    </row>
    <row r="1177" spans="1:8">
      <c r="A1177" s="80">
        <v>37987</v>
      </c>
      <c r="B1177" s="79" t="s">
        <v>80</v>
      </c>
      <c r="C1177" s="79" t="s">
        <v>92</v>
      </c>
      <c r="D1177" s="85">
        <v>-289122.49729999999</v>
      </c>
      <c r="E1177" s="85">
        <v>28912.24973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6IF-ELPO/PERMIAN</v>
      </c>
    </row>
    <row r="1178" spans="1:8">
      <c r="A1178" s="80">
        <v>37987</v>
      </c>
      <c r="B1178" s="79" t="s">
        <v>80</v>
      </c>
      <c r="C1178" s="79" t="s">
        <v>72</v>
      </c>
      <c r="D1178" s="85">
        <v>-433683.74589999998</v>
      </c>
      <c r="E1178" s="85">
        <v>43368.374589999999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6IF-ELPO/SJ</v>
      </c>
    </row>
    <row r="1179" spans="1:8">
      <c r="A1179" s="80">
        <v>37987</v>
      </c>
      <c r="B1179" s="79" t="s">
        <v>80</v>
      </c>
      <c r="C1179" s="79" t="s">
        <v>99</v>
      </c>
      <c r="D1179" s="85">
        <v>578244.99459999998</v>
      </c>
      <c r="E1179" s="85">
        <v>-2891.2249729999999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6IF-NGPL/MIDCON</v>
      </c>
    </row>
    <row r="1180" spans="1:8">
      <c r="A1180" s="80">
        <v>37987</v>
      </c>
      <c r="B1180" s="79" t="s">
        <v>80</v>
      </c>
      <c r="C1180" s="79" t="s">
        <v>95</v>
      </c>
      <c r="D1180" s="85">
        <v>0</v>
      </c>
      <c r="E1180" s="85">
        <v>0</v>
      </c>
      <c r="F1180" s="210">
        <f t="shared" si="54"/>
        <v>6</v>
      </c>
      <c r="G1180" s="79" t="str">
        <f t="shared" si="55"/>
        <v>D</v>
      </c>
      <c r="H1180" s="79" t="str">
        <f t="shared" si="56"/>
        <v>6IF-NTHWST/CANBR</v>
      </c>
    </row>
    <row r="1181" spans="1:8">
      <c r="A1181" s="80">
        <v>37987</v>
      </c>
      <c r="B1181" s="79" t="s">
        <v>80</v>
      </c>
      <c r="C1181" s="79" t="s">
        <v>67</v>
      </c>
      <c r="D1181" s="85">
        <v>799288.47089999996</v>
      </c>
      <c r="E1181" s="85">
        <v>-79928.847089999996</v>
      </c>
      <c r="F1181" s="210">
        <f t="shared" si="54"/>
        <v>6</v>
      </c>
      <c r="G1181" s="79" t="str">
        <f t="shared" si="55"/>
        <v>D</v>
      </c>
      <c r="H1181" s="79" t="str">
        <f t="shared" si="56"/>
        <v>6IF-NWPL_ROCKY_M</v>
      </c>
    </row>
    <row r="1182" spans="1:8">
      <c r="A1182" s="80">
        <v>37987</v>
      </c>
      <c r="B1182" s="79" t="s">
        <v>80</v>
      </c>
      <c r="C1182" s="79" t="s">
        <v>102</v>
      </c>
      <c r="D1182" s="85">
        <v>144561.24859999999</v>
      </c>
      <c r="E1182" s="85">
        <v>-722.80624299999999</v>
      </c>
      <c r="F1182" s="210">
        <f t="shared" si="54"/>
        <v>6</v>
      </c>
      <c r="G1182" s="79" t="str">
        <f t="shared" si="55"/>
        <v>D</v>
      </c>
      <c r="H1182" s="79" t="str">
        <f t="shared" si="56"/>
        <v>6IF-PAN/TX/OK</v>
      </c>
    </row>
    <row r="1183" spans="1:8">
      <c r="A1183" s="80">
        <v>37987</v>
      </c>
      <c r="B1183" s="79" t="s">
        <v>80</v>
      </c>
      <c r="C1183" s="79" t="s">
        <v>68</v>
      </c>
      <c r="D1183" s="85">
        <v>-570057.23179999995</v>
      </c>
      <c r="E1183" s="85">
        <v>5700.5723180000005</v>
      </c>
      <c r="F1183" s="210">
        <f t="shared" si="54"/>
        <v>6</v>
      </c>
      <c r="G1183" s="79" t="str">
        <f t="shared" si="55"/>
        <v>D</v>
      </c>
      <c r="H1183" s="79" t="str">
        <f t="shared" si="56"/>
        <v>6NGI-MALIN</v>
      </c>
    </row>
    <row r="1184" spans="1:8">
      <c r="A1184" s="80">
        <v>37987</v>
      </c>
      <c r="B1184" s="79" t="s">
        <v>80</v>
      </c>
      <c r="C1184" s="79" t="s">
        <v>74</v>
      </c>
      <c r="D1184" s="85">
        <v>96056.752900000007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6NGI-PGE/CG</v>
      </c>
    </row>
    <row r="1185" spans="1:8">
      <c r="A1185" s="80">
        <v>37987</v>
      </c>
      <c r="B1185" s="79" t="s">
        <v>80</v>
      </c>
      <c r="C1185" s="79" t="s">
        <v>46</v>
      </c>
      <c r="D1185" s="85">
        <v>107255.1197</v>
      </c>
      <c r="E1185" s="85">
        <v>-10725.51197</v>
      </c>
      <c r="F1185" s="210">
        <f t="shared" si="54"/>
        <v>6</v>
      </c>
      <c r="G1185" s="79" t="str">
        <f t="shared" si="55"/>
        <v>D</v>
      </c>
      <c r="H1185" s="79" t="str">
        <f t="shared" si="56"/>
        <v>6NGI-SOCAL</v>
      </c>
    </row>
    <row r="1186" spans="1:8">
      <c r="A1186" s="80">
        <v>38018</v>
      </c>
      <c r="B1186" s="79" t="s">
        <v>80</v>
      </c>
      <c r="C1186" s="79" t="s">
        <v>91</v>
      </c>
      <c r="D1186" s="85">
        <v>-124714.0895</v>
      </c>
      <c r="E1186" s="85">
        <v>1247.140895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6IF-CIG/RKYMTN</v>
      </c>
    </row>
    <row r="1187" spans="1:8">
      <c r="A1187" s="80">
        <v>38018</v>
      </c>
      <c r="B1187" s="79" t="s">
        <v>80</v>
      </c>
      <c r="C1187" s="79" t="s">
        <v>92</v>
      </c>
      <c r="D1187" s="85">
        <v>-269376.93420000002</v>
      </c>
      <c r="E1187" s="85">
        <v>26937.69342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6IF-ELPO/PERMIAN</v>
      </c>
    </row>
    <row r="1188" spans="1:8">
      <c r="A1188" s="80">
        <v>38018</v>
      </c>
      <c r="B1188" s="79" t="s">
        <v>80</v>
      </c>
      <c r="C1188" s="79" t="s">
        <v>72</v>
      </c>
      <c r="D1188" s="85">
        <v>-404065.40130000003</v>
      </c>
      <c r="E1188" s="85">
        <v>40406.540130000001</v>
      </c>
      <c r="F1188" s="210">
        <f t="shared" si="54"/>
        <v>6</v>
      </c>
      <c r="G1188" s="79" t="str">
        <f t="shared" si="55"/>
        <v>D</v>
      </c>
      <c r="H1188" s="79" t="str">
        <f t="shared" si="56"/>
        <v>6IF-ELPO/SJ</v>
      </c>
    </row>
    <row r="1189" spans="1:8">
      <c r="A1189" s="80">
        <v>38018</v>
      </c>
      <c r="B1189" s="79" t="s">
        <v>80</v>
      </c>
      <c r="C1189" s="79" t="s">
        <v>99</v>
      </c>
      <c r="D1189" s="85">
        <v>538753.86829999997</v>
      </c>
      <c r="E1189" s="85">
        <v>-2693.7693414999999</v>
      </c>
      <c r="F1189" s="210">
        <f t="shared" si="54"/>
        <v>6</v>
      </c>
      <c r="G1189" s="79" t="str">
        <f t="shared" si="55"/>
        <v>D</v>
      </c>
      <c r="H1189" s="79" t="str">
        <f t="shared" si="56"/>
        <v>6IF-NGPL/MIDCON</v>
      </c>
    </row>
    <row r="1190" spans="1:8">
      <c r="A1190" s="80">
        <v>38018</v>
      </c>
      <c r="B1190" s="79" t="s">
        <v>80</v>
      </c>
      <c r="C1190" s="79" t="s">
        <v>95</v>
      </c>
      <c r="D1190" s="85">
        <v>0</v>
      </c>
      <c r="E1190" s="85">
        <v>0</v>
      </c>
      <c r="F1190" s="210">
        <f t="shared" si="54"/>
        <v>6</v>
      </c>
      <c r="G1190" s="79" t="str">
        <f t="shared" si="55"/>
        <v>D</v>
      </c>
      <c r="H1190" s="79" t="str">
        <f t="shared" si="56"/>
        <v>6IF-NTHWST/CANBR</v>
      </c>
    </row>
    <row r="1191" spans="1:8">
      <c r="A1191" s="80">
        <v>38018</v>
      </c>
      <c r="B1191" s="79" t="s">
        <v>80</v>
      </c>
      <c r="C1191" s="79" t="s">
        <v>67</v>
      </c>
      <c r="D1191" s="85">
        <v>747098.34909999999</v>
      </c>
      <c r="E1191" s="85">
        <v>-74709.834910000005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6IF-NWPL_ROCKY_M</v>
      </c>
    </row>
    <row r="1192" spans="1:8">
      <c r="A1192" s="80">
        <v>38018</v>
      </c>
      <c r="B1192" s="79" t="s">
        <v>80</v>
      </c>
      <c r="C1192" s="79" t="s">
        <v>102</v>
      </c>
      <c r="D1192" s="85">
        <v>134688.46710000001</v>
      </c>
      <c r="E1192" s="85">
        <v>-673.44233550000001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6IF-PAN/TX/OK</v>
      </c>
    </row>
    <row r="1193" spans="1:8">
      <c r="A1193" s="80">
        <v>38018</v>
      </c>
      <c r="B1193" s="79" t="s">
        <v>80</v>
      </c>
      <c r="C1193" s="79" t="s">
        <v>68</v>
      </c>
      <c r="D1193" s="85">
        <v>-532691.02949999995</v>
      </c>
      <c r="E1193" s="85">
        <v>5326.9102949999997</v>
      </c>
      <c r="F1193" s="210">
        <f t="shared" si="54"/>
        <v>6</v>
      </c>
      <c r="G1193" s="79" t="str">
        <f t="shared" si="55"/>
        <v>D</v>
      </c>
      <c r="H1193" s="79" t="str">
        <f t="shared" si="56"/>
        <v>6NGI-MALIN</v>
      </c>
    </row>
    <row r="1194" spans="1:8">
      <c r="A1194" s="80">
        <v>38018</v>
      </c>
      <c r="B1194" s="79" t="s">
        <v>80</v>
      </c>
      <c r="C1194" s="79" t="s">
        <v>74</v>
      </c>
      <c r="D1194" s="85">
        <v>89723.883400000006</v>
      </c>
      <c r="E1194" s="85">
        <v>0</v>
      </c>
      <c r="F1194" s="210">
        <f t="shared" si="54"/>
        <v>6</v>
      </c>
      <c r="G1194" s="79" t="str">
        <f t="shared" si="55"/>
        <v>D</v>
      </c>
      <c r="H1194" s="79" t="str">
        <f t="shared" si="56"/>
        <v>6NGI-PGE/CG</v>
      </c>
    </row>
    <row r="1195" spans="1:8">
      <c r="A1195" s="80">
        <v>38018</v>
      </c>
      <c r="B1195" s="79" t="s">
        <v>80</v>
      </c>
      <c r="C1195" s="79" t="s">
        <v>46</v>
      </c>
      <c r="D1195" s="85">
        <v>97533.028000000006</v>
      </c>
      <c r="E1195" s="85">
        <v>-9753.3028000000013</v>
      </c>
      <c r="F1195" s="210">
        <f t="shared" si="54"/>
        <v>6</v>
      </c>
      <c r="G1195" s="79" t="str">
        <f t="shared" si="55"/>
        <v>D</v>
      </c>
      <c r="H1195" s="79" t="str">
        <f t="shared" si="56"/>
        <v>6NGI-SOCAL</v>
      </c>
    </row>
    <row r="1196" spans="1:8">
      <c r="A1196" s="80">
        <v>38047</v>
      </c>
      <c r="B1196" s="79" t="s">
        <v>80</v>
      </c>
      <c r="C1196" s="79" t="s">
        <v>91</v>
      </c>
      <c r="D1196" s="85">
        <v>-130934.3729</v>
      </c>
      <c r="E1196" s="85">
        <v>1309.3437289999999</v>
      </c>
      <c r="F1196" s="210">
        <f t="shared" si="54"/>
        <v>6</v>
      </c>
      <c r="G1196" s="79" t="str">
        <f t="shared" si="55"/>
        <v>D</v>
      </c>
      <c r="H1196" s="79" t="str">
        <f t="shared" si="56"/>
        <v>6IF-CIG/RKYMTN</v>
      </c>
    </row>
    <row r="1197" spans="1:8">
      <c r="A1197" s="80">
        <v>38047</v>
      </c>
      <c r="B1197" s="79" t="s">
        <v>80</v>
      </c>
      <c r="C1197" s="79" t="s">
        <v>92</v>
      </c>
      <c r="D1197" s="85">
        <v>-286840.52679999999</v>
      </c>
      <c r="E1197" s="85">
        <v>28684.052680000001</v>
      </c>
      <c r="F1197" s="210">
        <f t="shared" si="54"/>
        <v>6</v>
      </c>
      <c r="G1197" s="79" t="str">
        <f t="shared" si="55"/>
        <v>D</v>
      </c>
      <c r="H1197" s="79" t="str">
        <f t="shared" si="56"/>
        <v>6IF-ELPO/PERMIAN</v>
      </c>
    </row>
    <row r="1198" spans="1:8">
      <c r="A1198" s="80">
        <v>38047</v>
      </c>
      <c r="B1198" s="79" t="s">
        <v>80</v>
      </c>
      <c r="C1198" s="79" t="s">
        <v>72</v>
      </c>
      <c r="D1198" s="85">
        <v>-430260.79019999999</v>
      </c>
      <c r="E1198" s="85">
        <v>43026.079019999997</v>
      </c>
      <c r="F1198" s="210">
        <f t="shared" si="54"/>
        <v>6</v>
      </c>
      <c r="G1198" s="79" t="str">
        <f t="shared" si="55"/>
        <v>D</v>
      </c>
      <c r="H1198" s="79" t="str">
        <f t="shared" si="56"/>
        <v>6IF-ELPO/SJ</v>
      </c>
    </row>
    <row r="1199" spans="1:8">
      <c r="A1199" s="80">
        <v>38047</v>
      </c>
      <c r="B1199" s="79" t="s">
        <v>80</v>
      </c>
      <c r="C1199" s="79" t="s">
        <v>99</v>
      </c>
      <c r="D1199" s="85">
        <v>573681.05350000004</v>
      </c>
      <c r="E1199" s="85">
        <v>-2868.4052674999998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6IF-NGPL/MIDCON</v>
      </c>
    </row>
    <row r="1200" spans="1:8">
      <c r="A1200" s="80">
        <v>38047</v>
      </c>
      <c r="B1200" s="79" t="s">
        <v>80</v>
      </c>
      <c r="C1200" s="79" t="s">
        <v>95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6IF-NTHWST/CANBR</v>
      </c>
    </row>
    <row r="1201" spans="1:8">
      <c r="A1201" s="80">
        <v>38047</v>
      </c>
      <c r="B1201" s="79" t="s">
        <v>80</v>
      </c>
      <c r="C1201" s="79" t="s">
        <v>67</v>
      </c>
      <c r="D1201" s="85">
        <v>792979.88899999997</v>
      </c>
      <c r="E1201" s="85">
        <v>-79297.988899999997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6IF-NWPL_ROCKY_M</v>
      </c>
    </row>
    <row r="1202" spans="1:8">
      <c r="A1202" s="80">
        <v>38047</v>
      </c>
      <c r="B1202" s="79" t="s">
        <v>80</v>
      </c>
      <c r="C1202" s="79" t="s">
        <v>102</v>
      </c>
      <c r="D1202" s="85">
        <v>143420.2634</v>
      </c>
      <c r="E1202" s="85">
        <v>-717.10131699999999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6IF-PAN/TX/OK</v>
      </c>
    </row>
    <row r="1203" spans="1:8">
      <c r="A1203" s="80">
        <v>38047</v>
      </c>
      <c r="B1203" s="79" t="s">
        <v>80</v>
      </c>
      <c r="C1203" s="79" t="s">
        <v>68</v>
      </c>
      <c r="D1203" s="85">
        <v>-564363.36289999995</v>
      </c>
      <c r="E1203" s="85">
        <v>5643.6336289999999</v>
      </c>
      <c r="F1203" s="210">
        <f t="shared" si="54"/>
        <v>6</v>
      </c>
      <c r="G1203" s="79" t="str">
        <f t="shared" si="55"/>
        <v>D</v>
      </c>
      <c r="H1203" s="79" t="str">
        <f t="shared" si="56"/>
        <v>6NGI-MALIN</v>
      </c>
    </row>
    <row r="1204" spans="1:8">
      <c r="A1204" s="80">
        <v>38047</v>
      </c>
      <c r="B1204" s="79" t="s">
        <v>80</v>
      </c>
      <c r="C1204" s="79" t="s">
        <v>74</v>
      </c>
      <c r="D1204" s="85">
        <v>132433.34590000001</v>
      </c>
      <c r="E1204" s="85">
        <v>0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6NGI-PGE/CG</v>
      </c>
    </row>
    <row r="1205" spans="1:8">
      <c r="A1205" s="80">
        <v>38047</v>
      </c>
      <c r="B1205" s="79" t="s">
        <v>80</v>
      </c>
      <c r="C1205" s="79" t="s">
        <v>46</v>
      </c>
      <c r="D1205" s="85">
        <v>106408.58259999999</v>
      </c>
      <c r="E1205" s="85">
        <v>-10640.858260000001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6NGI-SOCAL</v>
      </c>
    </row>
    <row r="1206" spans="1:8">
      <c r="A1206" s="80">
        <v>38078</v>
      </c>
      <c r="B1206" s="79" t="s">
        <v>80</v>
      </c>
      <c r="C1206" s="79" t="s">
        <v>91</v>
      </c>
      <c r="D1206" s="85">
        <v>-127373.5181</v>
      </c>
      <c r="E1206" s="85">
        <v>1273.735181</v>
      </c>
      <c r="F1206" s="210">
        <f t="shared" si="54"/>
        <v>6</v>
      </c>
      <c r="G1206" s="79" t="str">
        <f t="shared" si="55"/>
        <v>D</v>
      </c>
      <c r="H1206" s="79" t="str">
        <f t="shared" si="56"/>
        <v>6IF-CIG/RKYMTN</v>
      </c>
    </row>
    <row r="1207" spans="1:8">
      <c r="A1207" s="80">
        <v>38078</v>
      </c>
      <c r="B1207" s="79" t="s">
        <v>80</v>
      </c>
      <c r="C1207" s="79" t="s">
        <v>92</v>
      </c>
      <c r="D1207" s="85">
        <v>-276434.22259999998</v>
      </c>
      <c r="E1207" s="85">
        <v>27643.422259999999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6IF-ELPO/PERMIAN</v>
      </c>
    </row>
    <row r="1208" spans="1:8">
      <c r="A1208" s="80">
        <v>38078</v>
      </c>
      <c r="B1208" s="79" t="s">
        <v>80</v>
      </c>
      <c r="C1208" s="79" t="s">
        <v>72</v>
      </c>
      <c r="D1208" s="85">
        <v>-414651.33390000003</v>
      </c>
      <c r="E1208" s="85">
        <v>41465.133390000003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38078</v>
      </c>
      <c r="B1209" s="79" t="s">
        <v>80</v>
      </c>
      <c r="C1209" s="79" t="s">
        <v>99</v>
      </c>
      <c r="D1209" s="85">
        <v>552868.44519999996</v>
      </c>
      <c r="E1209" s="85">
        <v>-2764.3422260000002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38078</v>
      </c>
      <c r="B1210" s="79" t="s">
        <v>80</v>
      </c>
      <c r="C1210" s="79" t="s">
        <v>95</v>
      </c>
      <c r="D1210" s="85">
        <v>0</v>
      </c>
      <c r="E1210" s="85">
        <v>0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6IF-NTHWST/CANBR</v>
      </c>
    </row>
    <row r="1211" spans="1:8">
      <c r="A1211" s="80">
        <v>38078</v>
      </c>
      <c r="B1211" s="79" t="s">
        <v>80</v>
      </c>
      <c r="C1211" s="79" t="s">
        <v>67</v>
      </c>
      <c r="D1211" s="85">
        <v>848330.55689999997</v>
      </c>
      <c r="E1211" s="85">
        <v>-84833.055689999994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6IF-NWPL_ROCKY_M</v>
      </c>
    </row>
    <row r="1212" spans="1:8">
      <c r="A1212" s="80">
        <v>38078</v>
      </c>
      <c r="B1212" s="79" t="s">
        <v>80</v>
      </c>
      <c r="C1212" s="79" t="s">
        <v>102</v>
      </c>
      <c r="D1212" s="85">
        <v>138217.11129999999</v>
      </c>
      <c r="E1212" s="85">
        <v>-691.08555650000005</v>
      </c>
      <c r="F1212" s="210">
        <f t="shared" si="54"/>
        <v>6</v>
      </c>
      <c r="G1212" s="79" t="str">
        <f t="shared" si="55"/>
        <v>D</v>
      </c>
      <c r="H1212" s="79" t="str">
        <f t="shared" si="56"/>
        <v>6IF-PAN/TX/OK</v>
      </c>
    </row>
    <row r="1213" spans="1:8">
      <c r="A1213" s="80">
        <v>38078</v>
      </c>
      <c r="B1213" s="79" t="s">
        <v>80</v>
      </c>
      <c r="C1213" s="79" t="s">
        <v>68</v>
      </c>
      <c r="D1213" s="85">
        <v>-516396.63540000003</v>
      </c>
      <c r="E1213" s="85">
        <v>5163.9663540000001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6NGI-MALIN</v>
      </c>
    </row>
    <row r="1214" spans="1:8">
      <c r="A1214" s="80">
        <v>38078</v>
      </c>
      <c r="B1214" s="79" t="s">
        <v>80</v>
      </c>
      <c r="C1214" s="79" t="s">
        <v>74</v>
      </c>
      <c r="D1214" s="85">
        <v>152991.59899999999</v>
      </c>
      <c r="E1214" s="85">
        <v>0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6NGI-PGE/CG</v>
      </c>
    </row>
    <row r="1215" spans="1:8">
      <c r="A1215" s="80">
        <v>38078</v>
      </c>
      <c r="B1215" s="79" t="s">
        <v>80</v>
      </c>
      <c r="C1215" s="79" t="s">
        <v>46</v>
      </c>
      <c r="D1215" s="85">
        <v>-36857.8963</v>
      </c>
      <c r="E1215" s="85">
        <v>3685.7896300000002</v>
      </c>
      <c r="F1215" s="210">
        <f t="shared" si="54"/>
        <v>6</v>
      </c>
      <c r="G1215" s="79" t="str">
        <f t="shared" si="55"/>
        <v>D</v>
      </c>
      <c r="H1215" s="79" t="str">
        <f t="shared" si="56"/>
        <v>6NGI-SOCAL</v>
      </c>
    </row>
    <row r="1216" spans="1:8">
      <c r="A1216" s="80">
        <v>38108</v>
      </c>
      <c r="B1216" s="79" t="s">
        <v>80</v>
      </c>
      <c r="C1216" s="79" t="s">
        <v>91</v>
      </c>
      <c r="D1216" s="85">
        <v>-130275.1991</v>
      </c>
      <c r="E1216" s="85">
        <v>1302.7519910000001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6IF-CIG/RKYMTN</v>
      </c>
    </row>
    <row r="1217" spans="1:8">
      <c r="A1217" s="80">
        <v>38108</v>
      </c>
      <c r="B1217" s="79" t="s">
        <v>80</v>
      </c>
      <c r="C1217" s="79" t="s">
        <v>92</v>
      </c>
      <c r="D1217" s="85">
        <v>-284497.76850000001</v>
      </c>
      <c r="E1217" s="85">
        <v>28449.776849999998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6IF-ELPO/PERMIAN</v>
      </c>
    </row>
    <row r="1218" spans="1:8">
      <c r="A1218" s="80">
        <v>38108</v>
      </c>
      <c r="B1218" s="79" t="s">
        <v>80</v>
      </c>
      <c r="C1218" s="79" t="s">
        <v>72</v>
      </c>
      <c r="D1218" s="85">
        <v>-426746.65279999998</v>
      </c>
      <c r="E1218" s="85">
        <v>42674.665280000001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6IF-ELPO/SJ</v>
      </c>
    </row>
    <row r="1219" spans="1:8">
      <c r="A1219" s="80">
        <v>38108</v>
      </c>
      <c r="B1219" s="79" t="s">
        <v>80</v>
      </c>
      <c r="C1219" s="79" t="s">
        <v>99</v>
      </c>
      <c r="D1219" s="85">
        <v>568995.53709999996</v>
      </c>
      <c r="E1219" s="85">
        <v>-2844.9776855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6IF-NGPL/MIDCON</v>
      </c>
    </row>
    <row r="1220" spans="1:8">
      <c r="A1220" s="80">
        <v>38108</v>
      </c>
      <c r="B1220" s="79" t="s">
        <v>80</v>
      </c>
      <c r="C1220" s="79" t="s">
        <v>95</v>
      </c>
      <c r="D1220" s="85">
        <v>0</v>
      </c>
      <c r="E1220" s="85">
        <v>0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6IF-NTHWST/CANBR</v>
      </c>
    </row>
    <row r="1221" spans="1:8">
      <c r="A1221" s="80">
        <v>38108</v>
      </c>
      <c r="B1221" s="79" t="s">
        <v>80</v>
      </c>
      <c r="C1221" s="79" t="s">
        <v>67</v>
      </c>
      <c r="D1221" s="85">
        <v>871852.58849999995</v>
      </c>
      <c r="E1221" s="85">
        <v>-87185.258849999998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6IF-NWPL_ROCKY_M</v>
      </c>
    </row>
    <row r="1222" spans="1:8">
      <c r="A1222" s="80">
        <v>38108</v>
      </c>
      <c r="B1222" s="79" t="s">
        <v>80</v>
      </c>
      <c r="C1222" s="79" t="s">
        <v>102</v>
      </c>
      <c r="D1222" s="85">
        <v>142248.88430000001</v>
      </c>
      <c r="E1222" s="85">
        <v>-711.24442150000004</v>
      </c>
      <c r="F1222" s="210">
        <f t="shared" si="57"/>
        <v>6</v>
      </c>
      <c r="G1222" s="79" t="str">
        <f t="shared" si="58"/>
        <v>D</v>
      </c>
      <c r="H1222" s="79" t="str">
        <f t="shared" si="59"/>
        <v>6IF-PAN/TX/OK</v>
      </c>
    </row>
    <row r="1223" spans="1:8">
      <c r="A1223" s="80">
        <v>38108</v>
      </c>
      <c r="B1223" s="79" t="s">
        <v>80</v>
      </c>
      <c r="C1223" s="79" t="s">
        <v>68</v>
      </c>
      <c r="D1223" s="85">
        <v>-537238.24419999996</v>
      </c>
      <c r="E1223" s="85">
        <v>5372.3824420000001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6NGI-MALIN</v>
      </c>
    </row>
    <row r="1224" spans="1:8">
      <c r="A1224" s="80">
        <v>38108</v>
      </c>
      <c r="B1224" s="79" t="s">
        <v>80</v>
      </c>
      <c r="C1224" s="79" t="s">
        <v>74</v>
      </c>
      <c r="D1224" s="85">
        <v>179076.66140000001</v>
      </c>
      <c r="E1224" s="85">
        <v>0</v>
      </c>
      <c r="F1224" s="210">
        <f t="shared" si="57"/>
        <v>6</v>
      </c>
      <c r="G1224" s="79" t="str">
        <f t="shared" si="58"/>
        <v>D</v>
      </c>
      <c r="H1224" s="79" t="str">
        <f t="shared" si="59"/>
        <v>6NGI-PGE/CG</v>
      </c>
    </row>
    <row r="1225" spans="1:8">
      <c r="A1225" s="80">
        <v>38108</v>
      </c>
      <c r="B1225" s="79" t="s">
        <v>80</v>
      </c>
      <c r="C1225" s="79" t="s">
        <v>46</v>
      </c>
      <c r="D1225" s="85">
        <v>-36709.3894</v>
      </c>
      <c r="E1225" s="85">
        <v>3670.93894</v>
      </c>
      <c r="F1225" s="210">
        <f t="shared" si="57"/>
        <v>6</v>
      </c>
      <c r="G1225" s="79" t="str">
        <f t="shared" si="58"/>
        <v>D</v>
      </c>
      <c r="H1225" s="79" t="str">
        <f t="shared" si="59"/>
        <v>6NGI-SOCAL</v>
      </c>
    </row>
    <row r="1226" spans="1:8">
      <c r="A1226" s="80">
        <v>38139</v>
      </c>
      <c r="B1226" s="79" t="s">
        <v>80</v>
      </c>
      <c r="C1226" s="79" t="s">
        <v>91</v>
      </c>
      <c r="D1226" s="85">
        <v>-132505.97750000001</v>
      </c>
      <c r="E1226" s="85">
        <v>1325.0597749999999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6IF-CIG/RKYMTN</v>
      </c>
    </row>
    <row r="1227" spans="1:8">
      <c r="A1227" s="80">
        <v>38139</v>
      </c>
      <c r="B1227" s="79" t="s">
        <v>80</v>
      </c>
      <c r="C1227" s="79" t="s">
        <v>92</v>
      </c>
      <c r="D1227" s="85">
        <v>-274150.29810000001</v>
      </c>
      <c r="E1227" s="85">
        <v>27415.02981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6IF-ELPO/PERMIAN</v>
      </c>
    </row>
    <row r="1228" spans="1:8">
      <c r="A1228" s="80">
        <v>38139</v>
      </c>
      <c r="B1228" s="79" t="s">
        <v>80</v>
      </c>
      <c r="C1228" s="79" t="s">
        <v>72</v>
      </c>
      <c r="D1228" s="85">
        <v>-411225.4472</v>
      </c>
      <c r="E1228" s="85">
        <v>41122.544719999998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6IF-ELPO/SJ</v>
      </c>
    </row>
    <row r="1229" spans="1:8">
      <c r="A1229" s="80">
        <v>38139</v>
      </c>
      <c r="B1229" s="79" t="s">
        <v>80</v>
      </c>
      <c r="C1229" s="79" t="s">
        <v>99</v>
      </c>
      <c r="D1229" s="85">
        <v>548300.59620000003</v>
      </c>
      <c r="E1229" s="85">
        <v>-2741.5029810000001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6IF-NGPL/MIDCON</v>
      </c>
    </row>
    <row r="1230" spans="1:8">
      <c r="A1230" s="80">
        <v>38139</v>
      </c>
      <c r="B1230" s="79" t="s">
        <v>80</v>
      </c>
      <c r="C1230" s="79" t="s">
        <v>95</v>
      </c>
      <c r="D1230" s="85">
        <v>0</v>
      </c>
      <c r="E1230" s="85">
        <v>0</v>
      </c>
      <c r="F1230" s="210">
        <f t="shared" si="57"/>
        <v>6</v>
      </c>
      <c r="G1230" s="79" t="str">
        <f t="shared" si="58"/>
        <v>D</v>
      </c>
      <c r="H1230" s="79" t="str">
        <f t="shared" si="59"/>
        <v>6IF-NTHWST/CANBR</v>
      </c>
    </row>
    <row r="1231" spans="1:8">
      <c r="A1231" s="80">
        <v>38139</v>
      </c>
      <c r="B1231" s="79" t="s">
        <v>80</v>
      </c>
      <c r="C1231" s="79" t="s">
        <v>67</v>
      </c>
      <c r="D1231" s="85">
        <v>841321.57279999997</v>
      </c>
      <c r="E1231" s="85">
        <v>-84132.157279999999</v>
      </c>
      <c r="F1231" s="210">
        <f t="shared" si="57"/>
        <v>6</v>
      </c>
      <c r="G1231" s="79" t="str">
        <f t="shared" si="58"/>
        <v>D</v>
      </c>
      <c r="H1231" s="79" t="str">
        <f t="shared" si="59"/>
        <v>6IF-NWPL_ROCKY_M</v>
      </c>
    </row>
    <row r="1232" spans="1:8">
      <c r="A1232" s="80">
        <v>38139</v>
      </c>
      <c r="B1232" s="79" t="s">
        <v>80</v>
      </c>
      <c r="C1232" s="79" t="s">
        <v>102</v>
      </c>
      <c r="D1232" s="85">
        <v>137075.14910000001</v>
      </c>
      <c r="E1232" s="85">
        <v>-685.37574549999999</v>
      </c>
      <c r="F1232" s="210">
        <f t="shared" si="57"/>
        <v>6</v>
      </c>
      <c r="G1232" s="79" t="str">
        <f t="shared" si="58"/>
        <v>D</v>
      </c>
      <c r="H1232" s="79" t="str">
        <f t="shared" si="59"/>
        <v>6IF-PAN/TX/OK</v>
      </c>
    </row>
    <row r="1233" spans="1:8">
      <c r="A1233" s="80">
        <v>38139</v>
      </c>
      <c r="B1233" s="79" t="s">
        <v>80</v>
      </c>
      <c r="C1233" s="79" t="s">
        <v>68</v>
      </c>
      <c r="D1233" s="85">
        <v>-537386.67290000001</v>
      </c>
      <c r="E1233" s="85">
        <v>5373.8667290000003</v>
      </c>
      <c r="F1233" s="210">
        <f t="shared" si="57"/>
        <v>6</v>
      </c>
      <c r="G1233" s="79" t="str">
        <f t="shared" si="58"/>
        <v>D</v>
      </c>
      <c r="H1233" s="79" t="str">
        <f t="shared" si="59"/>
        <v>6NGI-MALIN</v>
      </c>
    </row>
    <row r="1234" spans="1:8">
      <c r="A1234" s="80">
        <v>38139</v>
      </c>
      <c r="B1234" s="79" t="s">
        <v>80</v>
      </c>
      <c r="C1234" s="79" t="s">
        <v>74</v>
      </c>
      <c r="D1234" s="85">
        <v>278407.85210000002</v>
      </c>
      <c r="E1234" s="85">
        <v>0</v>
      </c>
      <c r="F1234" s="210">
        <f t="shared" si="57"/>
        <v>6</v>
      </c>
      <c r="G1234" s="79" t="str">
        <f t="shared" si="58"/>
        <v>D</v>
      </c>
      <c r="H1234" s="79" t="str">
        <f t="shared" si="59"/>
        <v>6NGI-PGE/CG</v>
      </c>
    </row>
    <row r="1235" spans="1:8">
      <c r="A1235" s="80">
        <v>38139</v>
      </c>
      <c r="B1235" s="79" t="s">
        <v>80</v>
      </c>
      <c r="C1235" s="79" t="s">
        <v>46</v>
      </c>
      <c r="D1235" s="85">
        <v>-98694.107099999994</v>
      </c>
      <c r="E1235" s="85">
        <v>9869.4107100000001</v>
      </c>
      <c r="F1235" s="210">
        <f t="shared" si="57"/>
        <v>6</v>
      </c>
      <c r="G1235" s="79" t="str">
        <f t="shared" si="58"/>
        <v>D</v>
      </c>
      <c r="H1235" s="79" t="str">
        <f t="shared" si="59"/>
        <v>6NGI-SOCAL</v>
      </c>
    </row>
    <row r="1236" spans="1:8">
      <c r="A1236" s="80">
        <v>38169</v>
      </c>
      <c r="B1236" s="79" t="s">
        <v>80</v>
      </c>
      <c r="C1236" s="79" t="s">
        <v>91</v>
      </c>
      <c r="D1236" s="85">
        <v>-135140.989</v>
      </c>
      <c r="E1236" s="85">
        <v>1351.4098899999999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6IF-CIG/RKYMTN</v>
      </c>
    </row>
    <row r="1237" spans="1:8">
      <c r="A1237" s="80">
        <v>38169</v>
      </c>
      <c r="B1237" s="79" t="s">
        <v>80</v>
      </c>
      <c r="C1237" s="79" t="s">
        <v>92</v>
      </c>
      <c r="D1237" s="85">
        <v>-282112.5025</v>
      </c>
      <c r="E1237" s="85">
        <v>28211.250250000001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6IF-ELPO/PERMIAN</v>
      </c>
    </row>
    <row r="1238" spans="1:8">
      <c r="A1238" s="80">
        <v>38169</v>
      </c>
      <c r="B1238" s="79" t="s">
        <v>80</v>
      </c>
      <c r="C1238" s="79" t="s">
        <v>72</v>
      </c>
      <c r="D1238" s="85">
        <v>-423168.7537</v>
      </c>
      <c r="E1238" s="85">
        <v>42316.875370000002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6IF-ELPO/SJ</v>
      </c>
    </row>
    <row r="1239" spans="1:8">
      <c r="A1239" s="80">
        <v>38169</v>
      </c>
      <c r="B1239" s="79" t="s">
        <v>80</v>
      </c>
      <c r="C1239" s="79" t="s">
        <v>99</v>
      </c>
      <c r="D1239" s="85">
        <v>564225.005</v>
      </c>
      <c r="E1239" s="85">
        <v>-2821.1250249999998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6IF-NGPL/MIDCON</v>
      </c>
    </row>
    <row r="1240" spans="1:8">
      <c r="A1240" s="80">
        <v>38169</v>
      </c>
      <c r="B1240" s="79" t="s">
        <v>80</v>
      </c>
      <c r="C1240" s="79" t="s">
        <v>95</v>
      </c>
      <c r="D1240" s="85">
        <v>0</v>
      </c>
      <c r="E1240" s="85">
        <v>0</v>
      </c>
      <c r="F1240" s="210">
        <f t="shared" si="57"/>
        <v>6</v>
      </c>
      <c r="G1240" s="79" t="str">
        <f t="shared" si="58"/>
        <v>D</v>
      </c>
      <c r="H1240" s="79" t="str">
        <f t="shared" si="59"/>
        <v>6IF-NTHWST/CANBR</v>
      </c>
    </row>
    <row r="1241" spans="1:8">
      <c r="A1241" s="80">
        <v>38169</v>
      </c>
      <c r="B1241" s="79" t="s">
        <v>80</v>
      </c>
      <c r="C1241" s="79" t="s">
        <v>67</v>
      </c>
      <c r="D1241" s="85">
        <v>864542.86479999998</v>
      </c>
      <c r="E1241" s="85">
        <v>-86454.286479999995</v>
      </c>
      <c r="F1241" s="210">
        <f t="shared" si="57"/>
        <v>6</v>
      </c>
      <c r="G1241" s="79" t="str">
        <f t="shared" si="58"/>
        <v>D</v>
      </c>
      <c r="H1241" s="79" t="str">
        <f t="shared" si="59"/>
        <v>6IF-NWPL_ROCKY_M</v>
      </c>
    </row>
    <row r="1242" spans="1:8">
      <c r="A1242" s="80">
        <v>38169</v>
      </c>
      <c r="B1242" s="79" t="s">
        <v>80</v>
      </c>
      <c r="C1242" s="79" t="s">
        <v>102</v>
      </c>
      <c r="D1242" s="85">
        <v>141056.2512</v>
      </c>
      <c r="E1242" s="85">
        <v>-705.28125599999998</v>
      </c>
      <c r="F1242" s="210">
        <f t="shared" si="57"/>
        <v>6</v>
      </c>
      <c r="G1242" s="79" t="str">
        <f t="shared" si="58"/>
        <v>D</v>
      </c>
      <c r="H1242" s="79" t="str">
        <f t="shared" si="59"/>
        <v>6IF-PAN/TX/OK</v>
      </c>
    </row>
    <row r="1243" spans="1:8">
      <c r="A1243" s="80">
        <v>38169</v>
      </c>
      <c r="B1243" s="79" t="s">
        <v>80</v>
      </c>
      <c r="C1243" s="79" t="s">
        <v>68</v>
      </c>
      <c r="D1243" s="85">
        <v>-479252.71909999999</v>
      </c>
      <c r="E1243" s="85">
        <v>4792.5271910000001</v>
      </c>
      <c r="F1243" s="210">
        <f t="shared" si="57"/>
        <v>6</v>
      </c>
      <c r="G1243" s="79" t="str">
        <f t="shared" si="58"/>
        <v>D</v>
      </c>
      <c r="H1243" s="79" t="str">
        <f t="shared" si="59"/>
        <v>6NGI-MALIN</v>
      </c>
    </row>
    <row r="1244" spans="1:8">
      <c r="A1244" s="80">
        <v>38169</v>
      </c>
      <c r="B1244" s="79" t="s">
        <v>80</v>
      </c>
      <c r="C1244" s="79" t="s">
        <v>74</v>
      </c>
      <c r="D1244" s="85">
        <v>317665.04820000002</v>
      </c>
      <c r="E1244" s="85">
        <v>0</v>
      </c>
      <c r="F1244" s="210">
        <f t="shared" si="57"/>
        <v>6</v>
      </c>
      <c r="G1244" s="79" t="str">
        <f t="shared" si="58"/>
        <v>D</v>
      </c>
      <c r="H1244" s="79" t="str">
        <f t="shared" si="59"/>
        <v>6NGI-PGE/CG</v>
      </c>
    </row>
    <row r="1245" spans="1:8">
      <c r="A1245" s="80">
        <v>38169</v>
      </c>
      <c r="B1245" s="79" t="s">
        <v>80</v>
      </c>
      <c r="C1245" s="79" t="s">
        <v>46</v>
      </c>
      <c r="D1245" s="85">
        <v>-59152.621700000003</v>
      </c>
      <c r="E1245" s="85">
        <v>5915.26217</v>
      </c>
      <c r="F1245" s="210">
        <f t="shared" si="57"/>
        <v>6</v>
      </c>
      <c r="G1245" s="79" t="str">
        <f t="shared" si="58"/>
        <v>D</v>
      </c>
      <c r="H1245" s="79" t="str">
        <f t="shared" si="59"/>
        <v>6NGI-SOCAL</v>
      </c>
    </row>
    <row r="1246" spans="1:8">
      <c r="A1246" s="80">
        <v>38200</v>
      </c>
      <c r="B1246" s="79" t="s">
        <v>80</v>
      </c>
      <c r="C1246" s="79" t="s">
        <v>91</v>
      </c>
      <c r="D1246" s="85">
        <v>-134556.8818</v>
      </c>
      <c r="E1246" s="85">
        <v>1345.568818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6IF-CIG/RKYMTN</v>
      </c>
    </row>
    <row r="1247" spans="1:8">
      <c r="A1247" s="80">
        <v>38200</v>
      </c>
      <c r="B1247" s="79" t="s">
        <v>80</v>
      </c>
      <c r="C1247" s="79" t="s">
        <v>92</v>
      </c>
      <c r="D1247" s="85">
        <v>-280893.15389999998</v>
      </c>
      <c r="E1247" s="85">
        <v>28089.31539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6IF-ELPO/PERMIAN</v>
      </c>
    </row>
    <row r="1248" spans="1:8">
      <c r="A1248" s="80">
        <v>38200</v>
      </c>
      <c r="B1248" s="79" t="s">
        <v>80</v>
      </c>
      <c r="C1248" s="79" t="s">
        <v>72</v>
      </c>
      <c r="D1248" s="85">
        <v>-421339.73090000002</v>
      </c>
      <c r="E1248" s="85">
        <v>42133.97309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6IF-ELPO/SJ</v>
      </c>
    </row>
    <row r="1249" spans="1:8">
      <c r="A1249" s="80">
        <v>38200</v>
      </c>
      <c r="B1249" s="79" t="s">
        <v>80</v>
      </c>
      <c r="C1249" s="79" t="s">
        <v>99</v>
      </c>
      <c r="D1249" s="85">
        <v>561786.30790000001</v>
      </c>
      <c r="E1249" s="85">
        <v>-2808.9315394999999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6IF-NGPL/MIDCON</v>
      </c>
    </row>
    <row r="1250" spans="1:8">
      <c r="A1250" s="80">
        <v>38200</v>
      </c>
      <c r="B1250" s="79" t="s">
        <v>80</v>
      </c>
      <c r="C1250" s="79" t="s">
        <v>95</v>
      </c>
      <c r="D1250" s="85">
        <v>0</v>
      </c>
      <c r="E1250" s="85">
        <v>0</v>
      </c>
      <c r="F1250" s="210">
        <f t="shared" si="57"/>
        <v>6</v>
      </c>
      <c r="G1250" s="79" t="str">
        <f t="shared" si="58"/>
        <v>D</v>
      </c>
      <c r="H1250" s="79" t="str">
        <f t="shared" si="59"/>
        <v>6IF-NTHWST/CANBR</v>
      </c>
    </row>
    <row r="1251" spans="1:8">
      <c r="A1251" s="80">
        <v>38200</v>
      </c>
      <c r="B1251" s="79" t="s">
        <v>80</v>
      </c>
      <c r="C1251" s="79" t="s">
        <v>67</v>
      </c>
      <c r="D1251" s="85">
        <v>860806.13089999999</v>
      </c>
      <c r="E1251" s="85">
        <v>-86080.613089999999</v>
      </c>
      <c r="F1251" s="210">
        <f t="shared" si="57"/>
        <v>6</v>
      </c>
      <c r="G1251" s="79" t="str">
        <f t="shared" si="58"/>
        <v>D</v>
      </c>
      <c r="H1251" s="79" t="str">
        <f t="shared" si="59"/>
        <v>6IF-NWPL_ROCKY_M</v>
      </c>
    </row>
    <row r="1252" spans="1:8">
      <c r="A1252" s="80">
        <v>38200</v>
      </c>
      <c r="B1252" s="79" t="s">
        <v>80</v>
      </c>
      <c r="C1252" s="79" t="s">
        <v>102</v>
      </c>
      <c r="D1252" s="85">
        <v>140446.57699999999</v>
      </c>
      <c r="E1252" s="85">
        <v>-702.23288500000001</v>
      </c>
      <c r="F1252" s="210">
        <f t="shared" si="57"/>
        <v>6</v>
      </c>
      <c r="G1252" s="79" t="str">
        <f t="shared" si="58"/>
        <v>D</v>
      </c>
      <c r="H1252" s="79" t="str">
        <f t="shared" si="59"/>
        <v>6IF-PAN/TX/OK</v>
      </c>
    </row>
    <row r="1253" spans="1:8">
      <c r="A1253" s="80">
        <v>38200</v>
      </c>
      <c r="B1253" s="79" t="s">
        <v>80</v>
      </c>
      <c r="C1253" s="79" t="s">
        <v>68</v>
      </c>
      <c r="D1253" s="85">
        <v>-478815.00079999998</v>
      </c>
      <c r="E1253" s="85">
        <v>4788.1500079999996</v>
      </c>
      <c r="F1253" s="210">
        <f t="shared" si="57"/>
        <v>6</v>
      </c>
      <c r="G1253" s="79" t="str">
        <f t="shared" si="58"/>
        <v>D</v>
      </c>
      <c r="H1253" s="79" t="str">
        <f t="shared" si="59"/>
        <v>6NGI-MALIN</v>
      </c>
    </row>
    <row r="1254" spans="1:8">
      <c r="A1254" s="80">
        <v>38200</v>
      </c>
      <c r="B1254" s="79" t="s">
        <v>80</v>
      </c>
      <c r="C1254" s="79" t="s">
        <v>74</v>
      </c>
      <c r="D1254" s="85">
        <v>319361.0183</v>
      </c>
      <c r="E1254" s="85">
        <v>0</v>
      </c>
      <c r="F1254" s="210">
        <f t="shared" si="57"/>
        <v>6</v>
      </c>
      <c r="G1254" s="79" t="str">
        <f t="shared" si="58"/>
        <v>D</v>
      </c>
      <c r="H1254" s="79" t="str">
        <f t="shared" si="59"/>
        <v>6NGI-PGE/CG</v>
      </c>
    </row>
    <row r="1255" spans="1:8">
      <c r="A1255" s="80">
        <v>38200</v>
      </c>
      <c r="B1255" s="79" t="s">
        <v>80</v>
      </c>
      <c r="C1255" s="79" t="s">
        <v>46</v>
      </c>
      <c r="D1255" s="85">
        <v>-72488.555800000002</v>
      </c>
      <c r="E1255" s="85">
        <v>7248.8555800000004</v>
      </c>
      <c r="F1255" s="210">
        <f t="shared" si="57"/>
        <v>6</v>
      </c>
      <c r="G1255" s="79" t="str">
        <f t="shared" si="58"/>
        <v>D</v>
      </c>
      <c r="H1255" s="79" t="str">
        <f t="shared" si="59"/>
        <v>6NGI-SOCAL</v>
      </c>
    </row>
    <row r="1256" spans="1:8">
      <c r="A1256" s="80">
        <v>38231</v>
      </c>
      <c r="B1256" s="79" t="s">
        <v>80</v>
      </c>
      <c r="C1256" s="79" t="s">
        <v>91</v>
      </c>
      <c r="D1256" s="85">
        <v>-130806.8492</v>
      </c>
      <c r="E1256" s="85">
        <v>1308.0684920000001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6IF-CIG/RKYMTN</v>
      </c>
    </row>
    <row r="1257" spans="1:8">
      <c r="A1257" s="80">
        <v>38231</v>
      </c>
      <c r="B1257" s="79" t="s">
        <v>80</v>
      </c>
      <c r="C1257" s="79" t="s">
        <v>92</v>
      </c>
      <c r="D1257" s="85">
        <v>-270634.86040000001</v>
      </c>
      <c r="E1257" s="85">
        <v>27063.48604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6IF-ELPO/PERMIAN</v>
      </c>
    </row>
    <row r="1258" spans="1:8">
      <c r="A1258" s="80">
        <v>38231</v>
      </c>
      <c r="B1258" s="79" t="s">
        <v>80</v>
      </c>
      <c r="C1258" s="79" t="s">
        <v>72</v>
      </c>
      <c r="D1258" s="85">
        <v>-405952.29060000001</v>
      </c>
      <c r="E1258" s="85">
        <v>40595.229059999998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6IF-ELPO/SJ</v>
      </c>
    </row>
    <row r="1259" spans="1:8">
      <c r="A1259" s="80">
        <v>38231</v>
      </c>
      <c r="B1259" s="79" t="s">
        <v>80</v>
      </c>
      <c r="C1259" s="79" t="s">
        <v>99</v>
      </c>
      <c r="D1259" s="85">
        <v>541269.72089999996</v>
      </c>
      <c r="E1259" s="85">
        <v>-2706.3486045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6IF-NGPL/MIDCON</v>
      </c>
    </row>
    <row r="1260" spans="1:8">
      <c r="A1260" s="80">
        <v>38231</v>
      </c>
      <c r="B1260" s="79" t="s">
        <v>80</v>
      </c>
      <c r="C1260" s="79" t="s">
        <v>95</v>
      </c>
      <c r="D1260" s="85">
        <v>0</v>
      </c>
      <c r="E1260" s="85">
        <v>0</v>
      </c>
      <c r="F1260" s="210">
        <f t="shared" si="57"/>
        <v>6</v>
      </c>
      <c r="G1260" s="79" t="str">
        <f t="shared" si="58"/>
        <v>D</v>
      </c>
      <c r="H1260" s="79" t="str">
        <f t="shared" si="59"/>
        <v>6IF-NTHWST/CANBR</v>
      </c>
    </row>
    <row r="1261" spans="1:8">
      <c r="A1261" s="80">
        <v>38231</v>
      </c>
      <c r="B1261" s="79" t="s">
        <v>80</v>
      </c>
      <c r="C1261" s="79" t="s">
        <v>67</v>
      </c>
      <c r="D1261" s="85">
        <v>830533.28099999996</v>
      </c>
      <c r="E1261" s="85">
        <v>-83053.328099999999</v>
      </c>
      <c r="F1261" s="210">
        <f t="shared" si="57"/>
        <v>6</v>
      </c>
      <c r="G1261" s="79" t="str">
        <f t="shared" si="58"/>
        <v>D</v>
      </c>
      <c r="H1261" s="79" t="str">
        <f t="shared" si="59"/>
        <v>6IF-NWPL_ROCKY_M</v>
      </c>
    </row>
    <row r="1262" spans="1:8">
      <c r="A1262" s="80">
        <v>38231</v>
      </c>
      <c r="B1262" s="79" t="s">
        <v>80</v>
      </c>
      <c r="C1262" s="79" t="s">
        <v>102</v>
      </c>
      <c r="D1262" s="85">
        <v>135317.4302</v>
      </c>
      <c r="E1262" s="85">
        <v>-676.58715099999995</v>
      </c>
      <c r="F1262" s="210">
        <f t="shared" si="57"/>
        <v>6</v>
      </c>
      <c r="G1262" s="79" t="str">
        <f t="shared" si="58"/>
        <v>D</v>
      </c>
      <c r="H1262" s="79" t="str">
        <f t="shared" si="59"/>
        <v>6IF-PAN/TX/OK</v>
      </c>
    </row>
    <row r="1263" spans="1:8">
      <c r="A1263" s="80">
        <v>38231</v>
      </c>
      <c r="B1263" s="79" t="s">
        <v>80</v>
      </c>
      <c r="C1263" s="79" t="s">
        <v>68</v>
      </c>
      <c r="D1263" s="85">
        <v>-459423.42420000001</v>
      </c>
      <c r="E1263" s="85">
        <v>4594.2342420000004</v>
      </c>
      <c r="F1263" s="210">
        <f t="shared" si="57"/>
        <v>6</v>
      </c>
      <c r="G1263" s="79" t="str">
        <f t="shared" si="58"/>
        <v>D</v>
      </c>
      <c r="H1263" s="79" t="str">
        <f t="shared" si="59"/>
        <v>6NGI-MALIN</v>
      </c>
    </row>
    <row r="1264" spans="1:8">
      <c r="A1264" s="80">
        <v>38231</v>
      </c>
      <c r="B1264" s="79" t="s">
        <v>80</v>
      </c>
      <c r="C1264" s="79" t="s">
        <v>74</v>
      </c>
      <c r="D1264" s="85">
        <v>303440.3161</v>
      </c>
      <c r="E1264" s="85">
        <v>0</v>
      </c>
      <c r="F1264" s="210">
        <f t="shared" si="57"/>
        <v>6</v>
      </c>
      <c r="G1264" s="79" t="str">
        <f t="shared" si="58"/>
        <v>D</v>
      </c>
      <c r="H1264" s="79" t="str">
        <f t="shared" si="59"/>
        <v>6NGI-PGE/CG</v>
      </c>
    </row>
    <row r="1265" spans="1:8">
      <c r="A1265" s="80">
        <v>38231</v>
      </c>
      <c r="B1265" s="79" t="s">
        <v>80</v>
      </c>
      <c r="C1265" s="79" t="s">
        <v>46</v>
      </c>
      <c r="D1265" s="85">
        <v>-67658.715200000006</v>
      </c>
      <c r="E1265" s="85">
        <v>6765.8715199999997</v>
      </c>
      <c r="F1265" s="210">
        <f t="shared" si="57"/>
        <v>6</v>
      </c>
      <c r="G1265" s="79" t="str">
        <f t="shared" si="58"/>
        <v>D</v>
      </c>
      <c r="H1265" s="79" t="str">
        <f t="shared" si="59"/>
        <v>6NGI-SOCAL</v>
      </c>
    </row>
    <row r="1266" spans="1:8">
      <c r="A1266" s="80">
        <v>38261</v>
      </c>
      <c r="B1266" s="79" t="s">
        <v>80</v>
      </c>
      <c r="C1266" s="79" t="s">
        <v>91</v>
      </c>
      <c r="D1266" s="85">
        <v>-133389.7537</v>
      </c>
      <c r="E1266" s="85">
        <v>1333.8975370000001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6IF-CIG/RKYMTN</v>
      </c>
    </row>
    <row r="1267" spans="1:8">
      <c r="A1267" s="80">
        <v>38261</v>
      </c>
      <c r="B1267" s="79" t="s">
        <v>80</v>
      </c>
      <c r="C1267" s="79" t="s">
        <v>92</v>
      </c>
      <c r="D1267" s="85">
        <v>-278456.72509999998</v>
      </c>
      <c r="E1267" s="85">
        <v>27845.67251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6IF-ELPO/PERMIAN</v>
      </c>
    </row>
    <row r="1268" spans="1:8">
      <c r="A1268" s="80">
        <v>38261</v>
      </c>
      <c r="B1268" s="79" t="s">
        <v>80</v>
      </c>
      <c r="C1268" s="79" t="s">
        <v>72</v>
      </c>
      <c r="D1268" s="85">
        <v>-417685.08760000003</v>
      </c>
      <c r="E1268" s="85">
        <v>41768.508759999997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6IF-ELPO/SJ</v>
      </c>
    </row>
    <row r="1269" spans="1:8">
      <c r="A1269" s="80">
        <v>38261</v>
      </c>
      <c r="B1269" s="79" t="s">
        <v>80</v>
      </c>
      <c r="C1269" s="79" t="s">
        <v>99</v>
      </c>
      <c r="D1269" s="85">
        <v>556913.45010000002</v>
      </c>
      <c r="E1269" s="85">
        <v>-2784.5672504999998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6IF-NGPL/MIDCON</v>
      </c>
    </row>
    <row r="1270" spans="1:8">
      <c r="A1270" s="80">
        <v>38261</v>
      </c>
      <c r="B1270" s="79" t="s">
        <v>80</v>
      </c>
      <c r="C1270" s="79" t="s">
        <v>95</v>
      </c>
      <c r="D1270" s="85">
        <v>0</v>
      </c>
      <c r="E1270" s="85">
        <v>0</v>
      </c>
      <c r="F1270" s="210">
        <f t="shared" si="57"/>
        <v>6</v>
      </c>
      <c r="G1270" s="79" t="str">
        <f t="shared" si="58"/>
        <v>D</v>
      </c>
      <c r="H1270" s="79" t="str">
        <f t="shared" si="59"/>
        <v>6IF-NTHWST/CANBR</v>
      </c>
    </row>
    <row r="1271" spans="1:8">
      <c r="A1271" s="80">
        <v>38261</v>
      </c>
      <c r="B1271" s="79" t="s">
        <v>80</v>
      </c>
      <c r="C1271" s="79" t="s">
        <v>67</v>
      </c>
      <c r="D1271" s="85">
        <v>853339.61670000001</v>
      </c>
      <c r="E1271" s="85">
        <v>-85333.961670000004</v>
      </c>
      <c r="F1271" s="210">
        <f t="shared" si="57"/>
        <v>6</v>
      </c>
      <c r="G1271" s="79" t="str">
        <f t="shared" si="58"/>
        <v>D</v>
      </c>
      <c r="H1271" s="79" t="str">
        <f t="shared" si="59"/>
        <v>6IF-NWPL_ROCKY_M</v>
      </c>
    </row>
    <row r="1272" spans="1:8">
      <c r="A1272" s="80">
        <v>38261</v>
      </c>
      <c r="B1272" s="79" t="s">
        <v>80</v>
      </c>
      <c r="C1272" s="79" t="s">
        <v>102</v>
      </c>
      <c r="D1272" s="85">
        <v>139228.36249999999</v>
      </c>
      <c r="E1272" s="85">
        <v>-696.14181250000001</v>
      </c>
      <c r="F1272" s="210">
        <f t="shared" si="57"/>
        <v>6</v>
      </c>
      <c r="G1272" s="79" t="str">
        <f t="shared" si="58"/>
        <v>D</v>
      </c>
      <c r="H1272" s="79" t="str">
        <f t="shared" si="59"/>
        <v>6IF-PAN/TX/OK</v>
      </c>
    </row>
    <row r="1273" spans="1:8">
      <c r="A1273" s="80">
        <v>38261</v>
      </c>
      <c r="B1273" s="79" t="s">
        <v>80</v>
      </c>
      <c r="C1273" s="79" t="s">
        <v>68</v>
      </c>
      <c r="D1273" s="85">
        <v>-469326.23450000002</v>
      </c>
      <c r="E1273" s="85">
        <v>4693.2623450000001</v>
      </c>
      <c r="F1273" s="210">
        <f t="shared" si="57"/>
        <v>6</v>
      </c>
      <c r="G1273" s="79" t="str">
        <f t="shared" si="58"/>
        <v>D</v>
      </c>
      <c r="H1273" s="79" t="str">
        <f t="shared" si="59"/>
        <v>6NGI-MALIN</v>
      </c>
    </row>
    <row r="1274" spans="1:8">
      <c r="A1274" s="80">
        <v>38261</v>
      </c>
      <c r="B1274" s="79" t="s">
        <v>80</v>
      </c>
      <c r="C1274" s="79" t="s">
        <v>74</v>
      </c>
      <c r="D1274" s="85">
        <v>363178.53100000002</v>
      </c>
      <c r="E1274" s="85">
        <v>0</v>
      </c>
      <c r="F1274" s="210">
        <f t="shared" si="57"/>
        <v>6</v>
      </c>
      <c r="G1274" s="79" t="str">
        <f t="shared" si="58"/>
        <v>D</v>
      </c>
      <c r="H1274" s="79" t="str">
        <f t="shared" si="59"/>
        <v>6NGI-PGE/CG</v>
      </c>
    </row>
    <row r="1275" spans="1:8">
      <c r="A1275" s="80">
        <v>38261</v>
      </c>
      <c r="B1275" s="79" t="s">
        <v>80</v>
      </c>
      <c r="C1275" s="79" t="s">
        <v>46</v>
      </c>
      <c r="D1275" s="85">
        <v>-35929.900099999999</v>
      </c>
      <c r="E1275" s="85">
        <v>3592.99001</v>
      </c>
      <c r="F1275" s="210">
        <f t="shared" si="57"/>
        <v>6</v>
      </c>
      <c r="G1275" s="79" t="str">
        <f t="shared" si="58"/>
        <v>D</v>
      </c>
      <c r="H1275" s="79" t="str">
        <f t="shared" si="59"/>
        <v>6NGI-SOCAL</v>
      </c>
    </row>
    <row r="1276" spans="1:8">
      <c r="A1276" s="80">
        <v>38292</v>
      </c>
      <c r="B1276" s="79" t="s">
        <v>80</v>
      </c>
      <c r="C1276" s="79" t="s">
        <v>91</v>
      </c>
      <c r="D1276" s="85">
        <v>-93895.603199999998</v>
      </c>
      <c r="E1276" s="85">
        <v>938.95603200000005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6IF-CIG/RKYMTN</v>
      </c>
    </row>
    <row r="1277" spans="1:8">
      <c r="A1277" s="80">
        <v>38292</v>
      </c>
      <c r="B1277" s="79" t="s">
        <v>80</v>
      </c>
      <c r="C1277" s="79" t="s">
        <v>92</v>
      </c>
      <c r="D1277" s="85">
        <v>-268273.15240000002</v>
      </c>
      <c r="E1277" s="85">
        <v>26827.31524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6IF-ELPO/PERMIAN</v>
      </c>
    </row>
    <row r="1278" spans="1:8">
      <c r="A1278" s="80">
        <v>38292</v>
      </c>
      <c r="B1278" s="79" t="s">
        <v>80</v>
      </c>
      <c r="C1278" s="79" t="s">
        <v>72</v>
      </c>
      <c r="D1278" s="85">
        <v>-402409.72859999997</v>
      </c>
      <c r="E1278" s="85">
        <v>40240.972860000002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6IF-ELPO/SJ</v>
      </c>
    </row>
    <row r="1279" spans="1:8">
      <c r="A1279" s="80">
        <v>38292</v>
      </c>
      <c r="B1279" s="79" t="s">
        <v>80</v>
      </c>
      <c r="C1279" s="79" t="s">
        <v>99</v>
      </c>
      <c r="D1279" s="85">
        <v>536546.30480000004</v>
      </c>
      <c r="E1279" s="85">
        <v>-2682.7315239999998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6IF-NGPL/MIDCON</v>
      </c>
    </row>
    <row r="1280" spans="1:8">
      <c r="A1280" s="80">
        <v>38292</v>
      </c>
      <c r="B1280" s="79" t="s">
        <v>80</v>
      </c>
      <c r="C1280" s="79" t="s">
        <v>67</v>
      </c>
      <c r="D1280" s="85">
        <v>841170.46909999999</v>
      </c>
      <c r="E1280" s="85">
        <v>-84117.046910000005</v>
      </c>
      <c r="F1280" s="210">
        <f t="shared" si="57"/>
        <v>6</v>
      </c>
      <c r="G1280" s="79" t="str">
        <f t="shared" si="58"/>
        <v>D</v>
      </c>
      <c r="H1280" s="79" t="str">
        <f t="shared" si="59"/>
        <v>6IF-NWPL_ROCKY_M</v>
      </c>
    </row>
    <row r="1281" spans="1:8">
      <c r="A1281" s="80">
        <v>38292</v>
      </c>
      <c r="B1281" s="79" t="s">
        <v>80</v>
      </c>
      <c r="C1281" s="79" t="s">
        <v>102</v>
      </c>
      <c r="D1281" s="85">
        <v>134136.57620000001</v>
      </c>
      <c r="E1281" s="85">
        <v>-670.68288099999995</v>
      </c>
      <c r="F1281" s="210">
        <f t="shared" si="57"/>
        <v>6</v>
      </c>
      <c r="G1281" s="79" t="str">
        <f t="shared" si="58"/>
        <v>D</v>
      </c>
      <c r="H1281" s="79" t="str">
        <f t="shared" si="59"/>
        <v>6IF-PAN/TX/OK</v>
      </c>
    </row>
    <row r="1282" spans="1:8">
      <c r="A1282" s="80">
        <v>38292</v>
      </c>
      <c r="B1282" s="79" t="s">
        <v>80</v>
      </c>
      <c r="C1282" s="79" t="s">
        <v>68</v>
      </c>
      <c r="D1282" s="85">
        <v>-172448.66510000001</v>
      </c>
      <c r="E1282" s="85">
        <v>1724.4866509999999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6NGI-MALIN</v>
      </c>
    </row>
    <row r="1283" spans="1:8">
      <c r="A1283" s="80">
        <v>38292</v>
      </c>
      <c r="B1283" s="79" t="s">
        <v>80</v>
      </c>
      <c r="C1283" s="79" t="s">
        <v>74</v>
      </c>
      <c r="D1283" s="85">
        <v>347004.16869999998</v>
      </c>
      <c r="E1283" s="85">
        <v>0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6NGI-PGE/CG</v>
      </c>
    </row>
    <row r="1284" spans="1:8">
      <c r="A1284" s="80">
        <v>38292</v>
      </c>
      <c r="B1284" s="79" t="s">
        <v>80</v>
      </c>
      <c r="C1284" s="79" t="s">
        <v>46</v>
      </c>
      <c r="D1284" s="85">
        <v>-304042.90610000002</v>
      </c>
      <c r="E1284" s="85">
        <v>30404.29061</v>
      </c>
      <c r="F1284" s="210">
        <f t="shared" si="60"/>
        <v>6</v>
      </c>
      <c r="G1284" s="79" t="str">
        <f t="shared" si="61"/>
        <v>D</v>
      </c>
      <c r="H1284" s="79" t="str">
        <f t="shared" si="62"/>
        <v>6NGI-SOCAL</v>
      </c>
    </row>
    <row r="1285" spans="1:8">
      <c r="A1285" s="80">
        <v>38322</v>
      </c>
      <c r="B1285" s="79" t="s">
        <v>80</v>
      </c>
      <c r="C1285" s="79" t="s">
        <v>91</v>
      </c>
      <c r="D1285" s="85">
        <v>-96599.893200000006</v>
      </c>
      <c r="E1285" s="85">
        <v>965.99893199999997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6IF-CIG/RKYMTN</v>
      </c>
    </row>
    <row r="1286" spans="1:8">
      <c r="A1286" s="80">
        <v>38322</v>
      </c>
      <c r="B1286" s="79" t="s">
        <v>80</v>
      </c>
      <c r="C1286" s="79" t="s">
        <v>92</v>
      </c>
      <c r="D1286" s="85">
        <v>-275999.6949</v>
      </c>
      <c r="E1286" s="85">
        <v>27599.969489999999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6IF-ELPO/PERMIAN</v>
      </c>
    </row>
    <row r="1287" spans="1:8">
      <c r="A1287" s="80">
        <v>38322</v>
      </c>
      <c r="B1287" s="79" t="s">
        <v>80</v>
      </c>
      <c r="C1287" s="79" t="s">
        <v>72</v>
      </c>
      <c r="D1287" s="85">
        <v>-413999.54239999998</v>
      </c>
      <c r="E1287" s="85">
        <v>41399.954239999999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6IF-ELPO/SJ</v>
      </c>
    </row>
    <row r="1288" spans="1:8">
      <c r="A1288" s="80">
        <v>38322</v>
      </c>
      <c r="B1288" s="79" t="s">
        <v>80</v>
      </c>
      <c r="C1288" s="79" t="s">
        <v>99</v>
      </c>
      <c r="D1288" s="85">
        <v>551999.38989999995</v>
      </c>
      <c r="E1288" s="85">
        <v>-2759.9969495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6IF-NGPL/MIDCON</v>
      </c>
    </row>
    <row r="1289" spans="1:8">
      <c r="A1289" s="80">
        <v>38322</v>
      </c>
      <c r="B1289" s="79" t="s">
        <v>80</v>
      </c>
      <c r="C1289" s="79" t="s">
        <v>67</v>
      </c>
      <c r="D1289" s="85">
        <v>865397.04299999995</v>
      </c>
      <c r="E1289" s="85">
        <v>-86539.704299999998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6IF-NWPL_ROCKY_M</v>
      </c>
    </row>
    <row r="1290" spans="1:8">
      <c r="A1290" s="80">
        <v>38322</v>
      </c>
      <c r="B1290" s="79" t="s">
        <v>80</v>
      </c>
      <c r="C1290" s="79" t="s">
        <v>102</v>
      </c>
      <c r="D1290" s="85">
        <v>137999.8475</v>
      </c>
      <c r="E1290" s="85">
        <v>-689.99923750000005</v>
      </c>
      <c r="F1290" s="210">
        <f t="shared" si="60"/>
        <v>6</v>
      </c>
      <c r="G1290" s="79" t="str">
        <f t="shared" si="61"/>
        <v>D</v>
      </c>
      <c r="H1290" s="79" t="str">
        <f t="shared" si="62"/>
        <v>6IF-PAN/TX/OK</v>
      </c>
    </row>
    <row r="1291" spans="1:8">
      <c r="A1291" s="80">
        <v>38322</v>
      </c>
      <c r="B1291" s="79" t="s">
        <v>80</v>
      </c>
      <c r="C1291" s="79" t="s">
        <v>68</v>
      </c>
      <c r="D1291" s="85">
        <v>-184673.17660000001</v>
      </c>
      <c r="E1291" s="85">
        <v>1846.7317660000001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6NGI-MALIN</v>
      </c>
    </row>
    <row r="1292" spans="1:8">
      <c r="A1292" s="80">
        <v>38322</v>
      </c>
      <c r="B1292" s="79" t="s">
        <v>80</v>
      </c>
      <c r="C1292" s="79" t="s">
        <v>74</v>
      </c>
      <c r="D1292" s="85">
        <v>348575.15010000003</v>
      </c>
      <c r="E1292" s="85">
        <v>0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6NGI-PGE/CG</v>
      </c>
    </row>
    <row r="1293" spans="1:8">
      <c r="A1293" s="80">
        <v>38322</v>
      </c>
      <c r="B1293" s="79" t="s">
        <v>80</v>
      </c>
      <c r="C1293" s="79" t="s">
        <v>46</v>
      </c>
      <c r="D1293" s="85">
        <v>-324967.38270000002</v>
      </c>
      <c r="E1293" s="85">
        <v>32496.738270000002</v>
      </c>
      <c r="F1293" s="210">
        <f t="shared" si="60"/>
        <v>6</v>
      </c>
      <c r="G1293" s="79" t="str">
        <f t="shared" si="61"/>
        <v>D</v>
      </c>
      <c r="H1293" s="79" t="str">
        <f t="shared" si="62"/>
        <v>6NGI-SOCAL</v>
      </c>
    </row>
    <row r="1294" spans="1:8">
      <c r="A1294" s="80">
        <v>38353</v>
      </c>
      <c r="B1294" s="79" t="s">
        <v>80</v>
      </c>
      <c r="C1294" s="79" t="s">
        <v>91</v>
      </c>
      <c r="D1294" s="85">
        <v>-96158.435800000007</v>
      </c>
      <c r="E1294" s="85">
        <v>961.58435799999995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6IF-CIG/RKYMTN</v>
      </c>
    </row>
    <row r="1295" spans="1:8">
      <c r="A1295" s="80">
        <v>38353</v>
      </c>
      <c r="B1295" s="79" t="s">
        <v>80</v>
      </c>
      <c r="C1295" s="79" t="s">
        <v>92</v>
      </c>
      <c r="D1295" s="85">
        <v>-274738.38829999999</v>
      </c>
      <c r="E1295" s="85">
        <v>27473.838830000001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6IF-ELPO/PERMIAN</v>
      </c>
    </row>
    <row r="1296" spans="1:8">
      <c r="A1296" s="80">
        <v>38353</v>
      </c>
      <c r="B1296" s="79" t="s">
        <v>80</v>
      </c>
      <c r="C1296" s="79" t="s">
        <v>72</v>
      </c>
      <c r="D1296" s="85">
        <v>-1E-4</v>
      </c>
      <c r="E1296" s="85">
        <v>9.9999999999999991E-6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6IF-ELPO/SJ</v>
      </c>
    </row>
    <row r="1297" spans="1:8">
      <c r="A1297" s="80">
        <v>38353</v>
      </c>
      <c r="B1297" s="79" t="s">
        <v>80</v>
      </c>
      <c r="C1297" s="79" t="s">
        <v>99</v>
      </c>
      <c r="D1297" s="85">
        <v>549476.77670000005</v>
      </c>
      <c r="E1297" s="85">
        <v>-2747.3838835000001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6IF-NGPL/MIDCON</v>
      </c>
    </row>
    <row r="1298" spans="1:8">
      <c r="A1298" s="80">
        <v>38353</v>
      </c>
      <c r="B1298" s="79" t="s">
        <v>80</v>
      </c>
      <c r="C1298" s="79" t="s">
        <v>67</v>
      </c>
      <c r="D1298" s="85">
        <v>993866.11939999997</v>
      </c>
      <c r="E1298" s="85">
        <v>-99386.611940000003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38353</v>
      </c>
      <c r="B1299" s="79" t="s">
        <v>80</v>
      </c>
      <c r="C1299" s="79" t="s">
        <v>102</v>
      </c>
      <c r="D1299" s="85">
        <v>137369.1942</v>
      </c>
      <c r="E1299" s="85">
        <v>-686.84597099999996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38353</v>
      </c>
      <c r="B1300" s="79" t="s">
        <v>80</v>
      </c>
      <c r="C1300" s="79" t="s">
        <v>68</v>
      </c>
      <c r="D1300" s="85">
        <v>-33218.529900000001</v>
      </c>
      <c r="E1300" s="85">
        <v>332.18529899999999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38353</v>
      </c>
      <c r="B1301" s="79" t="s">
        <v>80</v>
      </c>
      <c r="C1301" s="79" t="s">
        <v>74</v>
      </c>
      <c r="D1301" s="85">
        <v>350227.6349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38353</v>
      </c>
      <c r="B1302" s="79" t="s">
        <v>80</v>
      </c>
      <c r="C1302" s="79" t="s">
        <v>46</v>
      </c>
      <c r="D1302" s="85">
        <v>-292463.44559999998</v>
      </c>
      <c r="E1302" s="85">
        <v>29246.344560000001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38384</v>
      </c>
      <c r="B1303" s="79" t="s">
        <v>80</v>
      </c>
      <c r="C1303" s="79" t="s">
        <v>91</v>
      </c>
      <c r="D1303" s="85">
        <v>-86452.138900000005</v>
      </c>
      <c r="E1303" s="85">
        <v>864.521389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38384</v>
      </c>
      <c r="B1304" s="79" t="s">
        <v>80</v>
      </c>
      <c r="C1304" s="79" t="s">
        <v>92</v>
      </c>
      <c r="D1304" s="85">
        <v>-247006.11120000001</v>
      </c>
      <c r="E1304" s="85">
        <v>24700.611120000001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38384</v>
      </c>
      <c r="B1305" s="79" t="s">
        <v>80</v>
      </c>
      <c r="C1305" s="79" t="s">
        <v>72</v>
      </c>
      <c r="D1305" s="85">
        <v>0</v>
      </c>
      <c r="E1305" s="85">
        <v>0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38384</v>
      </c>
      <c r="B1306" s="79" t="s">
        <v>80</v>
      </c>
      <c r="C1306" s="79" t="s">
        <v>99</v>
      </c>
      <c r="D1306" s="85">
        <v>494012.22240000003</v>
      </c>
      <c r="E1306" s="85">
        <v>-2470.0611119999999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38384</v>
      </c>
      <c r="B1307" s="79" t="s">
        <v>80</v>
      </c>
      <c r="C1307" s="79" t="s">
        <v>67</v>
      </c>
      <c r="D1307" s="85">
        <v>893544.60730000003</v>
      </c>
      <c r="E1307" s="85">
        <v>-89354.460730000006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6IF-NWPL_ROCKY_M</v>
      </c>
    </row>
    <row r="1308" spans="1:8">
      <c r="A1308" s="80">
        <v>38384</v>
      </c>
      <c r="B1308" s="79" t="s">
        <v>80</v>
      </c>
      <c r="C1308" s="79" t="s">
        <v>102</v>
      </c>
      <c r="D1308" s="85">
        <v>123503.05560000001</v>
      </c>
      <c r="E1308" s="85">
        <v>-617.51527799999997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6IF-PAN/TX/OK</v>
      </c>
    </row>
    <row r="1309" spans="1:8">
      <c r="A1309" s="80">
        <v>38384</v>
      </c>
      <c r="B1309" s="79" t="s">
        <v>80</v>
      </c>
      <c r="C1309" s="79" t="s">
        <v>68</v>
      </c>
      <c r="D1309" s="85">
        <v>-32417.787799999998</v>
      </c>
      <c r="E1309" s="85">
        <v>324.17787800000002</v>
      </c>
      <c r="F1309" s="210">
        <f t="shared" si="60"/>
        <v>6</v>
      </c>
      <c r="G1309" s="79" t="str">
        <f t="shared" si="61"/>
        <v>D</v>
      </c>
      <c r="H1309" s="79" t="str">
        <f t="shared" si="62"/>
        <v>6NGI-MALIN</v>
      </c>
    </row>
    <row r="1310" spans="1:8">
      <c r="A1310" s="80">
        <v>38384</v>
      </c>
      <c r="B1310" s="79" t="s">
        <v>80</v>
      </c>
      <c r="C1310" s="79" t="s">
        <v>74</v>
      </c>
      <c r="D1310" s="85">
        <v>311974.89360000001</v>
      </c>
      <c r="E1310" s="85">
        <v>0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6NGI-PGE/CG</v>
      </c>
    </row>
    <row r="1311" spans="1:8">
      <c r="A1311" s="80">
        <v>38384</v>
      </c>
      <c r="B1311" s="79" t="s">
        <v>80</v>
      </c>
      <c r="C1311" s="79" t="s">
        <v>46</v>
      </c>
      <c r="D1311" s="85">
        <v>-264649.40490000002</v>
      </c>
      <c r="E1311" s="85">
        <v>26464.940490000001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6NGI-SOCAL</v>
      </c>
    </row>
    <row r="1312" spans="1:8">
      <c r="A1312" s="80">
        <v>38412</v>
      </c>
      <c r="B1312" s="79" t="s">
        <v>80</v>
      </c>
      <c r="C1312" s="79" t="s">
        <v>91</v>
      </c>
      <c r="D1312" s="85">
        <v>-95310.027600000001</v>
      </c>
      <c r="E1312" s="85">
        <v>953.10027600000001</v>
      </c>
      <c r="F1312" s="210">
        <f t="shared" si="60"/>
        <v>6</v>
      </c>
      <c r="G1312" s="79" t="str">
        <f t="shared" si="61"/>
        <v>D</v>
      </c>
      <c r="H1312" s="79" t="str">
        <f t="shared" si="62"/>
        <v>6IF-CIG/RKYMTN</v>
      </c>
    </row>
    <row r="1313" spans="1:8">
      <c r="A1313" s="80">
        <v>38412</v>
      </c>
      <c r="B1313" s="79" t="s">
        <v>80</v>
      </c>
      <c r="C1313" s="79" t="s">
        <v>92</v>
      </c>
      <c r="D1313" s="85">
        <v>-272314.36420000001</v>
      </c>
      <c r="E1313" s="85">
        <v>27231.436419999998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6IF-ELPO/PERMIAN</v>
      </c>
    </row>
    <row r="1314" spans="1:8">
      <c r="A1314" s="80">
        <v>38412</v>
      </c>
      <c r="B1314" s="79" t="s">
        <v>80</v>
      </c>
      <c r="C1314" s="79" t="s">
        <v>72</v>
      </c>
      <c r="D1314" s="85">
        <v>0</v>
      </c>
      <c r="E1314" s="85">
        <v>0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6IF-ELPO/SJ</v>
      </c>
    </row>
    <row r="1315" spans="1:8">
      <c r="A1315" s="80">
        <v>38412</v>
      </c>
      <c r="B1315" s="79" t="s">
        <v>80</v>
      </c>
      <c r="C1315" s="79" t="s">
        <v>99</v>
      </c>
      <c r="D1315" s="85">
        <v>544628.72840000002</v>
      </c>
      <c r="E1315" s="85">
        <v>-2723.143642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6IF-NGPL/MIDCON</v>
      </c>
    </row>
    <row r="1316" spans="1:8">
      <c r="A1316" s="80">
        <v>38412</v>
      </c>
      <c r="B1316" s="79" t="s">
        <v>80</v>
      </c>
      <c r="C1316" s="79" t="s">
        <v>67</v>
      </c>
      <c r="D1316" s="85">
        <v>985097.21279999998</v>
      </c>
      <c r="E1316" s="85">
        <v>-98509.721279999998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6IF-NWPL_ROCKY_M</v>
      </c>
    </row>
    <row r="1317" spans="1:8">
      <c r="A1317" s="80">
        <v>38412</v>
      </c>
      <c r="B1317" s="79" t="s">
        <v>80</v>
      </c>
      <c r="C1317" s="79" t="s">
        <v>102</v>
      </c>
      <c r="D1317" s="85">
        <v>136157.18210000001</v>
      </c>
      <c r="E1317" s="85">
        <v>-680.7859105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6IF-PAN/TX/OK</v>
      </c>
    </row>
    <row r="1318" spans="1:8">
      <c r="A1318" s="80">
        <v>38412</v>
      </c>
      <c r="B1318" s="79" t="s">
        <v>80</v>
      </c>
      <c r="C1318" s="79" t="s">
        <v>68</v>
      </c>
      <c r="D1318" s="85">
        <v>-31808.953099999999</v>
      </c>
      <c r="E1318" s="85">
        <v>318.08953100000002</v>
      </c>
      <c r="F1318" s="210">
        <f t="shared" si="60"/>
        <v>6</v>
      </c>
      <c r="G1318" s="79" t="str">
        <f t="shared" si="61"/>
        <v>D</v>
      </c>
      <c r="H1318" s="79" t="str">
        <f t="shared" si="62"/>
        <v>6NGI-MALIN</v>
      </c>
    </row>
    <row r="1319" spans="1:8">
      <c r="A1319" s="80">
        <v>38412</v>
      </c>
      <c r="B1319" s="79" t="s">
        <v>80</v>
      </c>
      <c r="C1319" s="79" t="s">
        <v>74</v>
      </c>
      <c r="D1319" s="85">
        <v>351604.40120000002</v>
      </c>
      <c r="E1319" s="85">
        <v>0</v>
      </c>
      <c r="F1319" s="210">
        <f t="shared" si="60"/>
        <v>6</v>
      </c>
      <c r="G1319" s="79" t="str">
        <f t="shared" si="61"/>
        <v>D</v>
      </c>
      <c r="H1319" s="79" t="str">
        <f t="shared" si="62"/>
        <v>6NGI-PGE/CG</v>
      </c>
    </row>
    <row r="1320" spans="1:8">
      <c r="A1320" s="80">
        <v>38412</v>
      </c>
      <c r="B1320" s="79" t="s">
        <v>80</v>
      </c>
      <c r="C1320" s="79" t="s">
        <v>46</v>
      </c>
      <c r="D1320" s="85">
        <v>-289883.03289999999</v>
      </c>
      <c r="E1320" s="85">
        <v>28988.30329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6NGI-SOCAL</v>
      </c>
    </row>
    <row r="1321" spans="1:8">
      <c r="A1321" s="80">
        <v>38443</v>
      </c>
      <c r="B1321" s="79" t="s">
        <v>80</v>
      </c>
      <c r="C1321" s="79" t="s">
        <v>91</v>
      </c>
      <c r="D1321" s="85">
        <v>-91806.355899999995</v>
      </c>
      <c r="E1321" s="85">
        <v>918.06355899999994</v>
      </c>
      <c r="F1321" s="210">
        <f t="shared" si="60"/>
        <v>6</v>
      </c>
      <c r="G1321" s="79" t="str">
        <f t="shared" si="61"/>
        <v>D</v>
      </c>
      <c r="H1321" s="79" t="str">
        <f t="shared" si="62"/>
        <v>6IF-CIG/RKYMTN</v>
      </c>
    </row>
    <row r="1322" spans="1:8">
      <c r="A1322" s="80">
        <v>38443</v>
      </c>
      <c r="B1322" s="79" t="s">
        <v>80</v>
      </c>
      <c r="C1322" s="79" t="s">
        <v>92</v>
      </c>
      <c r="D1322" s="85">
        <v>-262303.87410000002</v>
      </c>
      <c r="E1322" s="85">
        <v>26230.387409999999</v>
      </c>
      <c r="F1322" s="210">
        <f t="shared" si="60"/>
        <v>6</v>
      </c>
      <c r="G1322" s="79" t="str">
        <f t="shared" si="61"/>
        <v>D</v>
      </c>
      <c r="H1322" s="79" t="str">
        <f t="shared" si="62"/>
        <v>6IF-ELPO/PERMIAN</v>
      </c>
    </row>
    <row r="1323" spans="1:8">
      <c r="A1323" s="80">
        <v>38443</v>
      </c>
      <c r="B1323" s="79" t="s">
        <v>80</v>
      </c>
      <c r="C1323" s="79" t="s">
        <v>72</v>
      </c>
      <c r="D1323" s="85">
        <v>1E-4</v>
      </c>
      <c r="E1323" s="85">
        <v>-9.9999999999999991E-6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6IF-ELPO/SJ</v>
      </c>
    </row>
    <row r="1324" spans="1:8">
      <c r="A1324" s="80">
        <v>38443</v>
      </c>
      <c r="B1324" s="79" t="s">
        <v>80</v>
      </c>
      <c r="C1324" s="79" t="s">
        <v>99</v>
      </c>
      <c r="D1324" s="85">
        <v>524607.74820000003</v>
      </c>
      <c r="E1324" s="85">
        <v>-2623.0387409999998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6IF-NGPL/MIDCON</v>
      </c>
    </row>
    <row r="1325" spans="1:8">
      <c r="A1325" s="80">
        <v>38443</v>
      </c>
      <c r="B1325" s="79" t="s">
        <v>80</v>
      </c>
      <c r="C1325" s="79" t="s">
        <v>67</v>
      </c>
      <c r="D1325" s="85">
        <v>948884.26500000001</v>
      </c>
      <c r="E1325" s="85">
        <v>-94888.426500000001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6IF-NWPL_ROCKY_M</v>
      </c>
    </row>
    <row r="1326" spans="1:8">
      <c r="A1326" s="80">
        <v>38443</v>
      </c>
      <c r="B1326" s="79" t="s">
        <v>80</v>
      </c>
      <c r="C1326" s="79" t="s">
        <v>102</v>
      </c>
      <c r="D1326" s="85">
        <v>131151.93700000001</v>
      </c>
      <c r="E1326" s="85">
        <v>-655.75968499999999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6IF-PAN/TX/OK</v>
      </c>
    </row>
    <row r="1327" spans="1:8">
      <c r="A1327" s="80">
        <v>38443</v>
      </c>
      <c r="B1327" s="79" t="s">
        <v>80</v>
      </c>
      <c r="C1327" s="79" t="s">
        <v>68</v>
      </c>
      <c r="D1327" s="85">
        <v>-30776.9879</v>
      </c>
      <c r="E1327" s="85">
        <v>307.769879</v>
      </c>
      <c r="F1327" s="210">
        <f t="shared" si="60"/>
        <v>6</v>
      </c>
      <c r="G1327" s="79" t="str">
        <f t="shared" si="61"/>
        <v>D</v>
      </c>
      <c r="H1327" s="79" t="str">
        <f t="shared" si="62"/>
        <v>6NGI-MALIN</v>
      </c>
    </row>
    <row r="1328" spans="1:8">
      <c r="A1328" s="80">
        <v>38443</v>
      </c>
      <c r="B1328" s="79" t="s">
        <v>80</v>
      </c>
      <c r="C1328" s="79" t="s">
        <v>74</v>
      </c>
      <c r="D1328" s="85">
        <v>343283.20059999998</v>
      </c>
      <c r="E1328" s="85">
        <v>0</v>
      </c>
      <c r="F1328" s="210">
        <f t="shared" si="60"/>
        <v>6</v>
      </c>
      <c r="G1328" s="79" t="str">
        <f t="shared" si="61"/>
        <v>D</v>
      </c>
      <c r="H1328" s="79" t="str">
        <f t="shared" si="62"/>
        <v>6NGI-PGE/CG</v>
      </c>
    </row>
    <row r="1329" spans="1:8">
      <c r="A1329" s="80">
        <v>38443</v>
      </c>
      <c r="B1329" s="79" t="s">
        <v>80</v>
      </c>
      <c r="C1329" s="79" t="s">
        <v>46</v>
      </c>
      <c r="D1329" s="85">
        <v>-279790.7991</v>
      </c>
      <c r="E1329" s="85">
        <v>27979.07991</v>
      </c>
      <c r="F1329" s="210">
        <f t="shared" si="60"/>
        <v>6</v>
      </c>
      <c r="G1329" s="79" t="str">
        <f t="shared" si="61"/>
        <v>D</v>
      </c>
      <c r="H1329" s="79" t="str">
        <f t="shared" si="62"/>
        <v>6NGI-SOCAL</v>
      </c>
    </row>
    <row r="1330" spans="1:8">
      <c r="A1330" s="80">
        <v>38473</v>
      </c>
      <c r="B1330" s="79" t="s">
        <v>80</v>
      </c>
      <c r="C1330" s="79" t="s">
        <v>91</v>
      </c>
      <c r="D1330" s="85">
        <v>-94441.551200000002</v>
      </c>
      <c r="E1330" s="85">
        <v>944.41551200000004</v>
      </c>
      <c r="F1330" s="210">
        <f t="shared" si="60"/>
        <v>6</v>
      </c>
      <c r="G1330" s="79" t="str">
        <f t="shared" si="61"/>
        <v>D</v>
      </c>
      <c r="H1330" s="79" t="str">
        <f t="shared" si="62"/>
        <v>6IF-CIG/RKYMTN</v>
      </c>
    </row>
    <row r="1331" spans="1:8">
      <c r="A1331" s="80">
        <v>38473</v>
      </c>
      <c r="B1331" s="79" t="s">
        <v>80</v>
      </c>
      <c r="C1331" s="79" t="s">
        <v>92</v>
      </c>
      <c r="D1331" s="85">
        <v>-269833.00339999999</v>
      </c>
      <c r="E1331" s="85">
        <v>26983.300340000002</v>
      </c>
      <c r="F1331" s="210">
        <f t="shared" si="60"/>
        <v>6</v>
      </c>
      <c r="G1331" s="79" t="str">
        <f t="shared" si="61"/>
        <v>D</v>
      </c>
      <c r="H1331" s="79" t="str">
        <f t="shared" si="62"/>
        <v>6IF-ELPO/PERMIAN</v>
      </c>
    </row>
    <row r="1332" spans="1:8">
      <c r="A1332" s="80">
        <v>38473</v>
      </c>
      <c r="B1332" s="79" t="s">
        <v>80</v>
      </c>
      <c r="C1332" s="79" t="s">
        <v>72</v>
      </c>
      <c r="D1332" s="85">
        <v>0</v>
      </c>
      <c r="E1332" s="85">
        <v>0</v>
      </c>
      <c r="F1332" s="210">
        <f t="shared" si="60"/>
        <v>6</v>
      </c>
      <c r="G1332" s="79" t="str">
        <f t="shared" si="61"/>
        <v>D</v>
      </c>
      <c r="H1332" s="79" t="str">
        <f t="shared" si="62"/>
        <v>6IF-ELPO/SJ</v>
      </c>
    </row>
    <row r="1333" spans="1:8">
      <c r="A1333" s="80">
        <v>38473</v>
      </c>
      <c r="B1333" s="79" t="s">
        <v>80</v>
      </c>
      <c r="C1333" s="79" t="s">
        <v>99</v>
      </c>
      <c r="D1333" s="85">
        <v>539666.00679999997</v>
      </c>
      <c r="E1333" s="85">
        <v>-2698.3300340000001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6IF-NGPL/MIDCON</v>
      </c>
    </row>
    <row r="1334" spans="1:8">
      <c r="A1334" s="80">
        <v>38473</v>
      </c>
      <c r="B1334" s="79" t="s">
        <v>80</v>
      </c>
      <c r="C1334" s="79" t="s">
        <v>67</v>
      </c>
      <c r="D1334" s="85">
        <v>976120.8898</v>
      </c>
      <c r="E1334" s="85">
        <v>-97612.08898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6IF-NWPL_ROCKY_M</v>
      </c>
    </row>
    <row r="1335" spans="1:8">
      <c r="A1335" s="80">
        <v>38473</v>
      </c>
      <c r="B1335" s="79" t="s">
        <v>80</v>
      </c>
      <c r="C1335" s="79" t="s">
        <v>102</v>
      </c>
      <c r="D1335" s="85">
        <v>134916.50169999999</v>
      </c>
      <c r="E1335" s="85">
        <v>-674.58250850000002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6IF-PAN/TX/OK</v>
      </c>
    </row>
    <row r="1336" spans="1:8">
      <c r="A1336" s="80">
        <v>38473</v>
      </c>
      <c r="B1336" s="79" t="s">
        <v>80</v>
      </c>
      <c r="C1336" s="79" t="s">
        <v>68</v>
      </c>
      <c r="D1336" s="85">
        <v>-37067.220800000003</v>
      </c>
      <c r="E1336" s="85">
        <v>370.67220800000001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6NGI-MALIN</v>
      </c>
    </row>
    <row r="1337" spans="1:8">
      <c r="A1337" s="80">
        <v>38473</v>
      </c>
      <c r="B1337" s="79" t="s">
        <v>80</v>
      </c>
      <c r="C1337" s="79" t="s">
        <v>74</v>
      </c>
      <c r="D1337" s="85">
        <v>365541.02879999997</v>
      </c>
      <c r="E1337" s="85">
        <v>0</v>
      </c>
      <c r="F1337" s="210">
        <f t="shared" si="60"/>
        <v>6</v>
      </c>
      <c r="G1337" s="79" t="str">
        <f t="shared" si="61"/>
        <v>D</v>
      </c>
      <c r="H1337" s="79" t="str">
        <f t="shared" si="62"/>
        <v>6NGI-PGE/CG</v>
      </c>
    </row>
    <row r="1338" spans="1:8">
      <c r="A1338" s="80">
        <v>38473</v>
      </c>
      <c r="B1338" s="79" t="s">
        <v>80</v>
      </c>
      <c r="C1338" s="79" t="s">
        <v>46</v>
      </c>
      <c r="D1338" s="85">
        <v>-287241.58429999999</v>
      </c>
      <c r="E1338" s="85">
        <v>28724.158429999999</v>
      </c>
      <c r="F1338" s="210">
        <f t="shared" si="60"/>
        <v>6</v>
      </c>
      <c r="G1338" s="79" t="str">
        <f t="shared" si="61"/>
        <v>D</v>
      </c>
      <c r="H1338" s="79" t="str">
        <f t="shared" si="62"/>
        <v>6NGI-SOCAL</v>
      </c>
    </row>
    <row r="1339" spans="1:8">
      <c r="A1339" s="80">
        <v>38504</v>
      </c>
      <c r="B1339" s="79" t="s">
        <v>80</v>
      </c>
      <c r="C1339" s="79" t="s">
        <v>91</v>
      </c>
      <c r="D1339" s="85">
        <v>-90966.285000000003</v>
      </c>
      <c r="E1339" s="85">
        <v>909.66285000000005</v>
      </c>
      <c r="F1339" s="210">
        <f t="shared" si="60"/>
        <v>6</v>
      </c>
      <c r="G1339" s="79" t="str">
        <f t="shared" si="61"/>
        <v>D</v>
      </c>
      <c r="H1339" s="79" t="str">
        <f t="shared" si="62"/>
        <v>6IF-CIG/RKYMTN</v>
      </c>
    </row>
    <row r="1340" spans="1:8">
      <c r="A1340" s="80">
        <v>38504</v>
      </c>
      <c r="B1340" s="79" t="s">
        <v>80</v>
      </c>
      <c r="C1340" s="79" t="s">
        <v>92</v>
      </c>
      <c r="D1340" s="85">
        <v>-259903.67139999999</v>
      </c>
      <c r="E1340" s="85">
        <v>25990.367139999998</v>
      </c>
      <c r="F1340" s="210">
        <f t="shared" si="60"/>
        <v>6</v>
      </c>
      <c r="G1340" s="79" t="str">
        <f t="shared" si="61"/>
        <v>D</v>
      </c>
      <c r="H1340" s="79" t="str">
        <f t="shared" si="62"/>
        <v>6IF-ELPO/PERMIAN</v>
      </c>
    </row>
    <row r="1341" spans="1:8">
      <c r="A1341" s="80">
        <v>38504</v>
      </c>
      <c r="B1341" s="79" t="s">
        <v>80</v>
      </c>
      <c r="C1341" s="79" t="s">
        <v>72</v>
      </c>
      <c r="D1341" s="85">
        <v>0</v>
      </c>
      <c r="E1341" s="85">
        <v>0</v>
      </c>
      <c r="F1341" s="210">
        <f t="shared" si="60"/>
        <v>6</v>
      </c>
      <c r="G1341" s="79" t="str">
        <f t="shared" si="61"/>
        <v>D</v>
      </c>
      <c r="H1341" s="79" t="str">
        <f t="shared" si="62"/>
        <v>6IF-ELPO/SJ</v>
      </c>
    </row>
    <row r="1342" spans="1:8">
      <c r="A1342" s="80">
        <v>38504</v>
      </c>
      <c r="B1342" s="79" t="s">
        <v>80</v>
      </c>
      <c r="C1342" s="79" t="s">
        <v>99</v>
      </c>
      <c r="D1342" s="85">
        <v>519807.34279999998</v>
      </c>
      <c r="E1342" s="85">
        <v>-2599.0367139999998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6IF-NGPL/MIDCON</v>
      </c>
    </row>
    <row r="1343" spans="1:8">
      <c r="A1343" s="80">
        <v>38504</v>
      </c>
      <c r="B1343" s="79" t="s">
        <v>80</v>
      </c>
      <c r="C1343" s="79" t="s">
        <v>67</v>
      </c>
      <c r="D1343" s="85">
        <v>940201.53150000004</v>
      </c>
      <c r="E1343" s="85">
        <v>-94020.153149999998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6IF-NWPL_ROCKY_M</v>
      </c>
    </row>
    <row r="1344" spans="1:8">
      <c r="A1344" s="80">
        <v>38504</v>
      </c>
      <c r="B1344" s="79" t="s">
        <v>80</v>
      </c>
      <c r="C1344" s="79" t="s">
        <v>102</v>
      </c>
      <c r="D1344" s="85">
        <v>129951.8357</v>
      </c>
      <c r="E1344" s="85">
        <v>-649.75917849999996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6IF-PAN/TX/OK</v>
      </c>
    </row>
    <row r="1345" spans="1:8">
      <c r="A1345" s="80">
        <v>38504</v>
      </c>
      <c r="B1345" s="79" t="s">
        <v>80</v>
      </c>
      <c r="C1345" s="79" t="s">
        <v>68</v>
      </c>
      <c r="D1345" s="85">
        <v>-54233.2327</v>
      </c>
      <c r="E1345" s="85">
        <v>542.33232699999996</v>
      </c>
      <c r="F1345" s="210">
        <f t="shared" si="60"/>
        <v>6</v>
      </c>
      <c r="G1345" s="79" t="str">
        <f t="shared" si="61"/>
        <v>D</v>
      </c>
      <c r="H1345" s="79" t="str">
        <f t="shared" si="62"/>
        <v>6NGI-MALIN</v>
      </c>
    </row>
    <row r="1346" spans="1:8">
      <c r="A1346" s="80">
        <v>38504</v>
      </c>
      <c r="B1346" s="79" t="s">
        <v>80</v>
      </c>
      <c r="C1346" s="79" t="s">
        <v>74</v>
      </c>
      <c r="D1346" s="85">
        <v>350018.33870000002</v>
      </c>
      <c r="E1346" s="85">
        <v>0</v>
      </c>
      <c r="F1346" s="210">
        <f t="shared" si="60"/>
        <v>6</v>
      </c>
      <c r="G1346" s="79" t="str">
        <f t="shared" si="61"/>
        <v>D</v>
      </c>
      <c r="H1346" s="79" t="str">
        <f t="shared" si="62"/>
        <v>6NGI-PGE/CG</v>
      </c>
    </row>
    <row r="1347" spans="1:8">
      <c r="A1347" s="80">
        <v>38504</v>
      </c>
      <c r="B1347" s="79" t="s">
        <v>80</v>
      </c>
      <c r="C1347" s="79" t="s">
        <v>46</v>
      </c>
      <c r="D1347" s="85">
        <v>-277230.58279999997</v>
      </c>
      <c r="E1347" s="85">
        <v>27723.058280000001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6NGI-SOCAL</v>
      </c>
    </row>
    <row r="1348" spans="1:8">
      <c r="A1348" s="80">
        <v>38534</v>
      </c>
      <c r="B1348" s="79" t="s">
        <v>80</v>
      </c>
      <c r="C1348" s="79" t="s">
        <v>91</v>
      </c>
      <c r="D1348" s="85">
        <v>-93570.946899999995</v>
      </c>
      <c r="E1348" s="85">
        <v>935.70946900000001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6IF-CIG/RKYMTN</v>
      </c>
    </row>
    <row r="1349" spans="1:8">
      <c r="A1349" s="80">
        <v>38534</v>
      </c>
      <c r="B1349" s="79" t="s">
        <v>80</v>
      </c>
      <c r="C1349" s="79" t="s">
        <v>92</v>
      </c>
      <c r="D1349" s="85">
        <v>-267345.5626</v>
      </c>
      <c r="E1349" s="85">
        <v>26734.556260000001</v>
      </c>
      <c r="F1349" s="210">
        <f t="shared" si="63"/>
        <v>6</v>
      </c>
      <c r="G1349" s="79" t="str">
        <f t="shared" si="64"/>
        <v>D</v>
      </c>
      <c r="H1349" s="79" t="str">
        <f t="shared" si="65"/>
        <v>6IF-ELPO/PERMIAN</v>
      </c>
    </row>
    <row r="1350" spans="1:8">
      <c r="A1350" s="80">
        <v>38534</v>
      </c>
      <c r="B1350" s="79" t="s">
        <v>80</v>
      </c>
      <c r="C1350" s="79" t="s">
        <v>72</v>
      </c>
      <c r="D1350" s="85">
        <v>0</v>
      </c>
      <c r="E1350" s="85">
        <v>0</v>
      </c>
      <c r="F1350" s="210">
        <f t="shared" si="63"/>
        <v>6</v>
      </c>
      <c r="G1350" s="79" t="str">
        <f t="shared" si="64"/>
        <v>D</v>
      </c>
      <c r="H1350" s="79" t="str">
        <f t="shared" si="65"/>
        <v>6IF-ELPO/SJ</v>
      </c>
    </row>
    <row r="1351" spans="1:8">
      <c r="A1351" s="80">
        <v>38534</v>
      </c>
      <c r="B1351" s="79" t="s">
        <v>80</v>
      </c>
      <c r="C1351" s="79" t="s">
        <v>99</v>
      </c>
      <c r="D1351" s="85">
        <v>534691.12529999996</v>
      </c>
      <c r="E1351" s="85">
        <v>-2673.4556265000001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6IF-NGPL/MIDCON</v>
      </c>
    </row>
    <row r="1352" spans="1:8">
      <c r="A1352" s="80">
        <v>38534</v>
      </c>
      <c r="B1352" s="79" t="s">
        <v>80</v>
      </c>
      <c r="C1352" s="79" t="s">
        <v>67</v>
      </c>
      <c r="D1352" s="85">
        <v>967122.57319999998</v>
      </c>
      <c r="E1352" s="85">
        <v>-96712.257320000004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6IF-NWPL_ROCKY_M</v>
      </c>
    </row>
    <row r="1353" spans="1:8">
      <c r="A1353" s="80">
        <v>38534</v>
      </c>
      <c r="B1353" s="79" t="s">
        <v>80</v>
      </c>
      <c r="C1353" s="79" t="s">
        <v>102</v>
      </c>
      <c r="D1353" s="85">
        <v>133672.7813</v>
      </c>
      <c r="E1353" s="85">
        <v>-668.36390649999998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6IF-PAN/TX/OK</v>
      </c>
    </row>
    <row r="1354" spans="1:8">
      <c r="A1354" s="80">
        <v>38534</v>
      </c>
      <c r="B1354" s="79" t="s">
        <v>80</v>
      </c>
      <c r="C1354" s="79" t="s">
        <v>68</v>
      </c>
      <c r="D1354" s="85">
        <v>-51744.3024</v>
      </c>
      <c r="E1354" s="85">
        <v>517.44302400000004</v>
      </c>
      <c r="F1354" s="210">
        <f t="shared" si="63"/>
        <v>6</v>
      </c>
      <c r="G1354" s="79" t="str">
        <f t="shared" si="64"/>
        <v>D</v>
      </c>
      <c r="H1354" s="79" t="str">
        <f t="shared" si="65"/>
        <v>6NGI-MALIN</v>
      </c>
    </row>
    <row r="1355" spans="1:8">
      <c r="A1355" s="80">
        <v>38534</v>
      </c>
      <c r="B1355" s="79" t="s">
        <v>80</v>
      </c>
      <c r="C1355" s="79" t="s">
        <v>74</v>
      </c>
      <c r="D1355" s="85">
        <v>365183.68979999999</v>
      </c>
      <c r="E1355" s="85">
        <v>0</v>
      </c>
      <c r="F1355" s="210">
        <f t="shared" si="63"/>
        <v>6</v>
      </c>
      <c r="G1355" s="79" t="str">
        <f t="shared" si="64"/>
        <v>D</v>
      </c>
      <c r="H1355" s="79" t="str">
        <f t="shared" si="65"/>
        <v>6NGI-PGE/CG</v>
      </c>
    </row>
    <row r="1356" spans="1:8">
      <c r="A1356" s="80">
        <v>38534</v>
      </c>
      <c r="B1356" s="79" t="s">
        <v>80</v>
      </c>
      <c r="C1356" s="79" t="s">
        <v>46</v>
      </c>
      <c r="D1356" s="85">
        <v>-284593.66350000002</v>
      </c>
      <c r="E1356" s="85">
        <v>28459.36635</v>
      </c>
      <c r="F1356" s="210">
        <f t="shared" si="63"/>
        <v>6</v>
      </c>
      <c r="G1356" s="79" t="str">
        <f t="shared" si="64"/>
        <v>D</v>
      </c>
      <c r="H1356" s="79" t="str">
        <f t="shared" si="65"/>
        <v>6NGI-SOCAL</v>
      </c>
    </row>
    <row r="1357" spans="1:8">
      <c r="A1357" s="80">
        <v>38565</v>
      </c>
      <c r="B1357" s="79" t="s">
        <v>80</v>
      </c>
      <c r="C1357" s="79" t="s">
        <v>91</v>
      </c>
      <c r="D1357" s="85">
        <v>-93130.395699999994</v>
      </c>
      <c r="E1357" s="85">
        <v>931.30395699999997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6IF-CIG/RKYMTN</v>
      </c>
    </row>
    <row r="1358" spans="1:8">
      <c r="A1358" s="80">
        <v>38565</v>
      </c>
      <c r="B1358" s="79" t="s">
        <v>80</v>
      </c>
      <c r="C1358" s="79" t="s">
        <v>92</v>
      </c>
      <c r="D1358" s="85">
        <v>-266086.84499999997</v>
      </c>
      <c r="E1358" s="85">
        <v>26608.684499999999</v>
      </c>
      <c r="F1358" s="210">
        <f t="shared" si="63"/>
        <v>6</v>
      </c>
      <c r="G1358" s="79" t="str">
        <f t="shared" si="64"/>
        <v>D</v>
      </c>
      <c r="H1358" s="79" t="str">
        <f t="shared" si="65"/>
        <v>6IF-ELPO/PERMIAN</v>
      </c>
    </row>
    <row r="1359" spans="1:8">
      <c r="A1359" s="80">
        <v>38565</v>
      </c>
      <c r="B1359" s="79" t="s">
        <v>80</v>
      </c>
      <c r="C1359" s="79" t="s">
        <v>72</v>
      </c>
      <c r="D1359" s="85">
        <v>0</v>
      </c>
      <c r="E1359" s="85">
        <v>0</v>
      </c>
      <c r="F1359" s="210">
        <f t="shared" si="63"/>
        <v>6</v>
      </c>
      <c r="G1359" s="79" t="str">
        <f t="shared" si="64"/>
        <v>D</v>
      </c>
      <c r="H1359" s="79" t="str">
        <f t="shared" si="65"/>
        <v>6IF-ELPO/SJ</v>
      </c>
    </row>
    <row r="1360" spans="1:8">
      <c r="A1360" s="80">
        <v>38565</v>
      </c>
      <c r="B1360" s="79" t="s">
        <v>80</v>
      </c>
      <c r="C1360" s="79" t="s">
        <v>99</v>
      </c>
      <c r="D1360" s="85">
        <v>532173.68999999994</v>
      </c>
      <c r="E1360" s="85">
        <v>-2660.8684499999999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6IF-NGPL/MIDCON</v>
      </c>
    </row>
    <row r="1361" spans="1:8">
      <c r="A1361" s="80">
        <v>38565</v>
      </c>
      <c r="B1361" s="79" t="s">
        <v>80</v>
      </c>
      <c r="C1361" s="79" t="s">
        <v>67</v>
      </c>
      <c r="D1361" s="85">
        <v>962569.16139999998</v>
      </c>
      <c r="E1361" s="85">
        <v>-96256.916140000001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6IF-NWPL_ROCKY_M</v>
      </c>
    </row>
    <row r="1362" spans="1:8">
      <c r="A1362" s="80">
        <v>38565</v>
      </c>
      <c r="B1362" s="79" t="s">
        <v>80</v>
      </c>
      <c r="C1362" s="79" t="s">
        <v>102</v>
      </c>
      <c r="D1362" s="85">
        <v>133043.42249999999</v>
      </c>
      <c r="E1362" s="85">
        <v>-665.21711249999998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6IF-PAN/TX/OK</v>
      </c>
    </row>
    <row r="1363" spans="1:8">
      <c r="A1363" s="80">
        <v>38565</v>
      </c>
      <c r="B1363" s="79" t="s">
        <v>80</v>
      </c>
      <c r="C1363" s="79" t="s">
        <v>68</v>
      </c>
      <c r="D1363" s="85">
        <v>-51500.679700000001</v>
      </c>
      <c r="E1363" s="85">
        <v>515.00679700000001</v>
      </c>
      <c r="F1363" s="210">
        <f t="shared" si="63"/>
        <v>6</v>
      </c>
      <c r="G1363" s="79" t="str">
        <f t="shared" si="64"/>
        <v>D</v>
      </c>
      <c r="H1363" s="79" t="str">
        <f t="shared" si="65"/>
        <v>6NGI-MALIN</v>
      </c>
    </row>
    <row r="1364" spans="1:8">
      <c r="A1364" s="80">
        <v>38565</v>
      </c>
      <c r="B1364" s="79" t="s">
        <v>80</v>
      </c>
      <c r="C1364" s="79" t="s">
        <v>74</v>
      </c>
      <c r="D1364" s="85">
        <v>362872.0723</v>
      </c>
      <c r="E1364" s="85">
        <v>0</v>
      </c>
      <c r="F1364" s="210">
        <f t="shared" si="63"/>
        <v>6</v>
      </c>
      <c r="G1364" s="79" t="str">
        <f t="shared" si="64"/>
        <v>D</v>
      </c>
      <c r="H1364" s="79" t="str">
        <f t="shared" si="65"/>
        <v>6NGI-PGE/CG</v>
      </c>
    </row>
    <row r="1365" spans="1:8">
      <c r="A1365" s="80">
        <v>38565</v>
      </c>
      <c r="B1365" s="79" t="s">
        <v>80</v>
      </c>
      <c r="C1365" s="79" t="s">
        <v>46</v>
      </c>
      <c r="D1365" s="85">
        <v>-283253.73820000002</v>
      </c>
      <c r="E1365" s="85">
        <v>28325.373820000001</v>
      </c>
      <c r="F1365" s="210">
        <f t="shared" si="63"/>
        <v>6</v>
      </c>
      <c r="G1365" s="79" t="str">
        <f t="shared" si="64"/>
        <v>D</v>
      </c>
      <c r="H1365" s="79" t="str">
        <f t="shared" si="65"/>
        <v>6NGI-SOCAL</v>
      </c>
    </row>
    <row r="1366" spans="1:8">
      <c r="A1366" s="80">
        <v>38596</v>
      </c>
      <c r="B1366" s="79" t="s">
        <v>80</v>
      </c>
      <c r="C1366" s="79" t="s">
        <v>91</v>
      </c>
      <c r="D1366" s="85">
        <v>550993.35860000004</v>
      </c>
      <c r="E1366" s="85">
        <v>-5509.9335860000001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6IF-CIG/RKYMTN</v>
      </c>
    </row>
    <row r="1367" spans="1:8">
      <c r="A1367" s="80">
        <v>38596</v>
      </c>
      <c r="B1367" s="79" t="s">
        <v>80</v>
      </c>
      <c r="C1367" s="79" t="s">
        <v>92</v>
      </c>
      <c r="D1367" s="85">
        <v>-256275.98079999999</v>
      </c>
      <c r="E1367" s="85">
        <v>25627.59808</v>
      </c>
      <c r="F1367" s="210">
        <f t="shared" si="63"/>
        <v>6</v>
      </c>
      <c r="G1367" s="79" t="str">
        <f t="shared" si="64"/>
        <v>D</v>
      </c>
      <c r="H1367" s="79" t="str">
        <f t="shared" si="65"/>
        <v>6IF-ELPO/PERMIAN</v>
      </c>
    </row>
    <row r="1368" spans="1:8">
      <c r="A1368" s="80">
        <v>38596</v>
      </c>
      <c r="B1368" s="79" t="s">
        <v>80</v>
      </c>
      <c r="C1368" s="79" t="s">
        <v>72</v>
      </c>
      <c r="D1368" s="85">
        <v>0</v>
      </c>
      <c r="E1368" s="85">
        <v>0</v>
      </c>
      <c r="F1368" s="210">
        <f t="shared" si="63"/>
        <v>6</v>
      </c>
      <c r="G1368" s="79" t="str">
        <f t="shared" si="64"/>
        <v>D</v>
      </c>
      <c r="H1368" s="79" t="str">
        <f t="shared" si="65"/>
        <v>6IF-ELPO/SJ</v>
      </c>
    </row>
    <row r="1369" spans="1:8">
      <c r="A1369" s="80">
        <v>38596</v>
      </c>
      <c r="B1369" s="79" t="s">
        <v>80</v>
      </c>
      <c r="C1369" s="79" t="s">
        <v>99</v>
      </c>
      <c r="D1369" s="85">
        <v>-128137.9904</v>
      </c>
      <c r="E1369" s="85">
        <v>640.68995199999995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6IF-NGPL/MIDCON</v>
      </c>
    </row>
    <row r="1370" spans="1:8">
      <c r="A1370" s="80">
        <v>38596</v>
      </c>
      <c r="B1370" s="79" t="s">
        <v>80</v>
      </c>
      <c r="C1370" s="79" t="s">
        <v>67</v>
      </c>
      <c r="D1370" s="85">
        <v>927078.36010000005</v>
      </c>
      <c r="E1370" s="85">
        <v>-92707.836009999999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6IF-NWPL_ROCKY_M</v>
      </c>
    </row>
    <row r="1371" spans="1:8">
      <c r="A1371" s="80">
        <v>38596</v>
      </c>
      <c r="B1371" s="79" t="s">
        <v>80</v>
      </c>
      <c r="C1371" s="79" t="s">
        <v>102</v>
      </c>
      <c r="D1371" s="85">
        <v>128137.9904</v>
      </c>
      <c r="E1371" s="85">
        <v>-640.68995199999995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6IF-PAN/TX/OK</v>
      </c>
    </row>
    <row r="1372" spans="1:8">
      <c r="A1372" s="80">
        <v>38596</v>
      </c>
      <c r="B1372" s="79" t="s">
        <v>80</v>
      </c>
      <c r="C1372" s="79" t="s">
        <v>68</v>
      </c>
      <c r="D1372" s="85">
        <v>-51255.196199999998</v>
      </c>
      <c r="E1372" s="85">
        <v>512.551962</v>
      </c>
      <c r="F1372" s="210">
        <f t="shared" si="63"/>
        <v>6</v>
      </c>
      <c r="G1372" s="79" t="str">
        <f t="shared" si="64"/>
        <v>D</v>
      </c>
      <c r="H1372" s="79" t="str">
        <f t="shared" si="65"/>
        <v>6NGI-MALIN</v>
      </c>
    </row>
    <row r="1373" spans="1:8">
      <c r="A1373" s="80">
        <v>38596</v>
      </c>
      <c r="B1373" s="79" t="s">
        <v>80</v>
      </c>
      <c r="C1373" s="79" t="s">
        <v>74</v>
      </c>
      <c r="D1373" s="85">
        <v>347033.55650000001</v>
      </c>
      <c r="E1373" s="85">
        <v>0</v>
      </c>
      <c r="F1373" s="210">
        <f t="shared" si="63"/>
        <v>6</v>
      </c>
      <c r="G1373" s="79" t="str">
        <f t="shared" si="64"/>
        <v>D</v>
      </c>
      <c r="H1373" s="79" t="str">
        <f t="shared" si="65"/>
        <v>6NGI-PGE/CG</v>
      </c>
    </row>
    <row r="1374" spans="1:8">
      <c r="A1374" s="80">
        <v>38596</v>
      </c>
      <c r="B1374" s="79" t="s">
        <v>80</v>
      </c>
      <c r="C1374" s="79" t="s">
        <v>46</v>
      </c>
      <c r="D1374" s="85">
        <v>-273361.04609999998</v>
      </c>
      <c r="E1374" s="85">
        <v>27336.104609999999</v>
      </c>
      <c r="F1374" s="210">
        <f t="shared" si="63"/>
        <v>6</v>
      </c>
      <c r="G1374" s="79" t="str">
        <f t="shared" si="64"/>
        <v>D</v>
      </c>
      <c r="H1374" s="79" t="str">
        <f t="shared" si="65"/>
        <v>6NGI-SOCAL</v>
      </c>
    </row>
    <row r="1375" spans="1:8">
      <c r="A1375" s="80">
        <v>38626</v>
      </c>
      <c r="B1375" s="79" t="s">
        <v>80</v>
      </c>
      <c r="C1375" s="79" t="s">
        <v>91</v>
      </c>
      <c r="D1375" s="85">
        <v>566720.48530000006</v>
      </c>
      <c r="E1375" s="85">
        <v>-5667.2048530000002</v>
      </c>
      <c r="F1375" s="210">
        <f t="shared" si="63"/>
        <v>6</v>
      </c>
      <c r="G1375" s="79" t="str">
        <f t="shared" si="64"/>
        <v>D</v>
      </c>
      <c r="H1375" s="79" t="str">
        <f t="shared" si="65"/>
        <v>6IF-CIG/RKYMTN</v>
      </c>
    </row>
    <row r="1376" spans="1:8">
      <c r="A1376" s="80">
        <v>38626</v>
      </c>
      <c r="B1376" s="79" t="s">
        <v>80</v>
      </c>
      <c r="C1376" s="79" t="s">
        <v>92</v>
      </c>
      <c r="D1376" s="85">
        <v>-263590.92340000003</v>
      </c>
      <c r="E1376" s="85">
        <v>26359.092339999999</v>
      </c>
      <c r="F1376" s="210">
        <f t="shared" si="63"/>
        <v>6</v>
      </c>
      <c r="G1376" s="79" t="str">
        <f t="shared" si="64"/>
        <v>D</v>
      </c>
      <c r="H1376" s="79" t="str">
        <f t="shared" si="65"/>
        <v>6IF-ELPO/PERMIAN</v>
      </c>
    </row>
    <row r="1377" spans="1:8">
      <c r="A1377" s="80">
        <v>38626</v>
      </c>
      <c r="B1377" s="79" t="s">
        <v>80</v>
      </c>
      <c r="C1377" s="79" t="s">
        <v>72</v>
      </c>
      <c r="D1377" s="85">
        <v>0</v>
      </c>
      <c r="E1377" s="85">
        <v>0</v>
      </c>
      <c r="F1377" s="210">
        <f t="shared" si="63"/>
        <v>6</v>
      </c>
      <c r="G1377" s="79" t="str">
        <f t="shared" si="64"/>
        <v>D</v>
      </c>
      <c r="H1377" s="79" t="str">
        <f t="shared" si="65"/>
        <v>6IF-ELPO/SJ</v>
      </c>
    </row>
    <row r="1378" spans="1:8">
      <c r="A1378" s="80">
        <v>38626</v>
      </c>
      <c r="B1378" s="79" t="s">
        <v>80</v>
      </c>
      <c r="C1378" s="79" t="s">
        <v>99</v>
      </c>
      <c r="D1378" s="85">
        <v>-131795.46170000001</v>
      </c>
      <c r="E1378" s="85">
        <v>658.97730850000005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6IF-NGPL/MIDCON</v>
      </c>
    </row>
    <row r="1379" spans="1:8">
      <c r="A1379" s="80">
        <v>38626</v>
      </c>
      <c r="B1379" s="79" t="s">
        <v>80</v>
      </c>
      <c r="C1379" s="79" t="s">
        <v>67</v>
      </c>
      <c r="D1379" s="85">
        <v>953540.1655</v>
      </c>
      <c r="E1379" s="85">
        <v>-95354.01655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6IF-NWPL_ROCKY_M</v>
      </c>
    </row>
    <row r="1380" spans="1:8">
      <c r="A1380" s="80">
        <v>38626</v>
      </c>
      <c r="B1380" s="79" t="s">
        <v>80</v>
      </c>
      <c r="C1380" s="79" t="s">
        <v>102</v>
      </c>
      <c r="D1380" s="85">
        <v>131795.46170000001</v>
      </c>
      <c r="E1380" s="85">
        <v>-658.97730850000005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6IF-PAN/TX/OK</v>
      </c>
    </row>
    <row r="1381" spans="1:8">
      <c r="A1381" s="80">
        <v>38626</v>
      </c>
      <c r="B1381" s="79" t="s">
        <v>80</v>
      </c>
      <c r="C1381" s="79" t="s">
        <v>68</v>
      </c>
      <c r="D1381" s="85">
        <v>-51017.598100000003</v>
      </c>
      <c r="E1381" s="85">
        <v>510.17598099999998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6NGI-MALIN</v>
      </c>
    </row>
    <row r="1382" spans="1:8">
      <c r="A1382" s="80">
        <v>38626</v>
      </c>
      <c r="B1382" s="79" t="s">
        <v>80</v>
      </c>
      <c r="C1382" s="79" t="s">
        <v>74</v>
      </c>
      <c r="D1382" s="85">
        <v>353932.03580000001</v>
      </c>
      <c r="E1382" s="85">
        <v>0</v>
      </c>
      <c r="F1382" s="210">
        <f t="shared" si="63"/>
        <v>6</v>
      </c>
      <c r="G1382" s="79" t="str">
        <f t="shared" si="64"/>
        <v>D</v>
      </c>
      <c r="H1382" s="79" t="str">
        <f t="shared" si="65"/>
        <v>6NGI-PGE/CG</v>
      </c>
    </row>
    <row r="1383" spans="1:8">
      <c r="A1383" s="80">
        <v>38626</v>
      </c>
      <c r="B1383" s="79" t="s">
        <v>80</v>
      </c>
      <c r="C1383" s="79" t="s">
        <v>46</v>
      </c>
      <c r="D1383" s="85">
        <v>-280596.78940000001</v>
      </c>
      <c r="E1383" s="85">
        <v>28059.678940000002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6NGI-SOCAL</v>
      </c>
    </row>
    <row r="1384" spans="1:8">
      <c r="A1384" s="80">
        <v>38657</v>
      </c>
      <c r="B1384" s="79" t="s">
        <v>80</v>
      </c>
      <c r="C1384" s="79" t="s">
        <v>91</v>
      </c>
      <c r="D1384" s="85">
        <v>545823.01930000004</v>
      </c>
      <c r="E1384" s="85">
        <v>-5458.2301930000003</v>
      </c>
      <c r="F1384" s="210">
        <f t="shared" si="63"/>
        <v>6</v>
      </c>
      <c r="G1384" s="79" t="str">
        <f t="shared" si="64"/>
        <v>D</v>
      </c>
      <c r="H1384" s="79" t="str">
        <f t="shared" si="65"/>
        <v>6IF-CIG/RKYMTN</v>
      </c>
    </row>
    <row r="1385" spans="1:8">
      <c r="A1385" s="80">
        <v>38657</v>
      </c>
      <c r="B1385" s="79" t="s">
        <v>80</v>
      </c>
      <c r="C1385" s="79" t="s">
        <v>92</v>
      </c>
      <c r="D1385" s="85">
        <v>-253871.17170000001</v>
      </c>
      <c r="E1385" s="85">
        <v>25387.117170000001</v>
      </c>
      <c r="F1385" s="210">
        <f t="shared" si="63"/>
        <v>6</v>
      </c>
      <c r="G1385" s="79" t="str">
        <f t="shared" si="64"/>
        <v>D</v>
      </c>
      <c r="H1385" s="79" t="str">
        <f t="shared" si="65"/>
        <v>6IF-ELPO/PERMIAN</v>
      </c>
    </row>
    <row r="1386" spans="1:8">
      <c r="A1386" s="80">
        <v>38657</v>
      </c>
      <c r="B1386" s="79" t="s">
        <v>80</v>
      </c>
      <c r="C1386" s="79" t="s">
        <v>72</v>
      </c>
      <c r="D1386" s="85">
        <v>-1E-4</v>
      </c>
      <c r="E1386" s="85">
        <v>9.9999999999999991E-6</v>
      </c>
      <c r="F1386" s="210">
        <f t="shared" si="63"/>
        <v>6</v>
      </c>
      <c r="G1386" s="79" t="str">
        <f t="shared" si="64"/>
        <v>D</v>
      </c>
      <c r="H1386" s="79" t="str">
        <f t="shared" si="65"/>
        <v>6IF-ELPO/SJ</v>
      </c>
    </row>
    <row r="1387" spans="1:8">
      <c r="A1387" s="80">
        <v>38657</v>
      </c>
      <c r="B1387" s="79" t="s">
        <v>80</v>
      </c>
      <c r="C1387" s="79" t="s">
        <v>99</v>
      </c>
      <c r="D1387" s="85">
        <v>-126935.58590000001</v>
      </c>
      <c r="E1387" s="85">
        <v>634.6779295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6IF-NGPL/MIDCON</v>
      </c>
    </row>
    <row r="1388" spans="1:8">
      <c r="A1388" s="80">
        <v>38657</v>
      </c>
      <c r="B1388" s="79" t="s">
        <v>80</v>
      </c>
      <c r="C1388" s="79" t="s">
        <v>67</v>
      </c>
      <c r="D1388" s="85">
        <v>918378.96360000002</v>
      </c>
      <c r="E1388" s="85">
        <v>-91837.896359999999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6IF-NWPL_ROCKY_M</v>
      </c>
    </row>
    <row r="1389" spans="1:8">
      <c r="A1389" s="80">
        <v>38657</v>
      </c>
      <c r="B1389" s="79" t="s">
        <v>80</v>
      </c>
      <c r="C1389" s="79" t="s">
        <v>102</v>
      </c>
      <c r="D1389" s="85">
        <v>126935.58590000001</v>
      </c>
      <c r="E1389" s="85">
        <v>-634.6779295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6IF-PAN/TX/OK</v>
      </c>
    </row>
    <row r="1390" spans="1:8">
      <c r="A1390" s="80">
        <v>38657</v>
      </c>
      <c r="B1390" s="79" t="s">
        <v>80</v>
      </c>
      <c r="C1390" s="79" t="s">
        <v>68</v>
      </c>
      <c r="D1390" s="85">
        <v>-118473.2135</v>
      </c>
      <c r="E1390" s="85">
        <v>1184.732135</v>
      </c>
      <c r="F1390" s="210">
        <f t="shared" si="63"/>
        <v>6</v>
      </c>
      <c r="G1390" s="79" t="str">
        <f t="shared" si="64"/>
        <v>D</v>
      </c>
      <c r="H1390" s="79" t="str">
        <f t="shared" si="65"/>
        <v>6NGI-MALIN</v>
      </c>
    </row>
    <row r="1391" spans="1:8">
      <c r="A1391" s="80">
        <v>38657</v>
      </c>
      <c r="B1391" s="79" t="s">
        <v>80</v>
      </c>
      <c r="C1391" s="79" t="s">
        <v>74</v>
      </c>
      <c r="D1391" s="85">
        <v>343818.57410000003</v>
      </c>
      <c r="E1391" s="85">
        <v>0</v>
      </c>
      <c r="F1391" s="210">
        <f t="shared" si="63"/>
        <v>6</v>
      </c>
      <c r="G1391" s="79" t="str">
        <f t="shared" si="64"/>
        <v>D</v>
      </c>
      <c r="H1391" s="79" t="str">
        <f t="shared" si="65"/>
        <v>6NGI-PGE/CG</v>
      </c>
    </row>
    <row r="1392" spans="1:8">
      <c r="A1392" s="80">
        <v>38657</v>
      </c>
      <c r="B1392" s="79" t="s">
        <v>80</v>
      </c>
      <c r="C1392" s="79" t="s">
        <v>46</v>
      </c>
      <c r="D1392" s="85">
        <v>-194634.565</v>
      </c>
      <c r="E1392" s="85">
        <v>19463.4565</v>
      </c>
      <c r="F1392" s="210">
        <f t="shared" si="63"/>
        <v>6</v>
      </c>
      <c r="G1392" s="79" t="str">
        <f t="shared" si="64"/>
        <v>D</v>
      </c>
      <c r="H1392" s="79" t="str">
        <f t="shared" si="65"/>
        <v>6NGI-SOCAL</v>
      </c>
    </row>
    <row r="1393" spans="1:8">
      <c r="A1393" s="80">
        <v>38687</v>
      </c>
      <c r="B1393" s="79" t="s">
        <v>80</v>
      </c>
      <c r="C1393" s="79" t="s">
        <v>91</v>
      </c>
      <c r="D1393" s="85">
        <v>561384.38450000004</v>
      </c>
      <c r="E1393" s="85">
        <v>-5613.8438450000003</v>
      </c>
      <c r="F1393" s="210">
        <f t="shared" si="63"/>
        <v>6</v>
      </c>
      <c r="G1393" s="79" t="str">
        <f t="shared" si="64"/>
        <v>D</v>
      </c>
      <c r="H1393" s="79" t="str">
        <f t="shared" si="65"/>
        <v>6IF-CIG/RKYMTN</v>
      </c>
    </row>
    <row r="1394" spans="1:8">
      <c r="A1394" s="80">
        <v>38687</v>
      </c>
      <c r="B1394" s="79" t="s">
        <v>80</v>
      </c>
      <c r="C1394" s="79" t="s">
        <v>92</v>
      </c>
      <c r="D1394" s="85">
        <v>-261109.016</v>
      </c>
      <c r="E1394" s="85">
        <v>26110.901600000001</v>
      </c>
      <c r="F1394" s="210">
        <f t="shared" si="63"/>
        <v>6</v>
      </c>
      <c r="G1394" s="79" t="str">
        <f t="shared" si="64"/>
        <v>D</v>
      </c>
      <c r="H1394" s="79" t="str">
        <f t="shared" si="65"/>
        <v>6IF-ELPO/PERMIAN</v>
      </c>
    </row>
    <row r="1395" spans="1:8">
      <c r="A1395" s="80">
        <v>38687</v>
      </c>
      <c r="B1395" s="79" t="s">
        <v>80</v>
      </c>
      <c r="C1395" s="79" t="s">
        <v>72</v>
      </c>
      <c r="D1395" s="85">
        <v>0</v>
      </c>
      <c r="E1395" s="85">
        <v>0</v>
      </c>
      <c r="F1395" s="210">
        <f t="shared" si="63"/>
        <v>6</v>
      </c>
      <c r="G1395" s="79" t="str">
        <f t="shared" si="64"/>
        <v>D</v>
      </c>
      <c r="H1395" s="79" t="str">
        <f t="shared" si="65"/>
        <v>6IF-ELPO/SJ</v>
      </c>
    </row>
    <row r="1396" spans="1:8">
      <c r="A1396" s="80">
        <v>38687</v>
      </c>
      <c r="B1396" s="79" t="s">
        <v>80</v>
      </c>
      <c r="C1396" s="79" t="s">
        <v>99</v>
      </c>
      <c r="D1396" s="85">
        <v>-130554.508</v>
      </c>
      <c r="E1396" s="85">
        <v>652.77254000000005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6IF-NGPL/MIDCON</v>
      </c>
    </row>
    <row r="1397" spans="1:8">
      <c r="A1397" s="80">
        <v>38687</v>
      </c>
      <c r="B1397" s="79" t="s">
        <v>80</v>
      </c>
      <c r="C1397" s="79" t="s">
        <v>67</v>
      </c>
      <c r="D1397" s="85">
        <v>944561.86580000003</v>
      </c>
      <c r="E1397" s="85">
        <v>-94456.186579999994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6IF-NWPL_ROCKY_M</v>
      </c>
    </row>
    <row r="1398" spans="1:8">
      <c r="A1398" s="80">
        <v>38687</v>
      </c>
      <c r="B1398" s="79" t="s">
        <v>80</v>
      </c>
      <c r="C1398" s="79" t="s">
        <v>102</v>
      </c>
      <c r="D1398" s="85">
        <v>130554.508</v>
      </c>
      <c r="E1398" s="85">
        <v>-652.77254000000005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6IF-PAN/TX/OK</v>
      </c>
    </row>
    <row r="1399" spans="1:8">
      <c r="A1399" s="80">
        <v>38687</v>
      </c>
      <c r="B1399" s="79" t="s">
        <v>80</v>
      </c>
      <c r="C1399" s="79" t="s">
        <v>68</v>
      </c>
      <c r="D1399" s="85">
        <v>-120447.0622</v>
      </c>
      <c r="E1399" s="85">
        <v>1204.470622</v>
      </c>
      <c r="F1399" s="210">
        <f t="shared" si="63"/>
        <v>6</v>
      </c>
      <c r="G1399" s="79" t="str">
        <f t="shared" si="64"/>
        <v>D</v>
      </c>
      <c r="H1399" s="79" t="str">
        <f t="shared" si="65"/>
        <v>6NGI-MALIN</v>
      </c>
    </row>
    <row r="1400" spans="1:8">
      <c r="A1400" s="80">
        <v>38687</v>
      </c>
      <c r="B1400" s="79" t="s">
        <v>80</v>
      </c>
      <c r="C1400" s="79" t="s">
        <v>74</v>
      </c>
      <c r="D1400" s="85">
        <v>347772.7831</v>
      </c>
      <c r="E1400" s="85">
        <v>0</v>
      </c>
      <c r="F1400" s="210">
        <f t="shared" si="63"/>
        <v>6</v>
      </c>
      <c r="G1400" s="79" t="str">
        <f t="shared" si="64"/>
        <v>D</v>
      </c>
      <c r="H1400" s="79" t="str">
        <f t="shared" si="65"/>
        <v>6NGI-PGE/CG</v>
      </c>
    </row>
    <row r="1401" spans="1:8">
      <c r="A1401" s="80">
        <v>38687</v>
      </c>
      <c r="B1401" s="79" t="s">
        <v>80</v>
      </c>
      <c r="C1401" s="79" t="s">
        <v>46</v>
      </c>
      <c r="D1401" s="85">
        <v>-199622.05429999999</v>
      </c>
      <c r="E1401" s="85">
        <v>19962.205430000002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6NGI-SOCAL</v>
      </c>
    </row>
    <row r="1402" spans="1:8">
      <c r="A1402" s="80">
        <v>38718</v>
      </c>
      <c r="B1402" s="79" t="s">
        <v>80</v>
      </c>
      <c r="C1402" s="79" t="s">
        <v>91</v>
      </c>
      <c r="D1402" s="85">
        <v>38977.867400000003</v>
      </c>
      <c r="E1402" s="85">
        <v>1268.5010194875301</v>
      </c>
      <c r="F1402" s="210">
        <f t="shared" si="63"/>
        <v>6</v>
      </c>
      <c r="G1402" s="79" t="str">
        <f t="shared" si="64"/>
        <v>D</v>
      </c>
      <c r="H1402" s="79" t="str">
        <f t="shared" si="65"/>
        <v>6IF-CIG/RKYMTN</v>
      </c>
    </row>
    <row r="1403" spans="1:8">
      <c r="A1403" s="80">
        <v>38718</v>
      </c>
      <c r="B1403" s="79" t="s">
        <v>80</v>
      </c>
      <c r="C1403" s="79" t="s">
        <v>99</v>
      </c>
      <c r="D1403" s="85">
        <v>-129926.2246</v>
      </c>
      <c r="E1403" s="85">
        <v>649.631123</v>
      </c>
      <c r="F1403" s="210">
        <f t="shared" si="63"/>
        <v>6</v>
      </c>
      <c r="G1403" s="79" t="str">
        <f t="shared" si="64"/>
        <v>D</v>
      </c>
      <c r="H1403" s="79" t="str">
        <f t="shared" si="65"/>
        <v>6IF-NGPL/MIDCON</v>
      </c>
    </row>
    <row r="1404" spans="1:8">
      <c r="A1404" s="80">
        <v>38718</v>
      </c>
      <c r="B1404" s="79" t="s">
        <v>80</v>
      </c>
      <c r="C1404" s="79" t="s">
        <v>67</v>
      </c>
      <c r="D1404" s="85">
        <v>2234211.3583999998</v>
      </c>
      <c r="E1404" s="85">
        <v>-223421.13584</v>
      </c>
      <c r="F1404" s="210">
        <f t="shared" si="63"/>
        <v>6</v>
      </c>
      <c r="G1404" s="79" t="str">
        <f t="shared" si="64"/>
        <v>D</v>
      </c>
      <c r="H1404" s="79" t="str">
        <f t="shared" si="65"/>
        <v>6IF-NWPL_ROCKY_M</v>
      </c>
    </row>
    <row r="1405" spans="1:8">
      <c r="A1405" s="80">
        <v>38718</v>
      </c>
      <c r="B1405" s="79" t="s">
        <v>80</v>
      </c>
      <c r="C1405" s="79" t="s">
        <v>102</v>
      </c>
      <c r="D1405" s="85">
        <v>129926.2246</v>
      </c>
      <c r="E1405" s="85">
        <v>-649.631123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6IF-PAN/TX/OK</v>
      </c>
    </row>
    <row r="1406" spans="1:8">
      <c r="A1406" s="80">
        <v>38718</v>
      </c>
      <c r="B1406" s="79" t="s">
        <v>80</v>
      </c>
      <c r="C1406" s="79" t="s">
        <v>68</v>
      </c>
      <c r="D1406" s="85">
        <v>51970.489800000003</v>
      </c>
      <c r="E1406" s="85">
        <v>1691.33469048043</v>
      </c>
      <c r="F1406" s="210">
        <f t="shared" si="63"/>
        <v>6</v>
      </c>
      <c r="G1406" s="79" t="str">
        <f t="shared" si="64"/>
        <v>D</v>
      </c>
      <c r="H1406" s="79" t="str">
        <f t="shared" si="65"/>
        <v>6NGI-MALIN</v>
      </c>
    </row>
    <row r="1407" spans="1:8">
      <c r="A1407" s="80">
        <v>38718</v>
      </c>
      <c r="B1407" s="79" t="s">
        <v>80</v>
      </c>
      <c r="C1407" s="79" t="s">
        <v>74</v>
      </c>
      <c r="D1407" s="85">
        <v>88709.434999999998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6NGI-PGE/CG</v>
      </c>
    </row>
    <row r="1408" spans="1:8">
      <c r="A1408" s="80">
        <v>38718</v>
      </c>
      <c r="B1408" s="79" t="s">
        <v>80</v>
      </c>
      <c r="C1408" s="79" t="s">
        <v>46</v>
      </c>
      <c r="D1408" s="85">
        <v>61191.060700000002</v>
      </c>
      <c r="E1408" s="85">
        <v>-6119.1060699999998</v>
      </c>
      <c r="F1408" s="210">
        <f t="shared" si="63"/>
        <v>6</v>
      </c>
      <c r="G1408" s="79" t="str">
        <f t="shared" si="64"/>
        <v>D</v>
      </c>
      <c r="H1408" s="79" t="str">
        <f t="shared" si="65"/>
        <v>6NGI-SOCAL</v>
      </c>
    </row>
    <row r="1409" spans="1:8">
      <c r="A1409" s="80">
        <v>38749</v>
      </c>
      <c r="B1409" s="79" t="s">
        <v>80</v>
      </c>
      <c r="C1409" s="79" t="s">
        <v>91</v>
      </c>
      <c r="D1409" s="85">
        <v>35038.734400000001</v>
      </c>
      <c r="E1409" s="85">
        <v>1181.5944171638098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6IF-CIG/RKYMTN</v>
      </c>
    </row>
    <row r="1410" spans="1:8">
      <c r="A1410" s="80">
        <v>38749</v>
      </c>
      <c r="B1410" s="79" t="s">
        <v>80</v>
      </c>
      <c r="C1410" s="79" t="s">
        <v>99</v>
      </c>
      <c r="D1410" s="85">
        <v>-116795.7813</v>
      </c>
      <c r="E1410" s="85">
        <v>583.97890649999999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6IF-NGPL/MIDCON</v>
      </c>
    </row>
    <row r="1411" spans="1:8">
      <c r="A1411" s="80">
        <v>38749</v>
      </c>
      <c r="B1411" s="79" t="s">
        <v>80</v>
      </c>
      <c r="C1411" s="79" t="s">
        <v>67</v>
      </c>
      <c r="D1411" s="85">
        <v>2008420.2549000001</v>
      </c>
      <c r="E1411" s="85">
        <v>-200842.02549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6IF-NWPL_ROCKY_M</v>
      </c>
    </row>
    <row r="1412" spans="1:8">
      <c r="A1412" s="80">
        <v>38749</v>
      </c>
      <c r="B1412" s="79" t="s">
        <v>80</v>
      </c>
      <c r="C1412" s="79" t="s">
        <v>102</v>
      </c>
      <c r="D1412" s="85">
        <v>116795.7813</v>
      </c>
      <c r="E1412" s="85">
        <v>-583.97890649999999</v>
      </c>
      <c r="F1412" s="210">
        <f t="shared" si="66"/>
        <v>6</v>
      </c>
      <c r="G1412" s="79" t="str">
        <f t="shared" si="67"/>
        <v>D</v>
      </c>
      <c r="H1412" s="79" t="str">
        <f t="shared" si="68"/>
        <v>6IF-PAN/TX/OK</v>
      </c>
    </row>
    <row r="1413" spans="1:8">
      <c r="A1413" s="80">
        <v>38749</v>
      </c>
      <c r="B1413" s="79" t="s">
        <v>80</v>
      </c>
      <c r="C1413" s="79" t="s">
        <v>68</v>
      </c>
      <c r="D1413" s="85">
        <v>46718.3125</v>
      </c>
      <c r="E1413" s="85">
        <v>1575.45922176099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6NGI-MALIN</v>
      </c>
    </row>
    <row r="1414" spans="1:8">
      <c r="A1414" s="80">
        <v>38749</v>
      </c>
      <c r="B1414" s="79" t="s">
        <v>80</v>
      </c>
      <c r="C1414" s="79" t="s">
        <v>74</v>
      </c>
      <c r="D1414" s="85">
        <v>77681.708400000003</v>
      </c>
      <c r="E1414" s="85">
        <v>0</v>
      </c>
      <c r="F1414" s="210">
        <f t="shared" si="66"/>
        <v>6</v>
      </c>
      <c r="G1414" s="79" t="str">
        <f t="shared" si="67"/>
        <v>D</v>
      </c>
      <c r="H1414" s="79" t="str">
        <f t="shared" si="68"/>
        <v>6NGI-PGE/CG</v>
      </c>
    </row>
    <row r="1415" spans="1:8">
      <c r="A1415" s="80">
        <v>38749</v>
      </c>
      <c r="B1415" s="79" t="s">
        <v>80</v>
      </c>
      <c r="C1415" s="79" t="s">
        <v>46</v>
      </c>
      <c r="D1415" s="85">
        <v>53392.357199999999</v>
      </c>
      <c r="E1415" s="85">
        <v>-5339.2357199999997</v>
      </c>
      <c r="F1415" s="210">
        <f t="shared" si="66"/>
        <v>6</v>
      </c>
      <c r="G1415" s="79" t="str">
        <f t="shared" si="67"/>
        <v>D</v>
      </c>
      <c r="H1415" s="79" t="str">
        <f t="shared" si="68"/>
        <v>6NGI-SOCAL</v>
      </c>
    </row>
    <row r="1416" spans="1:8">
      <c r="A1416" s="80">
        <v>38777</v>
      </c>
      <c r="B1416" s="79" t="s">
        <v>80</v>
      </c>
      <c r="C1416" s="79" t="s">
        <v>91</v>
      </c>
      <c r="D1416" s="85">
        <v>38625.006999999998</v>
      </c>
      <c r="E1416" s="85">
        <v>2023.48043932171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6IF-CIG/RKYMTN</v>
      </c>
    </row>
    <row r="1417" spans="1:8">
      <c r="A1417" s="80">
        <v>38777</v>
      </c>
      <c r="B1417" s="79" t="s">
        <v>80</v>
      </c>
      <c r="C1417" s="79" t="s">
        <v>99</v>
      </c>
      <c r="D1417" s="85">
        <v>-128750.0235</v>
      </c>
      <c r="E1417" s="85">
        <v>643.75011749999999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38777</v>
      </c>
      <c r="B1418" s="79" t="s">
        <v>80</v>
      </c>
      <c r="C1418" s="79" t="s">
        <v>67</v>
      </c>
      <c r="D1418" s="85">
        <v>2213985.4037000001</v>
      </c>
      <c r="E1418" s="85">
        <v>-221398.54037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38777</v>
      </c>
      <c r="B1419" s="79" t="s">
        <v>80</v>
      </c>
      <c r="C1419" s="79" t="s">
        <v>102</v>
      </c>
      <c r="D1419" s="85">
        <v>128750.0235</v>
      </c>
      <c r="E1419" s="85">
        <v>-643.75011749999999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38777</v>
      </c>
      <c r="B1420" s="79" t="s">
        <v>80</v>
      </c>
      <c r="C1420" s="79" t="s">
        <v>68</v>
      </c>
      <c r="D1420" s="85">
        <v>51500.009400000003</v>
      </c>
      <c r="E1420" s="85">
        <v>2697.9739225881399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38777</v>
      </c>
      <c r="B1421" s="79" t="s">
        <v>80</v>
      </c>
      <c r="C1421" s="79" t="s">
        <v>74</v>
      </c>
      <c r="D1421" s="85">
        <v>91261.339200000002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38777</v>
      </c>
      <c r="B1422" s="79" t="s">
        <v>80</v>
      </c>
      <c r="C1422" s="79" t="s">
        <v>46</v>
      </c>
      <c r="D1422" s="85">
        <v>60637.107799999998</v>
      </c>
      <c r="E1422" s="85">
        <v>-6063.7107800000003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38808</v>
      </c>
      <c r="B1423" s="79" t="s">
        <v>80</v>
      </c>
      <c r="C1423" s="79" t="s">
        <v>91</v>
      </c>
      <c r="D1423" s="85">
        <v>37198.337100000004</v>
      </c>
      <c r="E1423" s="85">
        <v>1956.5492501117801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38808</v>
      </c>
      <c r="B1424" s="79" t="s">
        <v>80</v>
      </c>
      <c r="C1424" s="79" t="s">
        <v>99</v>
      </c>
      <c r="D1424" s="85">
        <v>-123994.45699999999</v>
      </c>
      <c r="E1424" s="85">
        <v>619.97228500000006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6IF-NGPL/MIDCON</v>
      </c>
    </row>
    <row r="1425" spans="1:8">
      <c r="A1425" s="80">
        <v>38808</v>
      </c>
      <c r="B1425" s="79" t="s">
        <v>80</v>
      </c>
      <c r="C1425" s="79" t="s">
        <v>67</v>
      </c>
      <c r="D1425" s="85">
        <v>-967652.74199999997</v>
      </c>
      <c r="E1425" s="85">
        <v>96765.2742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6IF-NWPL_ROCKY_M</v>
      </c>
    </row>
    <row r="1426" spans="1:8">
      <c r="A1426" s="80">
        <v>38808</v>
      </c>
      <c r="B1426" s="79" t="s">
        <v>80</v>
      </c>
      <c r="C1426" s="79" t="s">
        <v>102</v>
      </c>
      <c r="D1426" s="85">
        <v>123994.45699999999</v>
      </c>
      <c r="E1426" s="85">
        <v>-619.97228500000006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6IF-PAN/TX/OK</v>
      </c>
    </row>
    <row r="1427" spans="1:8">
      <c r="A1427" s="80">
        <v>38808</v>
      </c>
      <c r="B1427" s="79" t="s">
        <v>80</v>
      </c>
      <c r="C1427" s="79" t="s">
        <v>68</v>
      </c>
      <c r="D1427" s="85">
        <v>49597.782800000001</v>
      </c>
      <c r="E1427" s="85">
        <v>2608.73233348237</v>
      </c>
      <c r="F1427" s="210">
        <f t="shared" si="66"/>
        <v>6</v>
      </c>
      <c r="G1427" s="79" t="str">
        <f t="shared" si="67"/>
        <v>D</v>
      </c>
      <c r="H1427" s="79" t="str">
        <f t="shared" si="68"/>
        <v>6NGI-MALIN</v>
      </c>
    </row>
    <row r="1428" spans="1:8">
      <c r="A1428" s="80">
        <v>38808</v>
      </c>
      <c r="B1428" s="79" t="s">
        <v>80</v>
      </c>
      <c r="C1428" s="79" t="s">
        <v>74</v>
      </c>
      <c r="D1428" s="85">
        <v>94495.349000000002</v>
      </c>
      <c r="E1428" s="85">
        <v>0</v>
      </c>
      <c r="F1428" s="210">
        <f t="shared" si="66"/>
        <v>6</v>
      </c>
      <c r="G1428" s="79" t="str">
        <f t="shared" si="67"/>
        <v>D</v>
      </c>
      <c r="H1428" s="79" t="str">
        <f t="shared" si="68"/>
        <v>6NGI-PGE/CG</v>
      </c>
    </row>
    <row r="1429" spans="1:8">
      <c r="A1429" s="80">
        <v>38808</v>
      </c>
      <c r="B1429" s="79" t="s">
        <v>80</v>
      </c>
      <c r="C1429" s="79" t="s">
        <v>46</v>
      </c>
      <c r="D1429" s="85">
        <v>14052.705099999999</v>
      </c>
      <c r="E1429" s="85">
        <v>-1405.2705100000001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6NGI-SOCAL</v>
      </c>
    </row>
    <row r="1430" spans="1:8">
      <c r="A1430" s="80">
        <v>38838</v>
      </c>
      <c r="B1430" s="79" t="s">
        <v>80</v>
      </c>
      <c r="C1430" s="79" t="s">
        <v>91</v>
      </c>
      <c r="D1430" s="85">
        <v>38256.738299999997</v>
      </c>
      <c r="E1430" s="85">
        <v>1998.8381047043001</v>
      </c>
      <c r="F1430" s="210">
        <f t="shared" si="66"/>
        <v>6</v>
      </c>
      <c r="G1430" s="79" t="str">
        <f t="shared" si="67"/>
        <v>D</v>
      </c>
      <c r="H1430" s="79" t="str">
        <f t="shared" si="68"/>
        <v>6IF-CIG/RKYMTN</v>
      </c>
    </row>
    <row r="1431" spans="1:8">
      <c r="A1431" s="80">
        <v>38838</v>
      </c>
      <c r="B1431" s="79" t="s">
        <v>80</v>
      </c>
      <c r="C1431" s="79" t="s">
        <v>99</v>
      </c>
      <c r="D1431" s="85">
        <v>-127522.4611</v>
      </c>
      <c r="E1431" s="85">
        <v>637.61230550000005</v>
      </c>
      <c r="F1431" s="210">
        <f t="shared" si="66"/>
        <v>6</v>
      </c>
      <c r="G1431" s="79" t="str">
        <f t="shared" si="67"/>
        <v>D</v>
      </c>
      <c r="H1431" s="79" t="str">
        <f t="shared" si="68"/>
        <v>6IF-NGPL/MIDCON</v>
      </c>
    </row>
    <row r="1432" spans="1:8">
      <c r="A1432" s="80">
        <v>38838</v>
      </c>
      <c r="B1432" s="79" t="s">
        <v>80</v>
      </c>
      <c r="C1432" s="79" t="s">
        <v>67</v>
      </c>
      <c r="D1432" s="85">
        <v>-995185.28639999998</v>
      </c>
      <c r="E1432" s="85">
        <v>99518.528640000004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6IF-NWPL_ROCKY_M</v>
      </c>
    </row>
    <row r="1433" spans="1:8">
      <c r="A1433" s="80">
        <v>38838</v>
      </c>
      <c r="B1433" s="79" t="s">
        <v>80</v>
      </c>
      <c r="C1433" s="79" t="s">
        <v>102</v>
      </c>
      <c r="D1433" s="85">
        <v>127522.4611</v>
      </c>
      <c r="E1433" s="85">
        <v>-637.61230550000005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6IF-PAN/TX/OK</v>
      </c>
    </row>
    <row r="1434" spans="1:8">
      <c r="A1434" s="80">
        <v>38838</v>
      </c>
      <c r="B1434" s="79" t="s">
        <v>80</v>
      </c>
      <c r="C1434" s="79" t="s">
        <v>68</v>
      </c>
      <c r="D1434" s="85">
        <v>51008.984400000001</v>
      </c>
      <c r="E1434" s="85">
        <v>2665.11747293906</v>
      </c>
      <c r="F1434" s="210">
        <f t="shared" si="66"/>
        <v>6</v>
      </c>
      <c r="G1434" s="79" t="str">
        <f t="shared" si="67"/>
        <v>D</v>
      </c>
      <c r="H1434" s="79" t="str">
        <f t="shared" si="68"/>
        <v>6NGI-MALIN</v>
      </c>
    </row>
    <row r="1435" spans="1:8">
      <c r="A1435" s="80">
        <v>38838</v>
      </c>
      <c r="B1435" s="79" t="s">
        <v>80</v>
      </c>
      <c r="C1435" s="79" t="s">
        <v>74</v>
      </c>
      <c r="D1435" s="85">
        <v>105368.9301</v>
      </c>
      <c r="E1435" s="85">
        <v>0</v>
      </c>
      <c r="F1435" s="210">
        <f t="shared" si="66"/>
        <v>6</v>
      </c>
      <c r="G1435" s="79" t="str">
        <f t="shared" si="67"/>
        <v>D</v>
      </c>
      <c r="H1435" s="79" t="str">
        <f t="shared" si="68"/>
        <v>6NGI-PGE/CG</v>
      </c>
    </row>
    <row r="1436" spans="1:8">
      <c r="A1436" s="80">
        <v>38838</v>
      </c>
      <c r="B1436" s="79" t="s">
        <v>80</v>
      </c>
      <c r="C1436" s="79" t="s">
        <v>46</v>
      </c>
      <c r="D1436" s="85">
        <v>60058.965600000003</v>
      </c>
      <c r="E1436" s="85">
        <v>-6005.8965600000001</v>
      </c>
      <c r="F1436" s="210">
        <f t="shared" si="66"/>
        <v>6</v>
      </c>
      <c r="G1436" s="79" t="str">
        <f t="shared" si="67"/>
        <v>D</v>
      </c>
      <c r="H1436" s="79" t="str">
        <f t="shared" si="68"/>
        <v>6NGI-SOCAL</v>
      </c>
    </row>
    <row r="1437" spans="1:8">
      <c r="A1437" s="80">
        <v>38869</v>
      </c>
      <c r="B1437" s="79" t="s">
        <v>80</v>
      </c>
      <c r="C1437" s="79" t="s">
        <v>91</v>
      </c>
      <c r="D1437" s="85">
        <v>36840.286200000002</v>
      </c>
      <c r="E1437" s="85">
        <v>1917.2380570026501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6IF-CIG/RKYMTN</v>
      </c>
    </row>
    <row r="1438" spans="1:8">
      <c r="A1438" s="80">
        <v>38869</v>
      </c>
      <c r="B1438" s="79" t="s">
        <v>80</v>
      </c>
      <c r="C1438" s="79" t="s">
        <v>99</v>
      </c>
      <c r="D1438" s="85">
        <v>-122800.954</v>
      </c>
      <c r="E1438" s="85">
        <v>614.00477000000001</v>
      </c>
      <c r="F1438" s="210">
        <f t="shared" si="66"/>
        <v>6</v>
      </c>
      <c r="G1438" s="79" t="str">
        <f t="shared" si="67"/>
        <v>D</v>
      </c>
      <c r="H1438" s="79" t="str">
        <f t="shared" si="68"/>
        <v>6IF-NGPL/MIDCON</v>
      </c>
    </row>
    <row r="1439" spans="1:8">
      <c r="A1439" s="80">
        <v>38869</v>
      </c>
      <c r="B1439" s="79" t="s">
        <v>80</v>
      </c>
      <c r="C1439" s="79" t="s">
        <v>67</v>
      </c>
      <c r="D1439" s="85">
        <v>-958338.64500000002</v>
      </c>
      <c r="E1439" s="85">
        <v>95833.864499999996</v>
      </c>
      <c r="F1439" s="210">
        <f t="shared" si="66"/>
        <v>6</v>
      </c>
      <c r="G1439" s="79" t="str">
        <f t="shared" si="67"/>
        <v>D</v>
      </c>
      <c r="H1439" s="79" t="str">
        <f t="shared" si="68"/>
        <v>6IF-NWPL_ROCKY_M</v>
      </c>
    </row>
    <row r="1440" spans="1:8">
      <c r="A1440" s="80">
        <v>38869</v>
      </c>
      <c r="B1440" s="79" t="s">
        <v>80</v>
      </c>
      <c r="C1440" s="79" t="s">
        <v>102</v>
      </c>
      <c r="D1440" s="85">
        <v>122800.954</v>
      </c>
      <c r="E1440" s="85">
        <v>-614.00477000000001</v>
      </c>
      <c r="F1440" s="210">
        <f t="shared" si="66"/>
        <v>6</v>
      </c>
      <c r="G1440" s="79" t="str">
        <f t="shared" si="67"/>
        <v>D</v>
      </c>
      <c r="H1440" s="79" t="str">
        <f t="shared" si="68"/>
        <v>6IF-PAN/TX/OK</v>
      </c>
    </row>
    <row r="1441" spans="1:8">
      <c r="A1441" s="80">
        <v>38869</v>
      </c>
      <c r="B1441" s="79" t="s">
        <v>80</v>
      </c>
      <c r="C1441" s="79" t="s">
        <v>68</v>
      </c>
      <c r="D1441" s="85">
        <v>49120.381600000001</v>
      </c>
      <c r="E1441" s="85">
        <v>2556.3174093368698</v>
      </c>
      <c r="F1441" s="210">
        <f t="shared" si="66"/>
        <v>6</v>
      </c>
      <c r="G1441" s="79" t="str">
        <f t="shared" si="67"/>
        <v>D</v>
      </c>
      <c r="H1441" s="79" t="str">
        <f t="shared" si="68"/>
        <v>6NGI-MALIN</v>
      </c>
    </row>
    <row r="1442" spans="1:8">
      <c r="A1442" s="80">
        <v>38869</v>
      </c>
      <c r="B1442" s="79" t="s">
        <v>80</v>
      </c>
      <c r="C1442" s="79" t="s">
        <v>74</v>
      </c>
      <c r="D1442" s="85">
        <v>126489.8947</v>
      </c>
      <c r="E1442" s="85">
        <v>0</v>
      </c>
      <c r="F1442" s="210">
        <f t="shared" si="66"/>
        <v>6</v>
      </c>
      <c r="G1442" s="79" t="str">
        <f t="shared" si="67"/>
        <v>D</v>
      </c>
      <c r="H1442" s="79" t="str">
        <f t="shared" si="68"/>
        <v>6NGI-PGE/CG</v>
      </c>
    </row>
    <row r="1443" spans="1:8">
      <c r="A1443" s="80">
        <v>38869</v>
      </c>
      <c r="B1443" s="79" t="s">
        <v>80</v>
      </c>
      <c r="C1443" s="79" t="s">
        <v>46</v>
      </c>
      <c r="D1443" s="85">
        <v>57307.111900000004</v>
      </c>
      <c r="E1443" s="85">
        <v>-5730.71119</v>
      </c>
      <c r="F1443" s="210">
        <f t="shared" si="66"/>
        <v>6</v>
      </c>
      <c r="G1443" s="79" t="str">
        <f t="shared" si="67"/>
        <v>D</v>
      </c>
      <c r="H1443" s="79" t="str">
        <f t="shared" si="68"/>
        <v>6NGI-SOCAL</v>
      </c>
    </row>
    <row r="1444" spans="1:8">
      <c r="A1444" s="80">
        <v>38899</v>
      </c>
      <c r="B1444" s="79" t="s">
        <v>80</v>
      </c>
      <c r="C1444" s="79" t="s">
        <v>91</v>
      </c>
      <c r="D1444" s="85">
        <v>37885.132100000003</v>
      </c>
      <c r="E1444" s="85">
        <v>1858.5447331586001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6IF-CIG/RKYMTN</v>
      </c>
    </row>
    <row r="1445" spans="1:8">
      <c r="A1445" s="80">
        <v>38899</v>
      </c>
      <c r="B1445" s="79" t="s">
        <v>80</v>
      </c>
      <c r="C1445" s="79" t="s">
        <v>99</v>
      </c>
      <c r="D1445" s="85">
        <v>-126283.77370000001</v>
      </c>
      <c r="E1445" s="85">
        <v>631.41886850000003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6IF-NGPL/MIDCON</v>
      </c>
    </row>
    <row r="1446" spans="1:8">
      <c r="A1446" s="80">
        <v>38899</v>
      </c>
      <c r="B1446" s="79" t="s">
        <v>80</v>
      </c>
      <c r="C1446" s="79" t="s">
        <v>67</v>
      </c>
      <c r="D1446" s="85">
        <v>-985518.5699</v>
      </c>
      <c r="E1446" s="85">
        <v>98551.85699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6IF-NWPL_ROCKY_M</v>
      </c>
    </row>
    <row r="1447" spans="1:8">
      <c r="A1447" s="80">
        <v>38899</v>
      </c>
      <c r="B1447" s="79" t="s">
        <v>80</v>
      </c>
      <c r="C1447" s="79" t="s">
        <v>102</v>
      </c>
      <c r="D1447" s="85">
        <v>126283.77370000001</v>
      </c>
      <c r="E1447" s="85">
        <v>-631.41886850000003</v>
      </c>
      <c r="F1447" s="210">
        <f t="shared" si="66"/>
        <v>6</v>
      </c>
      <c r="G1447" s="79" t="str">
        <f t="shared" si="67"/>
        <v>D</v>
      </c>
      <c r="H1447" s="79" t="str">
        <f t="shared" si="68"/>
        <v>6IF-PAN/TX/OK</v>
      </c>
    </row>
    <row r="1448" spans="1:8">
      <c r="A1448" s="80">
        <v>38899</v>
      </c>
      <c r="B1448" s="79" t="s">
        <v>80</v>
      </c>
      <c r="C1448" s="79" t="s">
        <v>68</v>
      </c>
      <c r="D1448" s="85">
        <v>50513.5095</v>
      </c>
      <c r="E1448" s="85">
        <v>2478.0596458467103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6NGI-MALIN</v>
      </c>
    </row>
    <row r="1449" spans="1:8">
      <c r="A1449" s="80">
        <v>38899</v>
      </c>
      <c r="B1449" s="79" t="s">
        <v>80</v>
      </c>
      <c r="C1449" s="79" t="s">
        <v>74</v>
      </c>
      <c r="D1449" s="85">
        <v>128727.9757</v>
      </c>
      <c r="E1449" s="85">
        <v>0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6NGI-PGE/CG</v>
      </c>
    </row>
    <row r="1450" spans="1:8">
      <c r="A1450" s="80">
        <v>38899</v>
      </c>
      <c r="B1450" s="79" t="s">
        <v>80</v>
      </c>
      <c r="C1450" s="79" t="s">
        <v>46</v>
      </c>
      <c r="D1450" s="85">
        <v>2444.2020000000002</v>
      </c>
      <c r="E1450" s="85">
        <v>-244.42020000000002</v>
      </c>
      <c r="F1450" s="210">
        <f t="shared" si="66"/>
        <v>6</v>
      </c>
      <c r="G1450" s="79" t="str">
        <f t="shared" si="67"/>
        <v>D</v>
      </c>
      <c r="H1450" s="79" t="str">
        <f t="shared" si="68"/>
        <v>6NGI-SOCAL</v>
      </c>
    </row>
    <row r="1451" spans="1:8">
      <c r="A1451" s="80">
        <v>38930</v>
      </c>
      <c r="B1451" s="79" t="s">
        <v>80</v>
      </c>
      <c r="C1451" s="79" t="s">
        <v>91</v>
      </c>
      <c r="D1451" s="85">
        <v>37695.058100000002</v>
      </c>
      <c r="E1451" s="85">
        <v>1785.4604977355402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6IF-CIG/RKYMTN</v>
      </c>
    </row>
    <row r="1452" spans="1:8">
      <c r="A1452" s="80">
        <v>38930</v>
      </c>
      <c r="B1452" s="79" t="s">
        <v>80</v>
      </c>
      <c r="C1452" s="79" t="s">
        <v>99</v>
      </c>
      <c r="D1452" s="85">
        <v>-125650.1936</v>
      </c>
      <c r="E1452" s="85">
        <v>628.25096800000006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6IF-NGPL/MIDCON</v>
      </c>
    </row>
    <row r="1453" spans="1:8">
      <c r="A1453" s="80">
        <v>38930</v>
      </c>
      <c r="B1453" s="79" t="s">
        <v>80</v>
      </c>
      <c r="C1453" s="79" t="s">
        <v>67</v>
      </c>
      <c r="D1453" s="85">
        <v>-980574.11129999999</v>
      </c>
      <c r="E1453" s="85">
        <v>98057.411129999993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6IF-NWPL_ROCKY_M</v>
      </c>
    </row>
    <row r="1454" spans="1:8">
      <c r="A1454" s="80">
        <v>38930</v>
      </c>
      <c r="B1454" s="79" t="s">
        <v>80</v>
      </c>
      <c r="C1454" s="79" t="s">
        <v>102</v>
      </c>
      <c r="D1454" s="85">
        <v>125650.1936</v>
      </c>
      <c r="E1454" s="85">
        <v>-628.25096800000006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6IF-PAN/TX/OK</v>
      </c>
    </row>
    <row r="1455" spans="1:8">
      <c r="A1455" s="80">
        <v>38930</v>
      </c>
      <c r="B1455" s="79" t="s">
        <v>80</v>
      </c>
      <c r="C1455" s="79" t="s">
        <v>68</v>
      </c>
      <c r="D1455" s="85">
        <v>50260.077400000002</v>
      </c>
      <c r="E1455" s="85">
        <v>2380.6139938230003</v>
      </c>
      <c r="F1455" s="210">
        <f t="shared" si="66"/>
        <v>6</v>
      </c>
      <c r="G1455" s="79" t="str">
        <f t="shared" si="67"/>
        <v>D</v>
      </c>
      <c r="H1455" s="79" t="str">
        <f t="shared" si="68"/>
        <v>6NGI-MALIN</v>
      </c>
    </row>
    <row r="1456" spans="1:8">
      <c r="A1456" s="80">
        <v>38930</v>
      </c>
      <c r="B1456" s="79" t="s">
        <v>80</v>
      </c>
      <c r="C1456" s="79" t="s">
        <v>74</v>
      </c>
      <c r="D1456" s="85">
        <v>133408.8904</v>
      </c>
      <c r="E1456" s="85">
        <v>0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6NGI-PGE/CG</v>
      </c>
    </row>
    <row r="1457" spans="1:8">
      <c r="A1457" s="80">
        <v>38930</v>
      </c>
      <c r="B1457" s="79" t="s">
        <v>80</v>
      </c>
      <c r="C1457" s="79" t="s">
        <v>46</v>
      </c>
      <c r="D1457" s="85">
        <v>38911.027699999999</v>
      </c>
      <c r="E1457" s="85">
        <v>-3891.10277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6NGI-SOCAL</v>
      </c>
    </row>
    <row r="1458" spans="1:8">
      <c r="A1458" s="80">
        <v>38961</v>
      </c>
      <c r="B1458" s="79" t="s">
        <v>80</v>
      </c>
      <c r="C1458" s="79" t="s">
        <v>91</v>
      </c>
      <c r="D1458" s="85">
        <v>36294.375399999997</v>
      </c>
      <c r="E1458" s="85">
        <v>1669.0395181501699</v>
      </c>
      <c r="F1458" s="210">
        <f t="shared" si="66"/>
        <v>6</v>
      </c>
      <c r="G1458" s="79" t="str">
        <f t="shared" si="67"/>
        <v>D</v>
      </c>
      <c r="H1458" s="79" t="str">
        <f t="shared" si="68"/>
        <v>6IF-CIG/RKYMTN</v>
      </c>
    </row>
    <row r="1459" spans="1:8">
      <c r="A1459" s="80">
        <v>38961</v>
      </c>
      <c r="B1459" s="79" t="s">
        <v>80</v>
      </c>
      <c r="C1459" s="79" t="s">
        <v>99</v>
      </c>
      <c r="D1459" s="85">
        <v>-120981.2513</v>
      </c>
      <c r="E1459" s="85">
        <v>604.90625650000004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6IF-NGPL/MIDCON</v>
      </c>
    </row>
    <row r="1460" spans="1:8">
      <c r="A1460" s="80">
        <v>38961</v>
      </c>
      <c r="B1460" s="79" t="s">
        <v>80</v>
      </c>
      <c r="C1460" s="79" t="s">
        <v>67</v>
      </c>
      <c r="D1460" s="85">
        <v>-944137.68469999998</v>
      </c>
      <c r="E1460" s="85">
        <v>94413.768469999995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6IF-NWPL_ROCKY_M</v>
      </c>
    </row>
    <row r="1461" spans="1:8">
      <c r="A1461" s="80">
        <v>38961</v>
      </c>
      <c r="B1461" s="79" t="s">
        <v>80</v>
      </c>
      <c r="C1461" s="79" t="s">
        <v>102</v>
      </c>
      <c r="D1461" s="85">
        <v>120981.2513</v>
      </c>
      <c r="E1461" s="85">
        <v>-604.90625650000004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6IF-PAN/TX/OK</v>
      </c>
    </row>
    <row r="1462" spans="1:8">
      <c r="A1462" s="80">
        <v>38961</v>
      </c>
      <c r="B1462" s="79" t="s">
        <v>80</v>
      </c>
      <c r="C1462" s="79" t="s">
        <v>68</v>
      </c>
      <c r="D1462" s="85">
        <v>48392.500500000002</v>
      </c>
      <c r="E1462" s="85">
        <v>2225.3860226673601</v>
      </c>
      <c r="F1462" s="210">
        <f t="shared" si="66"/>
        <v>6</v>
      </c>
      <c r="G1462" s="79" t="str">
        <f t="shared" si="67"/>
        <v>D</v>
      </c>
      <c r="H1462" s="79" t="str">
        <f t="shared" si="68"/>
        <v>6NGI-MALIN</v>
      </c>
    </row>
    <row r="1463" spans="1:8">
      <c r="A1463" s="80">
        <v>38961</v>
      </c>
      <c r="B1463" s="79" t="s">
        <v>80</v>
      </c>
      <c r="C1463" s="79" t="s">
        <v>74</v>
      </c>
      <c r="D1463" s="85">
        <v>124564.7159</v>
      </c>
      <c r="E1463" s="85">
        <v>0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6NGI-PGE/CG</v>
      </c>
    </row>
    <row r="1464" spans="1:8">
      <c r="A1464" s="80">
        <v>38961</v>
      </c>
      <c r="B1464" s="79" t="s">
        <v>80</v>
      </c>
      <c r="C1464" s="79" t="s">
        <v>46</v>
      </c>
      <c r="D1464" s="85">
        <v>36294.375399999997</v>
      </c>
      <c r="E1464" s="85">
        <v>-3629.4375399999999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6NGI-SOCAL</v>
      </c>
    </row>
    <row r="1465" spans="1:8">
      <c r="A1465" s="80">
        <v>38991</v>
      </c>
      <c r="B1465" s="79" t="s">
        <v>80</v>
      </c>
      <c r="C1465" s="79" t="s">
        <v>91</v>
      </c>
      <c r="D1465" s="85">
        <v>37318.7376</v>
      </c>
      <c r="E1465" s="85">
        <v>1664.75417134193</v>
      </c>
      <c r="F1465" s="210">
        <f t="shared" si="66"/>
        <v>6</v>
      </c>
      <c r="G1465" s="79" t="str">
        <f t="shared" si="67"/>
        <v>D</v>
      </c>
      <c r="H1465" s="79" t="str">
        <f t="shared" si="68"/>
        <v>6IF-CIG/RKYMTN</v>
      </c>
    </row>
    <row r="1466" spans="1:8">
      <c r="A1466" s="80">
        <v>38991</v>
      </c>
      <c r="B1466" s="79" t="s">
        <v>80</v>
      </c>
      <c r="C1466" s="79" t="s">
        <v>99</v>
      </c>
      <c r="D1466" s="85">
        <v>-124395.7919</v>
      </c>
      <c r="E1466" s="85">
        <v>621.97895949999997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6IF-NGPL/MIDCON</v>
      </c>
    </row>
    <row r="1467" spans="1:8">
      <c r="A1467" s="80">
        <v>38991</v>
      </c>
      <c r="B1467" s="79" t="s">
        <v>80</v>
      </c>
      <c r="C1467" s="79" t="s">
        <v>67</v>
      </c>
      <c r="D1467" s="85">
        <v>-970784.76029999997</v>
      </c>
      <c r="E1467" s="85">
        <v>97078.476030000005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6IF-NWPL_ROCKY_M</v>
      </c>
    </row>
    <row r="1468" spans="1:8">
      <c r="A1468" s="80">
        <v>38991</v>
      </c>
      <c r="B1468" s="79" t="s">
        <v>80</v>
      </c>
      <c r="C1468" s="79" t="s">
        <v>102</v>
      </c>
      <c r="D1468" s="85">
        <v>124395.7919</v>
      </c>
      <c r="E1468" s="85">
        <v>-621.97895949999997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6IF-PAN/TX/OK</v>
      </c>
    </row>
    <row r="1469" spans="1:8">
      <c r="A1469" s="80">
        <v>38991</v>
      </c>
      <c r="B1469" s="79" t="s">
        <v>80</v>
      </c>
      <c r="C1469" s="79" t="s">
        <v>68</v>
      </c>
      <c r="D1469" s="85">
        <v>49758.316700000003</v>
      </c>
      <c r="E1469" s="85">
        <v>2219.67222399501</v>
      </c>
      <c r="F1469" s="210">
        <f t="shared" si="66"/>
        <v>6</v>
      </c>
      <c r="G1469" s="79" t="str">
        <f t="shared" si="67"/>
        <v>D</v>
      </c>
      <c r="H1469" s="79" t="str">
        <f t="shared" si="68"/>
        <v>6NGI-MALIN</v>
      </c>
    </row>
    <row r="1470" spans="1:8">
      <c r="A1470" s="80">
        <v>38991</v>
      </c>
      <c r="B1470" s="79" t="s">
        <v>80</v>
      </c>
      <c r="C1470" s="79" t="s">
        <v>74</v>
      </c>
      <c r="D1470" s="85">
        <v>128348.3679</v>
      </c>
      <c r="E1470" s="85">
        <v>0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6NGI-PGE/CG</v>
      </c>
    </row>
    <row r="1471" spans="1:8">
      <c r="A1471" s="80">
        <v>38991</v>
      </c>
      <c r="B1471" s="79" t="s">
        <v>80</v>
      </c>
      <c r="C1471" s="79" t="s">
        <v>46</v>
      </c>
      <c r="D1471" s="85">
        <v>26484.2654</v>
      </c>
      <c r="E1471" s="85">
        <v>-2648.4265399999999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6NGI-SOCAL</v>
      </c>
    </row>
    <row r="1472" spans="1:8">
      <c r="A1472" s="80">
        <v>39022</v>
      </c>
      <c r="B1472" s="79" t="s">
        <v>80</v>
      </c>
      <c r="C1472" s="79" t="s">
        <v>91</v>
      </c>
      <c r="D1472" s="85">
        <v>35929.782599999999</v>
      </c>
      <c r="E1472" s="85">
        <v>1287.0607569844201</v>
      </c>
      <c r="F1472" s="210">
        <f t="shared" si="66"/>
        <v>6</v>
      </c>
      <c r="G1472" s="79" t="str">
        <f t="shared" si="67"/>
        <v>D</v>
      </c>
      <c r="H1472" s="79" t="str">
        <f t="shared" si="68"/>
        <v>6IF-CIG/RKYMTN</v>
      </c>
    </row>
    <row r="1473" spans="1:8">
      <c r="A1473" s="80">
        <v>39022</v>
      </c>
      <c r="B1473" s="79" t="s">
        <v>80</v>
      </c>
      <c r="C1473" s="79" t="s">
        <v>67</v>
      </c>
      <c r="D1473" s="85">
        <v>-1054419.3529999999</v>
      </c>
      <c r="E1473" s="85">
        <v>105441.9353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6IF-NWPL_ROCKY_M</v>
      </c>
    </row>
    <row r="1474" spans="1:8">
      <c r="A1474" s="80">
        <v>39022</v>
      </c>
      <c r="B1474" s="79" t="s">
        <v>80</v>
      </c>
      <c r="C1474" s="79" t="s">
        <v>68</v>
      </c>
      <c r="D1474" s="85">
        <v>47906.376799999998</v>
      </c>
      <c r="E1474" s="85">
        <v>1716.0810093125601</v>
      </c>
      <c r="F1474" s="210">
        <f t="shared" si="66"/>
        <v>6</v>
      </c>
      <c r="G1474" s="79" t="str">
        <f t="shared" si="67"/>
        <v>D</v>
      </c>
      <c r="H1474" s="79" t="str">
        <f t="shared" si="68"/>
        <v>6NGI-MALIN</v>
      </c>
    </row>
    <row r="1475" spans="1:8">
      <c r="A1475" s="80">
        <v>39022</v>
      </c>
      <c r="B1475" s="79" t="s">
        <v>80</v>
      </c>
      <c r="C1475" s="79" t="s">
        <v>74</v>
      </c>
      <c r="D1475" s="85">
        <v>122218.7484</v>
      </c>
      <c r="E1475" s="85">
        <v>0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6NGI-PGE/CG</v>
      </c>
    </row>
    <row r="1476" spans="1:8">
      <c r="A1476" s="80">
        <v>39022</v>
      </c>
      <c r="B1476" s="79" t="s">
        <v>80</v>
      </c>
      <c r="C1476" s="79" t="s">
        <v>46</v>
      </c>
      <c r="D1476" s="85">
        <v>15170.3526</v>
      </c>
      <c r="E1476" s="85">
        <v>-1517.0352600000001</v>
      </c>
      <c r="F1476" s="210">
        <f t="shared" si="69"/>
        <v>6</v>
      </c>
      <c r="G1476" s="79" t="str">
        <f t="shared" si="70"/>
        <v>D</v>
      </c>
      <c r="H1476" s="79" t="str">
        <f t="shared" si="71"/>
        <v>6NGI-SOCAL</v>
      </c>
    </row>
    <row r="1477" spans="1:8">
      <c r="A1477" s="80">
        <v>39052</v>
      </c>
      <c r="B1477" s="79" t="s">
        <v>80</v>
      </c>
      <c r="C1477" s="79" t="s">
        <v>91</v>
      </c>
      <c r="D1477" s="85">
        <v>36956.925000000003</v>
      </c>
      <c r="E1477" s="85">
        <v>1219.0583811895901</v>
      </c>
      <c r="F1477" s="210">
        <f t="shared" si="69"/>
        <v>6</v>
      </c>
      <c r="G1477" s="79" t="str">
        <f t="shared" si="70"/>
        <v>D</v>
      </c>
      <c r="H1477" s="79" t="str">
        <f t="shared" si="71"/>
        <v>6IF-CIG/RKYMTN</v>
      </c>
    </row>
    <row r="1478" spans="1:8">
      <c r="A1478" s="80">
        <v>39052</v>
      </c>
      <c r="B1478" s="79" t="s">
        <v>80</v>
      </c>
      <c r="C1478" s="79" t="s">
        <v>67</v>
      </c>
      <c r="D1478" s="85">
        <v>-1084562.5585</v>
      </c>
      <c r="E1478" s="85">
        <v>108456.25585</v>
      </c>
      <c r="F1478" s="210">
        <f t="shared" si="69"/>
        <v>6</v>
      </c>
      <c r="G1478" s="79" t="str">
        <f t="shared" si="70"/>
        <v>D</v>
      </c>
      <c r="H1478" s="79" t="str">
        <f t="shared" si="71"/>
        <v>6IF-NWPL_ROCKY_M</v>
      </c>
    </row>
    <row r="1479" spans="1:8">
      <c r="A1479" s="80">
        <v>39052</v>
      </c>
      <c r="B1479" s="79" t="s">
        <v>80</v>
      </c>
      <c r="C1479" s="79" t="s">
        <v>68</v>
      </c>
      <c r="D1479" s="85">
        <v>49275.899900000004</v>
      </c>
      <c r="E1479" s="85">
        <v>1625.4111716208599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6NGI-MALIN</v>
      </c>
    </row>
    <row r="1480" spans="1:8">
      <c r="A1480" s="80">
        <v>39052</v>
      </c>
      <c r="B1480" s="79" t="s">
        <v>80</v>
      </c>
      <c r="C1480" s="79" t="s">
        <v>74</v>
      </c>
      <c r="D1480" s="85">
        <v>125629.7018</v>
      </c>
      <c r="E1480" s="85">
        <v>0</v>
      </c>
      <c r="F1480" s="210">
        <f t="shared" si="69"/>
        <v>6</v>
      </c>
      <c r="G1480" s="79" t="str">
        <f t="shared" si="70"/>
        <v>D</v>
      </c>
      <c r="H1480" s="79" t="str">
        <f t="shared" si="71"/>
        <v>6NGI-PGE/CG</v>
      </c>
    </row>
    <row r="1481" spans="1:8">
      <c r="A1481" s="80">
        <v>39052</v>
      </c>
      <c r="B1481" s="79" t="s">
        <v>80</v>
      </c>
      <c r="C1481" s="79" t="s">
        <v>46</v>
      </c>
      <c r="D1481" s="85">
        <v>11921.5887</v>
      </c>
      <c r="E1481" s="85">
        <v>-1192.15887</v>
      </c>
      <c r="F1481" s="210">
        <f t="shared" si="69"/>
        <v>6</v>
      </c>
      <c r="G1481" s="79" t="str">
        <f t="shared" si="70"/>
        <v>D</v>
      </c>
      <c r="H1481" s="79" t="str">
        <f t="shared" si="71"/>
        <v>6NGI-SOCAL</v>
      </c>
    </row>
    <row r="1482" spans="1:8">
      <c r="A1482" s="80">
        <v>39083</v>
      </c>
      <c r="B1482" s="79" t="s">
        <v>80</v>
      </c>
      <c r="C1482" s="79" t="s">
        <v>91</v>
      </c>
      <c r="D1482" s="85">
        <v>36780.406000000003</v>
      </c>
      <c r="E1482" s="85">
        <v>1156.5915295238699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6IF-CIG/RKYMTN</v>
      </c>
    </row>
    <row r="1483" spans="1:8">
      <c r="A1483" s="80">
        <v>39083</v>
      </c>
      <c r="B1483" s="79" t="s">
        <v>80</v>
      </c>
      <c r="C1483" s="79" t="s">
        <v>67</v>
      </c>
      <c r="D1483" s="85">
        <v>-1080485.7271</v>
      </c>
      <c r="E1483" s="85">
        <v>108048.57270999999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6IF-NWPL_ROCKY_M</v>
      </c>
    </row>
    <row r="1484" spans="1:8">
      <c r="A1484" s="80">
        <v>39083</v>
      </c>
      <c r="B1484" s="79" t="s">
        <v>80</v>
      </c>
      <c r="C1484" s="79" t="s">
        <v>68</v>
      </c>
      <c r="D1484" s="85">
        <v>49040.541299999997</v>
      </c>
      <c r="E1484" s="85">
        <v>1542.12203831696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39083</v>
      </c>
      <c r="B1485" s="79" t="s">
        <v>80</v>
      </c>
      <c r="C1485" s="79" t="s">
        <v>74</v>
      </c>
      <c r="D1485" s="85">
        <v>3676.4586000000004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39083</v>
      </c>
      <c r="B1486" s="79" t="s">
        <v>80</v>
      </c>
      <c r="C1486" s="79" t="s">
        <v>46</v>
      </c>
      <c r="D1486" s="85">
        <v>7118.7883000000002</v>
      </c>
      <c r="E1486" s="85">
        <v>-711.87882999999999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39114</v>
      </c>
      <c r="B1487" s="79" t="s">
        <v>80</v>
      </c>
      <c r="C1487" s="79" t="s">
        <v>91</v>
      </c>
      <c r="D1487" s="85">
        <v>33061.294800000003</v>
      </c>
      <c r="E1487" s="85">
        <v>1111.3276079203899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39114</v>
      </c>
      <c r="B1488" s="79" t="s">
        <v>80</v>
      </c>
      <c r="C1488" s="79" t="s">
        <v>67</v>
      </c>
      <c r="D1488" s="85">
        <v>-971230.63820000004</v>
      </c>
      <c r="E1488" s="85">
        <v>97123.063819999996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6IF-NWPL_ROCKY_M</v>
      </c>
    </row>
    <row r="1489" spans="1:8">
      <c r="A1489" s="80">
        <v>39114</v>
      </c>
      <c r="B1489" s="79" t="s">
        <v>80</v>
      </c>
      <c r="C1489" s="79" t="s">
        <v>68</v>
      </c>
      <c r="D1489" s="85">
        <v>44081.7264</v>
      </c>
      <c r="E1489" s="85">
        <v>1481.7701438938602</v>
      </c>
      <c r="F1489" s="210">
        <f t="shared" si="69"/>
        <v>6</v>
      </c>
      <c r="G1489" s="79" t="str">
        <f t="shared" si="70"/>
        <v>D</v>
      </c>
      <c r="H1489" s="79" t="str">
        <f t="shared" si="71"/>
        <v>6NGI-MALIN</v>
      </c>
    </row>
    <row r="1490" spans="1:8">
      <c r="A1490" s="80">
        <v>39114</v>
      </c>
      <c r="B1490" s="79" t="s">
        <v>80</v>
      </c>
      <c r="C1490" s="79" t="s">
        <v>74</v>
      </c>
      <c r="D1490" s="85">
        <v>3543.8559</v>
      </c>
      <c r="E1490" s="85">
        <v>0</v>
      </c>
      <c r="F1490" s="210">
        <f t="shared" si="69"/>
        <v>6</v>
      </c>
      <c r="G1490" s="79" t="str">
        <f t="shared" si="70"/>
        <v>D</v>
      </c>
      <c r="H1490" s="79" t="str">
        <f t="shared" si="71"/>
        <v>6NGI-PGE/CG</v>
      </c>
    </row>
    <row r="1491" spans="1:8">
      <c r="A1491" s="80">
        <v>39114</v>
      </c>
      <c r="B1491" s="79" t="s">
        <v>80</v>
      </c>
      <c r="C1491" s="79" t="s">
        <v>46</v>
      </c>
      <c r="D1491" s="85">
        <v>7871.7369000000008</v>
      </c>
      <c r="E1491" s="85">
        <v>-787.17368999999997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6NGI-SOCAL</v>
      </c>
    </row>
    <row r="1492" spans="1:8">
      <c r="A1492" s="80">
        <v>39142</v>
      </c>
      <c r="B1492" s="79" t="s">
        <v>80</v>
      </c>
      <c r="C1492" s="79" t="s">
        <v>91</v>
      </c>
      <c r="D1492" s="85">
        <v>36443.6031</v>
      </c>
      <c r="E1492" s="85">
        <v>1878.3734386135202</v>
      </c>
      <c r="F1492" s="210">
        <f t="shared" si="69"/>
        <v>6</v>
      </c>
      <c r="G1492" s="79" t="str">
        <f t="shared" si="70"/>
        <v>D</v>
      </c>
      <c r="H1492" s="79" t="str">
        <f t="shared" si="71"/>
        <v>6IF-CIG/RKYMTN</v>
      </c>
    </row>
    <row r="1493" spans="1:8">
      <c r="A1493" s="80">
        <v>39142</v>
      </c>
      <c r="B1493" s="79" t="s">
        <v>80</v>
      </c>
      <c r="C1493" s="79" t="s">
        <v>67</v>
      </c>
      <c r="D1493" s="85">
        <v>-1070591.5791</v>
      </c>
      <c r="E1493" s="85">
        <v>107059.15790999999</v>
      </c>
      <c r="F1493" s="210">
        <f t="shared" si="69"/>
        <v>6</v>
      </c>
      <c r="G1493" s="79" t="str">
        <f t="shared" si="70"/>
        <v>D</v>
      </c>
      <c r="H1493" s="79" t="str">
        <f t="shared" si="71"/>
        <v>6IF-NWPL_ROCKY_M</v>
      </c>
    </row>
    <row r="1494" spans="1:8">
      <c r="A1494" s="80">
        <v>39142</v>
      </c>
      <c r="B1494" s="79" t="s">
        <v>80</v>
      </c>
      <c r="C1494" s="79" t="s">
        <v>68</v>
      </c>
      <c r="D1494" s="85">
        <v>48591.470800000003</v>
      </c>
      <c r="E1494" s="85">
        <v>2504.4979181513604</v>
      </c>
      <c r="F1494" s="210">
        <f t="shared" si="69"/>
        <v>6</v>
      </c>
      <c r="G1494" s="79" t="str">
        <f t="shared" si="70"/>
        <v>D</v>
      </c>
      <c r="H1494" s="79" t="str">
        <f t="shared" si="71"/>
        <v>6NGI-MALIN</v>
      </c>
    </row>
    <row r="1495" spans="1:8">
      <c r="A1495" s="80">
        <v>39142</v>
      </c>
      <c r="B1495" s="79" t="s">
        <v>80</v>
      </c>
      <c r="C1495" s="79" t="s">
        <v>74</v>
      </c>
      <c r="D1495" s="85">
        <v>5274.5258000000003</v>
      </c>
      <c r="E1495" s="85">
        <v>0</v>
      </c>
      <c r="F1495" s="210">
        <f t="shared" si="69"/>
        <v>6</v>
      </c>
      <c r="G1495" s="79" t="str">
        <f t="shared" si="70"/>
        <v>D</v>
      </c>
      <c r="H1495" s="79" t="str">
        <f t="shared" si="71"/>
        <v>6NGI-PGE/CG</v>
      </c>
    </row>
    <row r="1496" spans="1:8">
      <c r="A1496" s="80">
        <v>39142</v>
      </c>
      <c r="B1496" s="79" t="s">
        <v>80</v>
      </c>
      <c r="C1496" s="79" t="s">
        <v>46</v>
      </c>
      <c r="D1496" s="85">
        <v>12539.734400000001</v>
      </c>
      <c r="E1496" s="85">
        <v>-1253.97344</v>
      </c>
      <c r="F1496" s="210">
        <f t="shared" si="69"/>
        <v>6</v>
      </c>
      <c r="G1496" s="79" t="str">
        <f t="shared" si="70"/>
        <v>D</v>
      </c>
      <c r="H1496" s="79" t="str">
        <f t="shared" si="71"/>
        <v>6NGI-SOCAL</v>
      </c>
    </row>
    <row r="1497" spans="1:8">
      <c r="A1497" s="80">
        <v>39173</v>
      </c>
      <c r="B1497" s="79" t="s">
        <v>80</v>
      </c>
      <c r="C1497" s="79" t="s">
        <v>91</v>
      </c>
      <c r="D1497" s="85">
        <v>35096.339599999999</v>
      </c>
      <c r="E1497" s="85">
        <v>1815.56422343906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6IF-CIG/RKYMTN</v>
      </c>
    </row>
    <row r="1498" spans="1:8">
      <c r="A1498" s="80">
        <v>39173</v>
      </c>
      <c r="B1498" s="79" t="s">
        <v>80</v>
      </c>
      <c r="C1498" s="79" t="s">
        <v>67</v>
      </c>
      <c r="D1498" s="85">
        <v>-1031013.4705000001</v>
      </c>
      <c r="E1498" s="85">
        <v>103101.34705</v>
      </c>
      <c r="F1498" s="210">
        <f t="shared" si="69"/>
        <v>6</v>
      </c>
      <c r="G1498" s="79" t="str">
        <f t="shared" si="70"/>
        <v>D</v>
      </c>
      <c r="H1498" s="79" t="str">
        <f t="shared" si="71"/>
        <v>6IF-NWPL_ROCKY_M</v>
      </c>
    </row>
    <row r="1499" spans="1:8">
      <c r="A1499" s="80">
        <v>39173</v>
      </c>
      <c r="B1499" s="79" t="s">
        <v>80</v>
      </c>
      <c r="C1499" s="79" t="s">
        <v>68</v>
      </c>
      <c r="D1499" s="85">
        <v>46795.119500000001</v>
      </c>
      <c r="E1499" s="85">
        <v>2420.7522996431098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6NGI-MALIN</v>
      </c>
    </row>
    <row r="1500" spans="1:8">
      <c r="A1500" s="80">
        <v>39173</v>
      </c>
      <c r="B1500" s="79" t="s">
        <v>80</v>
      </c>
      <c r="C1500" s="79" t="s">
        <v>74</v>
      </c>
      <c r="D1500" s="85">
        <v>5490.6274000000003</v>
      </c>
      <c r="E1500" s="85">
        <v>0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6NGI-PGE/CG</v>
      </c>
    </row>
    <row r="1501" spans="1:8">
      <c r="A1501" s="80">
        <v>39173</v>
      </c>
      <c r="B1501" s="79" t="s">
        <v>80</v>
      </c>
      <c r="C1501" s="79" t="s">
        <v>46</v>
      </c>
      <c r="D1501" s="85">
        <v>23397.559799999999</v>
      </c>
      <c r="E1501" s="85">
        <v>-2339.7559799999999</v>
      </c>
      <c r="F1501" s="210">
        <f t="shared" si="69"/>
        <v>6</v>
      </c>
      <c r="G1501" s="79" t="str">
        <f t="shared" si="70"/>
        <v>D</v>
      </c>
      <c r="H1501" s="79" t="str">
        <f t="shared" si="71"/>
        <v>6NGI-SOCAL</v>
      </c>
    </row>
    <row r="1502" spans="1:8">
      <c r="A1502" s="80">
        <v>39203</v>
      </c>
      <c r="B1502" s="79" t="s">
        <v>80</v>
      </c>
      <c r="C1502" s="79" t="s">
        <v>91</v>
      </c>
      <c r="D1502" s="85">
        <v>36094.293599999997</v>
      </c>
      <c r="E1502" s="85">
        <v>1854.6552694359902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6IF-CIG/RKYMTN</v>
      </c>
    </row>
    <row r="1503" spans="1:8">
      <c r="A1503" s="80">
        <v>39203</v>
      </c>
      <c r="B1503" s="79" t="s">
        <v>80</v>
      </c>
      <c r="C1503" s="79" t="s">
        <v>67</v>
      </c>
      <c r="D1503" s="85">
        <v>-1060330.0325</v>
      </c>
      <c r="E1503" s="85">
        <v>106033.00324999999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39203</v>
      </c>
      <c r="B1504" s="79" t="s">
        <v>80</v>
      </c>
      <c r="C1504" s="79" t="s">
        <v>68</v>
      </c>
      <c r="D1504" s="85">
        <v>48125.724799999996</v>
      </c>
      <c r="E1504" s="85">
        <v>2472.8736925813196</v>
      </c>
      <c r="F1504" s="210">
        <f t="shared" si="69"/>
        <v>6</v>
      </c>
      <c r="G1504" s="79" t="str">
        <f t="shared" si="70"/>
        <v>D</v>
      </c>
      <c r="H1504" s="79" t="str">
        <f t="shared" si="71"/>
        <v>6NGI-MALIN</v>
      </c>
    </row>
    <row r="1505" spans="1:8">
      <c r="A1505" s="80">
        <v>39203</v>
      </c>
      <c r="B1505" s="79" t="s">
        <v>80</v>
      </c>
      <c r="C1505" s="79" t="s">
        <v>74</v>
      </c>
      <c r="D1505" s="85">
        <v>5052.4249</v>
      </c>
      <c r="E1505" s="85">
        <v>0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6NGI-PGE/CG</v>
      </c>
    </row>
    <row r="1506" spans="1:8">
      <c r="A1506" s="80">
        <v>39203</v>
      </c>
      <c r="B1506" s="79" t="s">
        <v>80</v>
      </c>
      <c r="C1506" s="79" t="s">
        <v>46</v>
      </c>
      <c r="D1506" s="85">
        <v>33377.518900000003</v>
      </c>
      <c r="E1506" s="85">
        <v>-3337.75189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6NGI-SOCAL</v>
      </c>
    </row>
    <row r="1507" spans="1:8">
      <c r="A1507" s="80">
        <v>39234</v>
      </c>
      <c r="B1507" s="79" t="s">
        <v>80</v>
      </c>
      <c r="C1507" s="79" t="s">
        <v>91</v>
      </c>
      <c r="D1507" s="85">
        <v>34757.7889</v>
      </c>
      <c r="E1507" s="85">
        <v>1755.0375326120702</v>
      </c>
      <c r="F1507" s="210">
        <f t="shared" si="69"/>
        <v>6</v>
      </c>
      <c r="G1507" s="79" t="str">
        <f t="shared" si="70"/>
        <v>D</v>
      </c>
      <c r="H1507" s="79" t="str">
        <f t="shared" si="71"/>
        <v>6IF-CIG/RKYMTN</v>
      </c>
    </row>
    <row r="1508" spans="1:8">
      <c r="A1508" s="80">
        <v>39234</v>
      </c>
      <c r="B1508" s="79" t="s">
        <v>80</v>
      </c>
      <c r="C1508" s="79" t="s">
        <v>67</v>
      </c>
      <c r="D1508" s="85">
        <v>-1021067.9783</v>
      </c>
      <c r="E1508" s="85">
        <v>102106.79783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6IF-NWPL_ROCKY_M</v>
      </c>
    </row>
    <row r="1509" spans="1:8">
      <c r="A1509" s="80">
        <v>39234</v>
      </c>
      <c r="B1509" s="79" t="s">
        <v>80</v>
      </c>
      <c r="C1509" s="79" t="s">
        <v>68</v>
      </c>
      <c r="D1509" s="85">
        <v>46343.718500000003</v>
      </c>
      <c r="E1509" s="85">
        <v>2340.0500417996404</v>
      </c>
      <c r="F1509" s="210">
        <f t="shared" si="69"/>
        <v>6</v>
      </c>
      <c r="G1509" s="79" t="str">
        <f t="shared" si="70"/>
        <v>D</v>
      </c>
      <c r="H1509" s="79" t="str">
        <f t="shared" si="71"/>
        <v>6NGI-MALIN</v>
      </c>
    </row>
    <row r="1510" spans="1:8">
      <c r="A1510" s="80">
        <v>39234</v>
      </c>
      <c r="B1510" s="79" t="s">
        <v>80</v>
      </c>
      <c r="C1510" s="79" t="s">
        <v>74</v>
      </c>
      <c r="D1510" s="85">
        <v>3480.4133000000002</v>
      </c>
      <c r="E1510" s="85">
        <v>0</v>
      </c>
      <c r="F1510" s="210">
        <f t="shared" si="69"/>
        <v>6</v>
      </c>
      <c r="G1510" s="79" t="str">
        <f t="shared" si="70"/>
        <v>D</v>
      </c>
      <c r="H1510" s="79" t="str">
        <f t="shared" si="71"/>
        <v>6NGI-PGE/CG</v>
      </c>
    </row>
    <row r="1511" spans="1:8">
      <c r="A1511" s="80">
        <v>39234</v>
      </c>
      <c r="B1511" s="79" t="s">
        <v>80</v>
      </c>
      <c r="C1511" s="79" t="s">
        <v>46</v>
      </c>
      <c r="D1511" s="85">
        <v>34757.7889</v>
      </c>
      <c r="E1511" s="85">
        <v>-3475.77889</v>
      </c>
      <c r="F1511" s="210">
        <f t="shared" si="69"/>
        <v>6</v>
      </c>
      <c r="G1511" s="79" t="str">
        <f t="shared" si="70"/>
        <v>D</v>
      </c>
      <c r="H1511" s="79" t="str">
        <f t="shared" si="71"/>
        <v>6NGI-SOCAL</v>
      </c>
    </row>
    <row r="1512" spans="1:8">
      <c r="A1512" s="80">
        <v>39264</v>
      </c>
      <c r="B1512" s="79" t="s">
        <v>80</v>
      </c>
      <c r="C1512" s="79" t="s">
        <v>91</v>
      </c>
      <c r="D1512" s="85">
        <v>35743.972200000004</v>
      </c>
      <c r="E1512" s="85">
        <v>1686.4409796041202</v>
      </c>
      <c r="F1512" s="210">
        <f t="shared" si="69"/>
        <v>6</v>
      </c>
      <c r="G1512" s="79" t="str">
        <f t="shared" si="70"/>
        <v>D</v>
      </c>
      <c r="H1512" s="79" t="str">
        <f t="shared" si="71"/>
        <v>6IF-CIG/RKYMTN</v>
      </c>
    </row>
    <row r="1513" spans="1:8">
      <c r="A1513" s="80">
        <v>39264</v>
      </c>
      <c r="B1513" s="79" t="s">
        <v>80</v>
      </c>
      <c r="C1513" s="79" t="s">
        <v>67</v>
      </c>
      <c r="D1513" s="85">
        <v>-1050038.7566</v>
      </c>
      <c r="E1513" s="85">
        <v>105003.87566000001</v>
      </c>
      <c r="F1513" s="210">
        <f t="shared" si="69"/>
        <v>6</v>
      </c>
      <c r="G1513" s="79" t="str">
        <f t="shared" si="70"/>
        <v>D</v>
      </c>
      <c r="H1513" s="79" t="str">
        <f t="shared" si="71"/>
        <v>6IF-NWPL_ROCKY_M</v>
      </c>
    </row>
    <row r="1514" spans="1:8">
      <c r="A1514" s="80">
        <v>39264</v>
      </c>
      <c r="B1514" s="79" t="s">
        <v>80</v>
      </c>
      <c r="C1514" s="79" t="s">
        <v>68</v>
      </c>
      <c r="D1514" s="85">
        <v>47658.6296</v>
      </c>
      <c r="E1514" s="85">
        <v>2248.5879728054897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6NGI-MALIN</v>
      </c>
    </row>
    <row r="1515" spans="1:8">
      <c r="A1515" s="80">
        <v>39264</v>
      </c>
      <c r="B1515" s="79" t="s">
        <v>80</v>
      </c>
      <c r="C1515" s="79" t="s">
        <v>74</v>
      </c>
      <c r="D1515" s="85">
        <v>2306.8314</v>
      </c>
      <c r="E1515" s="85">
        <v>0</v>
      </c>
      <c r="F1515" s="210">
        <f t="shared" si="69"/>
        <v>6</v>
      </c>
      <c r="G1515" s="79" t="str">
        <f t="shared" si="70"/>
        <v>D</v>
      </c>
      <c r="H1515" s="79" t="str">
        <f t="shared" si="71"/>
        <v>6NGI-PGE/CG</v>
      </c>
    </row>
    <row r="1516" spans="1:8">
      <c r="A1516" s="80">
        <v>39264</v>
      </c>
      <c r="B1516" s="79" t="s">
        <v>80</v>
      </c>
      <c r="C1516" s="79" t="s">
        <v>46</v>
      </c>
      <c r="D1516" s="85">
        <v>71487.944399999993</v>
      </c>
      <c r="E1516" s="85">
        <v>-7148.7944399999997</v>
      </c>
      <c r="F1516" s="210">
        <f t="shared" si="69"/>
        <v>6</v>
      </c>
      <c r="G1516" s="79" t="str">
        <f t="shared" si="70"/>
        <v>D</v>
      </c>
      <c r="H1516" s="79" t="str">
        <f t="shared" si="71"/>
        <v>6NGI-SOCAL</v>
      </c>
    </row>
    <row r="1517" spans="1:8">
      <c r="A1517" s="80">
        <v>39295</v>
      </c>
      <c r="B1517" s="79" t="s">
        <v>80</v>
      </c>
      <c r="C1517" s="79" t="s">
        <v>91</v>
      </c>
      <c r="D1517" s="85">
        <v>35565.582999999999</v>
      </c>
      <c r="E1517" s="85">
        <v>1612.5457093713301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6IF-CIG/RKYMTN</v>
      </c>
    </row>
    <row r="1518" spans="1:8">
      <c r="A1518" s="80">
        <v>39295</v>
      </c>
      <c r="B1518" s="79" t="s">
        <v>80</v>
      </c>
      <c r="C1518" s="79" t="s">
        <v>67</v>
      </c>
      <c r="D1518" s="85">
        <v>-1044798.2757999999</v>
      </c>
      <c r="E1518" s="85">
        <v>104479.82758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6IF-NWPL_ROCKY_M</v>
      </c>
    </row>
    <row r="1519" spans="1:8">
      <c r="A1519" s="80">
        <v>39295</v>
      </c>
      <c r="B1519" s="79" t="s">
        <v>80</v>
      </c>
      <c r="C1519" s="79" t="s">
        <v>68</v>
      </c>
      <c r="D1519" s="85">
        <v>47420.777300000002</v>
      </c>
      <c r="E1519" s="85">
        <v>2150.0609443171002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39295</v>
      </c>
      <c r="B1520" s="79" t="s">
        <v>80</v>
      </c>
      <c r="C1520" s="79" t="s">
        <v>74</v>
      </c>
      <c r="D1520" s="85">
        <v>7321.1561000000002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39295</v>
      </c>
      <c r="B1521" s="79" t="s">
        <v>80</v>
      </c>
      <c r="C1521" s="79" t="s">
        <v>46</v>
      </c>
      <c r="D1521" s="85">
        <v>71131.165899999993</v>
      </c>
      <c r="E1521" s="85">
        <v>-7113.1165899999996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39326</v>
      </c>
      <c r="B1522" s="79" t="s">
        <v>80</v>
      </c>
      <c r="C1522" s="79" t="s">
        <v>91</v>
      </c>
      <c r="D1522" s="85">
        <v>34245.454599999997</v>
      </c>
      <c r="E1522" s="85">
        <v>1509.02999226214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39326</v>
      </c>
      <c r="B1523" s="79" t="s">
        <v>80</v>
      </c>
      <c r="C1523" s="79" t="s">
        <v>67</v>
      </c>
      <c r="D1523" s="85">
        <v>-1006017.3039000001</v>
      </c>
      <c r="E1523" s="85">
        <v>100601.73039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6IF-NWPL_ROCKY_M</v>
      </c>
    </row>
    <row r="1524" spans="1:8">
      <c r="A1524" s="80">
        <v>39326</v>
      </c>
      <c r="B1524" s="79" t="s">
        <v>80</v>
      </c>
      <c r="C1524" s="79" t="s">
        <v>68</v>
      </c>
      <c r="D1524" s="85">
        <v>45660.606099999997</v>
      </c>
      <c r="E1524" s="85">
        <v>2012.0399882140198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6NGI-MALIN</v>
      </c>
    </row>
    <row r="1525" spans="1:8">
      <c r="A1525" s="80">
        <v>39326</v>
      </c>
      <c r="B1525" s="79" t="s">
        <v>80</v>
      </c>
      <c r="C1525" s="79" t="s">
        <v>74</v>
      </c>
      <c r="D1525" s="85">
        <v>3380.4069</v>
      </c>
      <c r="E1525" s="85">
        <v>0</v>
      </c>
      <c r="F1525" s="210">
        <f t="shared" si="69"/>
        <v>6</v>
      </c>
      <c r="G1525" s="79" t="str">
        <f t="shared" si="70"/>
        <v>D</v>
      </c>
      <c r="H1525" s="79" t="str">
        <f t="shared" si="71"/>
        <v>6NGI-PGE/CG</v>
      </c>
    </row>
    <row r="1526" spans="1:8">
      <c r="A1526" s="80">
        <v>39326</v>
      </c>
      <c r="B1526" s="79" t="s">
        <v>80</v>
      </c>
      <c r="C1526" s="79" t="s">
        <v>46</v>
      </c>
      <c r="D1526" s="85">
        <v>68490.909199999995</v>
      </c>
      <c r="E1526" s="85">
        <v>-6849.0909199999996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6NGI-SOCAL</v>
      </c>
    </row>
    <row r="1527" spans="1:8">
      <c r="A1527" s="80">
        <v>39356</v>
      </c>
      <c r="B1527" s="79" t="s">
        <v>80</v>
      </c>
      <c r="C1527" s="79" t="s">
        <v>91</v>
      </c>
      <c r="D1527" s="85">
        <v>35213.916700000002</v>
      </c>
      <c r="E1527" s="85">
        <v>1515.7636026776599</v>
      </c>
      <c r="F1527" s="210">
        <f t="shared" si="69"/>
        <v>6</v>
      </c>
      <c r="G1527" s="79" t="str">
        <f t="shared" si="70"/>
        <v>D</v>
      </c>
      <c r="H1527" s="79" t="str">
        <f t="shared" si="71"/>
        <v>6IF-CIG/RKYMTN</v>
      </c>
    </row>
    <row r="1528" spans="1:8">
      <c r="A1528" s="80">
        <v>39356</v>
      </c>
      <c r="B1528" s="79" t="s">
        <v>80</v>
      </c>
      <c r="C1528" s="79" t="s">
        <v>67</v>
      </c>
      <c r="D1528" s="85">
        <v>-1034467.493</v>
      </c>
      <c r="E1528" s="85">
        <v>103446.7493</v>
      </c>
      <c r="F1528" s="210">
        <f t="shared" si="69"/>
        <v>6</v>
      </c>
      <c r="G1528" s="79" t="str">
        <f t="shared" si="70"/>
        <v>D</v>
      </c>
      <c r="H1528" s="79" t="str">
        <f t="shared" si="71"/>
        <v>6IF-NWPL_ROCKY_M</v>
      </c>
    </row>
    <row r="1529" spans="1:8">
      <c r="A1529" s="80">
        <v>39356</v>
      </c>
      <c r="B1529" s="79" t="s">
        <v>80</v>
      </c>
      <c r="C1529" s="79" t="s">
        <v>68</v>
      </c>
      <c r="D1529" s="85">
        <v>46951.888899999998</v>
      </c>
      <c r="E1529" s="85">
        <v>2021.01813546873</v>
      </c>
      <c r="F1529" s="210">
        <f t="shared" si="69"/>
        <v>6</v>
      </c>
      <c r="G1529" s="79" t="str">
        <f t="shared" si="70"/>
        <v>D</v>
      </c>
      <c r="H1529" s="79" t="str">
        <f t="shared" si="71"/>
        <v>6NGI-MALIN</v>
      </c>
    </row>
    <row r="1530" spans="1:8">
      <c r="A1530" s="80">
        <v>39356</v>
      </c>
      <c r="B1530" s="79" t="s">
        <v>80</v>
      </c>
      <c r="C1530" s="79" t="s">
        <v>74</v>
      </c>
      <c r="D1530" s="85">
        <v>3730.4033000000004</v>
      </c>
      <c r="E1530" s="85">
        <v>0</v>
      </c>
      <c r="F1530" s="210">
        <f t="shared" si="69"/>
        <v>6</v>
      </c>
      <c r="G1530" s="79" t="str">
        <f t="shared" si="70"/>
        <v>D</v>
      </c>
      <c r="H1530" s="79" t="str">
        <f t="shared" si="71"/>
        <v>6NGI-PGE/CG</v>
      </c>
    </row>
    <row r="1531" spans="1:8">
      <c r="A1531" s="80">
        <v>39356</v>
      </c>
      <c r="B1531" s="79" t="s">
        <v>80</v>
      </c>
      <c r="C1531" s="79" t="s">
        <v>46</v>
      </c>
      <c r="D1531" s="85">
        <v>70427.833400000003</v>
      </c>
      <c r="E1531" s="85">
        <v>-7042.78334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6NGI-SOCAL</v>
      </c>
    </row>
    <row r="1532" spans="1:8">
      <c r="A1532" s="80">
        <v>39387</v>
      </c>
      <c r="B1532" s="79" t="s">
        <v>80</v>
      </c>
      <c r="C1532" s="79" t="s">
        <v>91</v>
      </c>
      <c r="D1532" s="85">
        <v>33904.741099999999</v>
      </c>
      <c r="E1532" s="85">
        <v>1177.2919651061902</v>
      </c>
      <c r="F1532" s="210">
        <f t="shared" si="69"/>
        <v>6</v>
      </c>
      <c r="G1532" s="79" t="str">
        <f t="shared" si="70"/>
        <v>D</v>
      </c>
      <c r="H1532" s="79" t="str">
        <f t="shared" si="71"/>
        <v>6IF-CIG/RKYMTN</v>
      </c>
    </row>
    <row r="1533" spans="1:8">
      <c r="A1533" s="80">
        <v>39387</v>
      </c>
      <c r="B1533" s="79" t="s">
        <v>80</v>
      </c>
      <c r="C1533" s="79" t="s">
        <v>67</v>
      </c>
      <c r="D1533" s="85">
        <v>-996008.27749999997</v>
      </c>
      <c r="E1533" s="85">
        <v>99600.827749999997</v>
      </c>
      <c r="F1533" s="210">
        <f t="shared" si="69"/>
        <v>6</v>
      </c>
      <c r="G1533" s="79" t="str">
        <f t="shared" si="70"/>
        <v>D</v>
      </c>
      <c r="H1533" s="79" t="str">
        <f t="shared" si="71"/>
        <v>6IF-NWPL_ROCKY_M</v>
      </c>
    </row>
    <row r="1534" spans="1:8">
      <c r="A1534" s="80">
        <v>39387</v>
      </c>
      <c r="B1534" s="79" t="s">
        <v>80</v>
      </c>
      <c r="C1534" s="79" t="s">
        <v>68</v>
      </c>
      <c r="D1534" s="85">
        <v>158222.12520000001</v>
      </c>
      <c r="E1534" s="85">
        <v>5494.0291728104512</v>
      </c>
      <c r="F1534" s="210">
        <f t="shared" si="69"/>
        <v>6</v>
      </c>
      <c r="G1534" s="79" t="str">
        <f t="shared" si="70"/>
        <v>D</v>
      </c>
      <c r="H1534" s="79" t="str">
        <f t="shared" si="71"/>
        <v>6NGI-MALIN</v>
      </c>
    </row>
    <row r="1535" spans="1:8">
      <c r="A1535" s="80">
        <v>39387</v>
      </c>
      <c r="B1535" s="79" t="s">
        <v>80</v>
      </c>
      <c r="C1535" s="79" t="s">
        <v>74</v>
      </c>
      <c r="D1535" s="85">
        <v>2315.3171000000002</v>
      </c>
      <c r="E1535" s="85">
        <v>0</v>
      </c>
      <c r="F1535" s="210">
        <f t="shared" si="69"/>
        <v>6</v>
      </c>
      <c r="G1535" s="79" t="str">
        <f t="shared" si="70"/>
        <v>D</v>
      </c>
      <c r="H1535" s="79" t="str">
        <f t="shared" si="71"/>
        <v>6NGI-PGE/CG</v>
      </c>
    </row>
    <row r="1536" spans="1:8">
      <c r="A1536" s="80">
        <v>39387</v>
      </c>
      <c r="B1536" s="79" t="s">
        <v>80</v>
      </c>
      <c r="C1536" s="79" t="s">
        <v>46</v>
      </c>
      <c r="D1536" s="85">
        <v>67809.482199999999</v>
      </c>
      <c r="E1536" s="85">
        <v>-6780.9482200000002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6NGI-SOCAL</v>
      </c>
    </row>
    <row r="1537" spans="1:8">
      <c r="A1537" s="80">
        <v>39417</v>
      </c>
      <c r="B1537" s="79" t="s">
        <v>80</v>
      </c>
      <c r="C1537" s="79" t="s">
        <v>91</v>
      </c>
      <c r="D1537" s="85">
        <v>34861.4781</v>
      </c>
      <c r="E1537" s="85">
        <v>1105.4418460199902</v>
      </c>
      <c r="F1537" s="210">
        <f t="shared" si="69"/>
        <v>6</v>
      </c>
      <c r="G1537" s="79" t="str">
        <f t="shared" si="70"/>
        <v>D</v>
      </c>
      <c r="H1537" s="79" t="str">
        <f t="shared" si="71"/>
        <v>6IF-CIG/RKYMTN</v>
      </c>
    </row>
    <row r="1538" spans="1:8">
      <c r="A1538" s="80">
        <v>39417</v>
      </c>
      <c r="B1538" s="79" t="s">
        <v>80</v>
      </c>
      <c r="C1538" s="79" t="s">
        <v>67</v>
      </c>
      <c r="D1538" s="85">
        <v>-1024114.0216</v>
      </c>
      <c r="E1538" s="85">
        <v>102411.40216</v>
      </c>
      <c r="F1538" s="210">
        <f t="shared" si="69"/>
        <v>6</v>
      </c>
      <c r="G1538" s="79" t="str">
        <f t="shared" si="70"/>
        <v>D</v>
      </c>
      <c r="H1538" s="79" t="str">
        <f t="shared" si="71"/>
        <v>6IF-NWPL_ROCKY_M</v>
      </c>
    </row>
    <row r="1539" spans="1:8">
      <c r="A1539" s="80">
        <v>39417</v>
      </c>
      <c r="B1539" s="79" t="s">
        <v>80</v>
      </c>
      <c r="C1539" s="79" t="s">
        <v>68</v>
      </c>
      <c r="D1539" s="85">
        <v>162686.89780000001</v>
      </c>
      <c r="E1539" s="85">
        <v>5158.7286147599607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6NGI-MALIN</v>
      </c>
    </row>
    <row r="1540" spans="1:8">
      <c r="A1540" s="80">
        <v>39417</v>
      </c>
      <c r="B1540" s="79" t="s">
        <v>80</v>
      </c>
      <c r="C1540" s="79" t="s">
        <v>74</v>
      </c>
      <c r="D1540" s="85">
        <v>2302.357</v>
      </c>
      <c r="E1540" s="85">
        <v>0</v>
      </c>
      <c r="F1540" s="210">
        <f t="shared" si="72"/>
        <v>6</v>
      </c>
      <c r="G1540" s="79" t="str">
        <f t="shared" si="73"/>
        <v>D</v>
      </c>
      <c r="H1540" s="79" t="str">
        <f t="shared" si="74"/>
        <v>6NGI-PGE/CG</v>
      </c>
    </row>
    <row r="1541" spans="1:8">
      <c r="A1541" s="80">
        <v>39417</v>
      </c>
      <c r="B1541" s="79" t="s">
        <v>80</v>
      </c>
      <c r="C1541" s="79" t="s">
        <v>46</v>
      </c>
      <c r="D1541" s="85">
        <v>69722.956200000001</v>
      </c>
      <c r="E1541" s="85">
        <v>-6972.2956199999999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6NGI-SOCAL</v>
      </c>
    </row>
    <row r="1542" spans="1:8">
      <c r="A1542" s="80">
        <v>39448</v>
      </c>
      <c r="B1542" s="79" t="s">
        <v>80</v>
      </c>
      <c r="C1542" s="79" t="s">
        <v>67</v>
      </c>
      <c r="D1542" s="85">
        <v>-1023353.2892999999</v>
      </c>
      <c r="E1542" s="85">
        <v>102335.32893</v>
      </c>
      <c r="F1542" s="210">
        <f t="shared" si="72"/>
        <v>6</v>
      </c>
      <c r="G1542" s="79" t="str">
        <f t="shared" si="73"/>
        <v>D</v>
      </c>
      <c r="H1542" s="79" t="str">
        <f t="shared" si="74"/>
        <v>6IF-NWPL_ROCKY_M</v>
      </c>
    </row>
    <row r="1543" spans="1:8">
      <c r="A1543" s="80">
        <v>39448</v>
      </c>
      <c r="B1543" s="79" t="s">
        <v>80</v>
      </c>
      <c r="C1543" s="79" t="s">
        <v>68</v>
      </c>
      <c r="D1543" s="85">
        <v>161849.8199</v>
      </c>
      <c r="E1543" s="85">
        <v>1539.6999510129401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6NGI-MALIN</v>
      </c>
    </row>
    <row r="1544" spans="1:8">
      <c r="A1544" s="80">
        <v>39448</v>
      </c>
      <c r="B1544" s="79" t="s">
        <v>80</v>
      </c>
      <c r="C1544" s="79" t="s">
        <v>74</v>
      </c>
      <c r="D1544" s="85">
        <v>3466.7187000000004</v>
      </c>
      <c r="E1544" s="85">
        <v>0</v>
      </c>
      <c r="F1544" s="210">
        <f t="shared" si="72"/>
        <v>6</v>
      </c>
      <c r="G1544" s="79" t="str">
        <f t="shared" si="73"/>
        <v>D</v>
      </c>
      <c r="H1544" s="79" t="str">
        <f t="shared" si="74"/>
        <v>6NGI-PGE/CG</v>
      </c>
    </row>
    <row r="1545" spans="1:8">
      <c r="A1545" s="80">
        <v>39448</v>
      </c>
      <c r="B1545" s="79" t="s">
        <v>80</v>
      </c>
      <c r="C1545" s="79" t="s">
        <v>46</v>
      </c>
      <c r="D1545" s="85">
        <v>69364.208500000008</v>
      </c>
      <c r="E1545" s="85">
        <v>-6936.4208500000004</v>
      </c>
      <c r="F1545" s="210">
        <f t="shared" si="72"/>
        <v>6</v>
      </c>
      <c r="G1545" s="79" t="str">
        <f t="shared" si="73"/>
        <v>D</v>
      </c>
      <c r="H1545" s="79" t="str">
        <f t="shared" si="74"/>
        <v>6NGI-SOCAL</v>
      </c>
    </row>
    <row r="1546" spans="1:8">
      <c r="A1546" s="80">
        <v>39479</v>
      </c>
      <c r="B1546" s="79" t="s">
        <v>80</v>
      </c>
      <c r="C1546" s="79" t="s">
        <v>67</v>
      </c>
      <c r="D1546" s="85">
        <v>-952374.74529999995</v>
      </c>
      <c r="E1546" s="85">
        <v>95237.474530000007</v>
      </c>
      <c r="F1546" s="210">
        <f t="shared" si="72"/>
        <v>6</v>
      </c>
      <c r="G1546" s="79" t="str">
        <f t="shared" si="73"/>
        <v>D</v>
      </c>
      <c r="H1546" s="79" t="str">
        <f t="shared" si="74"/>
        <v>6IF-NWPL_ROCKY_M</v>
      </c>
    </row>
    <row r="1547" spans="1:8">
      <c r="A1547" s="80">
        <v>39479</v>
      </c>
      <c r="B1547" s="79" t="s">
        <v>80</v>
      </c>
      <c r="C1547" s="79" t="s">
        <v>68</v>
      </c>
      <c r="D1547" s="85">
        <v>150624.11240000001</v>
      </c>
      <c r="E1547" s="85">
        <v>1508.3764268470602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6NGI-MALIN</v>
      </c>
    </row>
    <row r="1548" spans="1:8">
      <c r="A1548" s="80">
        <v>39479</v>
      </c>
      <c r="B1548" s="79" t="s">
        <v>80</v>
      </c>
      <c r="C1548" s="79" t="s">
        <v>74</v>
      </c>
      <c r="D1548" s="85">
        <v>3342.6681000000003</v>
      </c>
      <c r="E1548" s="85">
        <v>0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6NGI-PGE/CG</v>
      </c>
    </row>
    <row r="1549" spans="1:8">
      <c r="A1549" s="80">
        <v>39479</v>
      </c>
      <c r="B1549" s="79" t="s">
        <v>80</v>
      </c>
      <c r="C1549" s="79" t="s">
        <v>46</v>
      </c>
      <c r="D1549" s="85">
        <v>64553.190999999999</v>
      </c>
      <c r="E1549" s="85">
        <v>-6455.3191000000006</v>
      </c>
      <c r="F1549" s="210">
        <f t="shared" si="72"/>
        <v>6</v>
      </c>
      <c r="G1549" s="79" t="str">
        <f t="shared" si="73"/>
        <v>D</v>
      </c>
      <c r="H1549" s="79" t="str">
        <f t="shared" si="74"/>
        <v>6NGI-SOCAL</v>
      </c>
    </row>
    <row r="1550" spans="1:8">
      <c r="A1550" s="80">
        <v>39508</v>
      </c>
      <c r="B1550" s="79" t="s">
        <v>80</v>
      </c>
      <c r="C1550" s="79" t="s">
        <v>67</v>
      </c>
      <c r="D1550" s="85">
        <v>-1013095.9833</v>
      </c>
      <c r="E1550" s="85">
        <v>101309.59832999999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39508</v>
      </c>
      <c r="B1551" s="79" t="s">
        <v>80</v>
      </c>
      <c r="C1551" s="79" t="s">
        <v>68</v>
      </c>
      <c r="D1551" s="85">
        <v>160227.5618</v>
      </c>
      <c r="E1551" s="85">
        <v>2720.02290934148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39508</v>
      </c>
      <c r="B1552" s="79" t="s">
        <v>80</v>
      </c>
      <c r="C1552" s="79" t="s">
        <v>74</v>
      </c>
      <c r="D1552" s="85">
        <v>4968.5312000000004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39508</v>
      </c>
      <c r="B1553" s="79" t="s">
        <v>80</v>
      </c>
      <c r="C1553" s="79" t="s">
        <v>46</v>
      </c>
      <c r="D1553" s="85">
        <v>68668.955000000002</v>
      </c>
      <c r="E1553" s="85">
        <v>-6866.8955000000005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39539</v>
      </c>
      <c r="B1554" s="79" t="s">
        <v>80</v>
      </c>
      <c r="C1554" s="79" t="s">
        <v>67</v>
      </c>
      <c r="D1554" s="85">
        <v>-975280.82620000001</v>
      </c>
      <c r="E1554" s="85">
        <v>97528.082620000001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6IF-NWPL_ROCKY_M</v>
      </c>
    </row>
    <row r="1555" spans="1:8">
      <c r="A1555" s="80">
        <v>39539</v>
      </c>
      <c r="B1555" s="79" t="s">
        <v>80</v>
      </c>
      <c r="C1555" s="79" t="s">
        <v>68</v>
      </c>
      <c r="D1555" s="85">
        <v>154246.85459999999</v>
      </c>
      <c r="E1555" s="85">
        <v>2592.67815878698</v>
      </c>
      <c r="F1555" s="210">
        <f t="shared" si="72"/>
        <v>6</v>
      </c>
      <c r="G1555" s="79" t="str">
        <f t="shared" si="73"/>
        <v>D</v>
      </c>
      <c r="H1555" s="79" t="str">
        <f t="shared" si="74"/>
        <v>6NGI-MALIN</v>
      </c>
    </row>
    <row r="1556" spans="1:8">
      <c r="A1556" s="80">
        <v>39539</v>
      </c>
      <c r="B1556" s="79" t="s">
        <v>80</v>
      </c>
      <c r="C1556" s="79" t="s">
        <v>74</v>
      </c>
      <c r="D1556" s="85">
        <v>5170.9422000000004</v>
      </c>
      <c r="E1556" s="85">
        <v>0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6NGI-PGE/CG</v>
      </c>
    </row>
    <row r="1557" spans="1:8">
      <c r="A1557" s="80">
        <v>39539</v>
      </c>
      <c r="B1557" s="79" t="s">
        <v>80</v>
      </c>
      <c r="C1557" s="79" t="s">
        <v>46</v>
      </c>
      <c r="D1557" s="85">
        <v>66105.794800000003</v>
      </c>
      <c r="E1557" s="85">
        <v>-6610.5794800000003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6NGI-SOCAL</v>
      </c>
    </row>
    <row r="1558" spans="1:8">
      <c r="A1558" s="80">
        <v>39569</v>
      </c>
      <c r="B1558" s="79" t="s">
        <v>80</v>
      </c>
      <c r="C1558" s="79" t="s">
        <v>67</v>
      </c>
      <c r="D1558" s="85">
        <v>-1002651.976</v>
      </c>
      <c r="E1558" s="85">
        <v>100265.1976</v>
      </c>
      <c r="F1558" s="210">
        <f t="shared" si="72"/>
        <v>6</v>
      </c>
      <c r="G1558" s="79" t="str">
        <f t="shared" si="73"/>
        <v>D</v>
      </c>
      <c r="H1558" s="79" t="str">
        <f t="shared" si="74"/>
        <v>6IF-NWPL_ROCKY_M</v>
      </c>
    </row>
    <row r="1559" spans="1:8">
      <c r="A1559" s="80">
        <v>39569</v>
      </c>
      <c r="B1559" s="79" t="s">
        <v>80</v>
      </c>
      <c r="C1559" s="79" t="s">
        <v>68</v>
      </c>
      <c r="D1559" s="85">
        <v>158575.7757</v>
      </c>
      <c r="E1559" s="85">
        <v>2586.9342985631502</v>
      </c>
      <c r="F1559" s="210">
        <f t="shared" si="72"/>
        <v>6</v>
      </c>
      <c r="G1559" s="79" t="str">
        <f t="shared" si="73"/>
        <v>D</v>
      </c>
      <c r="H1559" s="79" t="str">
        <f t="shared" si="74"/>
        <v>6NGI-MALIN</v>
      </c>
    </row>
    <row r="1560" spans="1:8">
      <c r="A1560" s="80">
        <v>39569</v>
      </c>
      <c r="B1560" s="79" t="s">
        <v>80</v>
      </c>
      <c r="C1560" s="79" t="s">
        <v>74</v>
      </c>
      <c r="D1560" s="85">
        <v>4755.8117000000002</v>
      </c>
      <c r="E1560" s="85">
        <v>0</v>
      </c>
      <c r="F1560" s="210">
        <f t="shared" si="72"/>
        <v>6</v>
      </c>
      <c r="G1560" s="79" t="str">
        <f t="shared" si="73"/>
        <v>D</v>
      </c>
      <c r="H1560" s="79" t="str">
        <f t="shared" si="74"/>
        <v>6NGI-PGE/CG</v>
      </c>
    </row>
    <row r="1561" spans="1:8">
      <c r="A1561" s="80">
        <v>39569</v>
      </c>
      <c r="B1561" s="79" t="s">
        <v>80</v>
      </c>
      <c r="C1561" s="79" t="s">
        <v>46</v>
      </c>
      <c r="D1561" s="85">
        <v>67961.046700000006</v>
      </c>
      <c r="E1561" s="85">
        <v>-6796.1046699999997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6NGI-SOCAL</v>
      </c>
    </row>
    <row r="1562" spans="1:8">
      <c r="A1562" s="80">
        <v>39600</v>
      </c>
      <c r="B1562" s="79" t="s">
        <v>80</v>
      </c>
      <c r="C1562" s="79" t="s">
        <v>67</v>
      </c>
      <c r="D1562" s="85">
        <v>-965166.92009999999</v>
      </c>
      <c r="E1562" s="85">
        <v>96516.692009999999</v>
      </c>
      <c r="F1562" s="210">
        <f t="shared" si="72"/>
        <v>6</v>
      </c>
      <c r="G1562" s="79" t="str">
        <f t="shared" si="73"/>
        <v>D</v>
      </c>
      <c r="H1562" s="79" t="str">
        <f t="shared" si="74"/>
        <v>6IF-NWPL_ROCKY_M</v>
      </c>
    </row>
    <row r="1563" spans="1:8">
      <c r="A1563" s="80">
        <v>39600</v>
      </c>
      <c r="B1563" s="79" t="s">
        <v>80</v>
      </c>
      <c r="C1563" s="79" t="s">
        <v>68</v>
      </c>
      <c r="D1563" s="85">
        <v>152647.27600000001</v>
      </c>
      <c r="E1563" s="85">
        <v>2178.2868885540101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6NGI-MALIN</v>
      </c>
    </row>
    <row r="1564" spans="1:8">
      <c r="A1564" s="80">
        <v>39600</v>
      </c>
      <c r="B1564" s="79" t="s">
        <v>80</v>
      </c>
      <c r="C1564" s="79" t="s">
        <v>74</v>
      </c>
      <c r="D1564" s="85">
        <v>3275.3744000000002</v>
      </c>
      <c r="E1564" s="85">
        <v>0</v>
      </c>
      <c r="F1564" s="210">
        <f t="shared" si="72"/>
        <v>6</v>
      </c>
      <c r="G1564" s="79" t="str">
        <f t="shared" si="73"/>
        <v>D</v>
      </c>
      <c r="H1564" s="79" t="str">
        <f t="shared" si="74"/>
        <v>6NGI-PGE/CG</v>
      </c>
    </row>
    <row r="1565" spans="1:8">
      <c r="A1565" s="80">
        <v>39600</v>
      </c>
      <c r="B1565" s="79" t="s">
        <v>80</v>
      </c>
      <c r="C1565" s="79" t="s">
        <v>46</v>
      </c>
      <c r="D1565" s="85">
        <v>65420.261200000001</v>
      </c>
      <c r="E1565" s="85">
        <v>-6542.0261200000004</v>
      </c>
      <c r="F1565" s="210">
        <f t="shared" si="72"/>
        <v>6</v>
      </c>
      <c r="G1565" s="79" t="str">
        <f t="shared" si="73"/>
        <v>D</v>
      </c>
      <c r="H1565" s="79" t="str">
        <f t="shared" si="74"/>
        <v>6NGI-SOCAL</v>
      </c>
    </row>
    <row r="1566" spans="1:8">
      <c r="A1566" s="80">
        <v>39630</v>
      </c>
      <c r="B1566" s="79" t="s">
        <v>80</v>
      </c>
      <c r="C1566" s="79" t="s">
        <v>67</v>
      </c>
      <c r="D1566" s="85">
        <v>-992194.80519999994</v>
      </c>
      <c r="E1566" s="85">
        <v>99219.480519999997</v>
      </c>
      <c r="F1566" s="210">
        <f t="shared" si="72"/>
        <v>6</v>
      </c>
      <c r="G1566" s="79" t="str">
        <f t="shared" si="73"/>
        <v>D</v>
      </c>
      <c r="H1566" s="79" t="str">
        <f t="shared" si="74"/>
        <v>6IF-NWPL_ROCKY_M</v>
      </c>
    </row>
    <row r="1567" spans="1:8">
      <c r="A1567" s="80">
        <v>39630</v>
      </c>
      <c r="B1567" s="79" t="s">
        <v>80</v>
      </c>
      <c r="C1567" s="79" t="s">
        <v>68</v>
      </c>
      <c r="D1567" s="85">
        <v>156921.90779999999</v>
      </c>
      <c r="E1567" s="85">
        <v>1870.0001850109802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6NGI-MALIN</v>
      </c>
    </row>
    <row r="1568" spans="1:8">
      <c r="A1568" s="80">
        <v>39630</v>
      </c>
      <c r="B1568" s="79" t="s">
        <v>80</v>
      </c>
      <c r="C1568" s="79" t="s">
        <v>74</v>
      </c>
      <c r="D1568" s="85">
        <v>2170.8735999999999</v>
      </c>
      <c r="E1568" s="85">
        <v>0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6NGI-PGE/CG</v>
      </c>
    </row>
    <row r="1569" spans="1:8">
      <c r="A1569" s="80">
        <v>39630</v>
      </c>
      <c r="B1569" s="79" t="s">
        <v>80</v>
      </c>
      <c r="C1569" s="79" t="s">
        <v>46</v>
      </c>
      <c r="D1569" s="85">
        <v>67252.246199999994</v>
      </c>
      <c r="E1569" s="85">
        <v>-6725.22462</v>
      </c>
      <c r="F1569" s="210">
        <f t="shared" si="72"/>
        <v>6</v>
      </c>
      <c r="G1569" s="79" t="str">
        <f t="shared" si="73"/>
        <v>D</v>
      </c>
      <c r="H1569" s="79" t="str">
        <f t="shared" si="74"/>
        <v>6NGI-SOCAL</v>
      </c>
    </row>
    <row r="1570" spans="1:8">
      <c r="A1570" s="80">
        <v>39661</v>
      </c>
      <c r="B1570" s="79" t="s">
        <v>80</v>
      </c>
      <c r="C1570" s="79" t="s">
        <v>67</v>
      </c>
      <c r="D1570" s="85">
        <v>-986876.32790000003</v>
      </c>
      <c r="E1570" s="85">
        <v>98687.632790000003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39661</v>
      </c>
      <c r="B1571" s="79" t="s">
        <v>80</v>
      </c>
      <c r="C1571" s="79" t="s">
        <v>68</v>
      </c>
      <c r="D1571" s="85">
        <v>156080.7567</v>
      </c>
      <c r="E1571" s="85">
        <v>1906.0083192835302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39661</v>
      </c>
      <c r="B1572" s="79" t="s">
        <v>80</v>
      </c>
      <c r="C1572" s="79" t="s">
        <v>74</v>
      </c>
      <c r="D1572" s="85">
        <v>6884.0964000000004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39661</v>
      </c>
      <c r="B1573" s="79" t="s">
        <v>80</v>
      </c>
      <c r="C1573" s="79" t="s">
        <v>46</v>
      </c>
      <c r="D1573" s="85">
        <v>66891.752900000007</v>
      </c>
      <c r="E1573" s="85">
        <v>-6689.1752900000001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39692</v>
      </c>
      <c r="B1574" s="79" t="s">
        <v>80</v>
      </c>
      <c r="C1574" s="79" t="s">
        <v>67</v>
      </c>
      <c r="D1574" s="85">
        <v>-965774.03850000002</v>
      </c>
      <c r="E1574" s="85">
        <v>96577.403850000002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6IF-NWPL_ROCKY_M</v>
      </c>
    </row>
    <row r="1575" spans="1:8">
      <c r="A1575" s="80">
        <v>39692</v>
      </c>
      <c r="B1575" s="79" t="s">
        <v>80</v>
      </c>
      <c r="C1575" s="79" t="s">
        <v>68</v>
      </c>
      <c r="D1575" s="85">
        <v>150231.5171</v>
      </c>
      <c r="E1575" s="85">
        <v>1704.4525356809402</v>
      </c>
      <c r="F1575" s="210">
        <f t="shared" si="72"/>
        <v>6</v>
      </c>
      <c r="G1575" s="79" t="str">
        <f t="shared" si="73"/>
        <v>D</v>
      </c>
      <c r="H1575" s="79" t="str">
        <f t="shared" si="74"/>
        <v>6NGI-MALIN</v>
      </c>
    </row>
    <row r="1576" spans="1:8">
      <c r="A1576" s="80">
        <v>39692</v>
      </c>
      <c r="B1576" s="79" t="s">
        <v>80</v>
      </c>
      <c r="C1576" s="79" t="s">
        <v>46</v>
      </c>
      <c r="D1576" s="85">
        <v>64384.935899999997</v>
      </c>
      <c r="E1576" s="85">
        <v>-6438.49359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6NGI-SOCAL</v>
      </c>
    </row>
    <row r="1577" spans="1:8">
      <c r="A1577" s="80">
        <v>39722</v>
      </c>
      <c r="B1577" s="79" t="s">
        <v>80</v>
      </c>
      <c r="C1577" s="79" t="s">
        <v>67</v>
      </c>
      <c r="D1577" s="85">
        <v>-992729.2905</v>
      </c>
      <c r="E1577" s="85">
        <v>99272.929050000006</v>
      </c>
      <c r="F1577" s="210">
        <f t="shared" si="72"/>
        <v>6</v>
      </c>
      <c r="G1577" s="79" t="str">
        <f t="shared" si="73"/>
        <v>D</v>
      </c>
      <c r="H1577" s="79" t="str">
        <f t="shared" si="74"/>
        <v>6IF-NWPL_ROCKY_M</v>
      </c>
    </row>
    <row r="1578" spans="1:8">
      <c r="A1578" s="80">
        <v>39722</v>
      </c>
      <c r="B1578" s="79" t="s">
        <v>80</v>
      </c>
      <c r="C1578" s="79" t="s">
        <v>68</v>
      </c>
      <c r="D1578" s="85">
        <v>154424.5563</v>
      </c>
      <c r="E1578" s="85">
        <v>0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6NGI-MALIN</v>
      </c>
    </row>
    <row r="1579" spans="1:8">
      <c r="A1579" s="80">
        <v>39722</v>
      </c>
      <c r="B1579" s="79" t="s">
        <v>80</v>
      </c>
      <c r="C1579" s="79" t="s">
        <v>74</v>
      </c>
      <c r="D1579" s="85">
        <v>3505.5086000000001</v>
      </c>
      <c r="E1579" s="85">
        <v>0</v>
      </c>
      <c r="F1579" s="210">
        <f t="shared" si="72"/>
        <v>6</v>
      </c>
      <c r="G1579" s="79" t="str">
        <f t="shared" si="73"/>
        <v>D</v>
      </c>
      <c r="H1579" s="79" t="str">
        <f t="shared" si="74"/>
        <v>6NGI-PGE/CG</v>
      </c>
    </row>
    <row r="1580" spans="1:8">
      <c r="A1580" s="80">
        <v>39722</v>
      </c>
      <c r="B1580" s="79" t="s">
        <v>80</v>
      </c>
      <c r="C1580" s="79" t="s">
        <v>46</v>
      </c>
      <c r="D1580" s="85">
        <v>66181.952699999994</v>
      </c>
      <c r="E1580" s="85">
        <v>-6618.1952700000002</v>
      </c>
      <c r="F1580" s="210">
        <f t="shared" si="72"/>
        <v>6</v>
      </c>
      <c r="G1580" s="79" t="str">
        <f t="shared" si="73"/>
        <v>D</v>
      </c>
      <c r="H1580" s="79" t="str">
        <f t="shared" si="74"/>
        <v>6NGI-SOCAL</v>
      </c>
    </row>
    <row r="1581" spans="1:8">
      <c r="A1581" s="80">
        <v>39753</v>
      </c>
      <c r="B1581" s="79" t="s">
        <v>80</v>
      </c>
      <c r="C1581" s="79" t="s">
        <v>67</v>
      </c>
      <c r="D1581" s="85">
        <v>-849349.35679999995</v>
      </c>
      <c r="E1581" s="85">
        <v>84934.935679999995</v>
      </c>
      <c r="F1581" s="210">
        <f t="shared" si="72"/>
        <v>6</v>
      </c>
      <c r="G1581" s="79" t="str">
        <f t="shared" si="73"/>
        <v>D</v>
      </c>
      <c r="H1581" s="79" t="str">
        <f t="shared" si="74"/>
        <v>6IF-NWPL_ROCKY_M</v>
      </c>
    </row>
    <row r="1582" spans="1:8">
      <c r="A1582" s="80">
        <v>39753</v>
      </c>
      <c r="B1582" s="79" t="s">
        <v>80</v>
      </c>
      <c r="C1582" s="79" t="s">
        <v>74</v>
      </c>
      <c r="D1582" s="85">
        <v>2174.3344000000002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39783</v>
      </c>
      <c r="B1583" s="79" t="s">
        <v>80</v>
      </c>
      <c r="C1583" s="79" t="s">
        <v>67</v>
      </c>
      <c r="D1583" s="85">
        <v>-873475.69920000003</v>
      </c>
      <c r="E1583" s="85">
        <v>87347.569919999994</v>
      </c>
      <c r="F1583" s="210">
        <f t="shared" si="72"/>
        <v>6</v>
      </c>
      <c r="G1583" s="79" t="str">
        <f t="shared" si="73"/>
        <v>D</v>
      </c>
      <c r="H1583" s="79" t="str">
        <f t="shared" si="74"/>
        <v>6IF-NWPL_ROCKY_M</v>
      </c>
    </row>
    <row r="1584" spans="1:8">
      <c r="A1584" s="80">
        <v>39783</v>
      </c>
      <c r="B1584" s="79" t="s">
        <v>80</v>
      </c>
      <c r="C1584" s="79" t="s">
        <v>74</v>
      </c>
      <c r="D1584" s="85">
        <v>2163.9656</v>
      </c>
      <c r="E1584" s="85">
        <v>0</v>
      </c>
      <c r="F1584" s="210">
        <f t="shared" si="72"/>
        <v>6</v>
      </c>
      <c r="G1584" s="79" t="str">
        <f t="shared" si="73"/>
        <v>D</v>
      </c>
      <c r="H1584" s="79" t="str">
        <f t="shared" si="74"/>
        <v>6NGI-PGE/CG</v>
      </c>
    </row>
    <row r="1585" spans="1:8">
      <c r="A1585" s="80">
        <v>39814</v>
      </c>
      <c r="B1585" s="79" t="s">
        <v>80</v>
      </c>
      <c r="C1585" s="79" t="s">
        <v>67</v>
      </c>
      <c r="D1585" s="85">
        <v>-217289.084</v>
      </c>
      <c r="E1585" s="85">
        <v>0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39814</v>
      </c>
      <c r="B1586" s="79" t="s">
        <v>80</v>
      </c>
      <c r="C1586" s="79" t="s">
        <v>74</v>
      </c>
      <c r="D1586" s="85">
        <v>3257.2335000000003</v>
      </c>
      <c r="E1586" s="85">
        <v>0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6NGI-PGE/CG</v>
      </c>
    </row>
    <row r="1587" spans="1:8">
      <c r="A1587" s="80">
        <v>39845</v>
      </c>
      <c r="B1587" s="79" t="s">
        <v>80</v>
      </c>
      <c r="C1587" s="79" t="s">
        <v>67</v>
      </c>
      <c r="D1587" s="85">
        <v>-195287.0478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6IF-NWPL_ROCKY_M</v>
      </c>
    </row>
    <row r="1588" spans="1:8">
      <c r="A1588" s="80">
        <v>39845</v>
      </c>
      <c r="B1588" s="79" t="s">
        <v>80</v>
      </c>
      <c r="C1588" s="79" t="s">
        <v>74</v>
      </c>
      <c r="D1588" s="85">
        <v>3139.2393000000002</v>
      </c>
      <c r="E1588" s="85">
        <v>0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6NGI-PGE/CG</v>
      </c>
    </row>
    <row r="1589" spans="1:8">
      <c r="A1589" s="80">
        <v>39873</v>
      </c>
      <c r="B1589" s="79" t="s">
        <v>80</v>
      </c>
      <c r="C1589" s="79" t="s">
        <v>67</v>
      </c>
      <c r="D1589" s="85">
        <v>-215237.84450000001</v>
      </c>
      <c r="E1589" s="85">
        <v>0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6IF-NWPL_ROCKY_M</v>
      </c>
    </row>
    <row r="1590" spans="1:8">
      <c r="A1590" s="80">
        <v>39873</v>
      </c>
      <c r="B1590" s="79" t="s">
        <v>80</v>
      </c>
      <c r="C1590" s="79" t="s">
        <v>74</v>
      </c>
      <c r="D1590" s="85">
        <v>4672.0499</v>
      </c>
      <c r="E1590" s="85">
        <v>0</v>
      </c>
      <c r="F1590" s="210">
        <f t="shared" si="72"/>
        <v>6</v>
      </c>
      <c r="G1590" s="79" t="str">
        <f t="shared" si="73"/>
        <v>D</v>
      </c>
      <c r="H1590" s="79" t="str">
        <f t="shared" si="74"/>
        <v>6NGI-PGE/CG</v>
      </c>
    </row>
    <row r="1591" spans="1:8">
      <c r="A1591" s="80">
        <v>39904</v>
      </c>
      <c r="B1591" s="79" t="s">
        <v>80</v>
      </c>
      <c r="C1591" s="79" t="s">
        <v>67</v>
      </c>
      <c r="D1591" s="85">
        <v>-207253.7482</v>
      </c>
      <c r="E1591" s="85">
        <v>0</v>
      </c>
      <c r="F1591" s="210">
        <f t="shared" si="72"/>
        <v>6</v>
      </c>
      <c r="G1591" s="79" t="str">
        <f t="shared" si="73"/>
        <v>D</v>
      </c>
      <c r="H1591" s="79" t="str">
        <f t="shared" si="74"/>
        <v>6IF-NWPL_ROCKY_M</v>
      </c>
    </row>
    <row r="1592" spans="1:8">
      <c r="A1592" s="80">
        <v>39904</v>
      </c>
      <c r="B1592" s="79" t="s">
        <v>80</v>
      </c>
      <c r="C1592" s="79" t="s">
        <v>74</v>
      </c>
      <c r="D1592" s="85">
        <v>4862.8638000000001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39934</v>
      </c>
      <c r="B1593" s="79" t="s">
        <v>80</v>
      </c>
      <c r="C1593" s="79" t="s">
        <v>67</v>
      </c>
      <c r="D1593" s="85">
        <v>-213122.70379999999</v>
      </c>
      <c r="E1593" s="85">
        <v>0</v>
      </c>
      <c r="F1593" s="210">
        <f t="shared" si="72"/>
        <v>6</v>
      </c>
      <c r="G1593" s="79" t="str">
        <f t="shared" si="73"/>
        <v>D</v>
      </c>
      <c r="H1593" s="79" t="str">
        <f t="shared" si="74"/>
        <v>6IF-NWPL_ROCKY_M</v>
      </c>
    </row>
    <row r="1594" spans="1:8">
      <c r="A1594" s="80">
        <v>39934</v>
      </c>
      <c r="B1594" s="79" t="s">
        <v>80</v>
      </c>
      <c r="C1594" s="79" t="s">
        <v>74</v>
      </c>
      <c r="D1594" s="85">
        <v>4473.5142999999998</v>
      </c>
      <c r="E1594" s="85">
        <v>0</v>
      </c>
      <c r="F1594" s="210">
        <f t="shared" si="72"/>
        <v>6</v>
      </c>
      <c r="G1594" s="79" t="str">
        <f t="shared" si="73"/>
        <v>D</v>
      </c>
      <c r="H1594" s="79" t="str">
        <f t="shared" si="74"/>
        <v>6NGI-PGE/CG</v>
      </c>
    </row>
    <row r="1595" spans="1:8">
      <c r="A1595" s="80">
        <v>39965</v>
      </c>
      <c r="B1595" s="79" t="s">
        <v>80</v>
      </c>
      <c r="C1595" s="79" t="s">
        <v>67</v>
      </c>
      <c r="D1595" s="85">
        <v>-205209.74249999999</v>
      </c>
      <c r="E1595" s="85">
        <v>0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39965</v>
      </c>
      <c r="B1596" s="79" t="s">
        <v>80</v>
      </c>
      <c r="C1596" s="79" t="s">
        <v>74</v>
      </c>
      <c r="D1596" s="85">
        <v>3082.2503000000002</v>
      </c>
      <c r="E1596" s="85">
        <v>0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6NGI-PGE/CG</v>
      </c>
    </row>
    <row r="1597" spans="1:8">
      <c r="A1597" s="80">
        <v>39995</v>
      </c>
      <c r="B1597" s="79" t="s">
        <v>80</v>
      </c>
      <c r="C1597" s="79" t="s">
        <v>67</v>
      </c>
      <c r="D1597" s="85">
        <v>-211013.52840000001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6IF-NWPL_ROCKY_M</v>
      </c>
    </row>
    <row r="1598" spans="1:8">
      <c r="A1598" s="80">
        <v>39995</v>
      </c>
      <c r="B1598" s="79" t="s">
        <v>80</v>
      </c>
      <c r="C1598" s="79" t="s">
        <v>74</v>
      </c>
      <c r="D1598" s="85">
        <v>2043.4278000000002</v>
      </c>
      <c r="E1598" s="85">
        <v>0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6NGI-PGE/CG</v>
      </c>
    </row>
    <row r="1599" spans="1:8">
      <c r="A1599" s="80">
        <v>40026</v>
      </c>
      <c r="B1599" s="79" t="s">
        <v>80</v>
      </c>
      <c r="C1599" s="79" t="s">
        <v>67</v>
      </c>
      <c r="D1599" s="85">
        <v>-209944.0148</v>
      </c>
      <c r="E1599" s="85">
        <v>0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40026</v>
      </c>
      <c r="B1600" s="79" t="s">
        <v>80</v>
      </c>
      <c r="C1600" s="79" t="s">
        <v>74</v>
      </c>
      <c r="D1600" s="85">
        <v>6481.1749</v>
      </c>
      <c r="E1600" s="85">
        <v>0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6NGI-PGE/CG</v>
      </c>
    </row>
    <row r="1601" spans="1:8">
      <c r="A1601" s="80">
        <v>40057</v>
      </c>
      <c r="B1601" s="79" t="s">
        <v>80</v>
      </c>
      <c r="C1601" s="79" t="s">
        <v>67</v>
      </c>
      <c r="D1601" s="85">
        <v>-202138.19440000001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6IF-NWPL_ROCKY_M</v>
      </c>
    </row>
    <row r="1602" spans="1:8">
      <c r="A1602" s="80">
        <v>40057</v>
      </c>
      <c r="B1602" s="79" t="s">
        <v>80</v>
      </c>
      <c r="C1602" s="79" t="s">
        <v>74</v>
      </c>
      <c r="D1602" s="85">
        <v>2993.6667000000002</v>
      </c>
      <c r="E1602" s="85">
        <v>0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6NGI-PGE/CG</v>
      </c>
    </row>
    <row r="1603" spans="1:8">
      <c r="A1603" s="80">
        <v>40087</v>
      </c>
      <c r="B1603" s="79" t="s">
        <v>80</v>
      </c>
      <c r="C1603" s="79" t="s">
        <v>67</v>
      </c>
      <c r="D1603" s="85">
        <v>-207844.28520000001</v>
      </c>
      <c r="E1603" s="85">
        <v>0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40087</v>
      </c>
      <c r="B1604" s="79" t="s">
        <v>80</v>
      </c>
      <c r="C1604" s="79" t="s">
        <v>74</v>
      </c>
      <c r="D1604" s="85">
        <v>3301.3718000000003</v>
      </c>
      <c r="E1604" s="85">
        <v>0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6NGI-PGE/CG</v>
      </c>
    </row>
    <row r="1605" spans="1:8">
      <c r="A1605" s="80">
        <v>40118</v>
      </c>
      <c r="B1605" s="79" t="s">
        <v>80</v>
      </c>
      <c r="C1605" s="79" t="s">
        <v>67</v>
      </c>
      <c r="D1605" s="85">
        <v>-200109.394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6IF-NWPL_ROCKY_M</v>
      </c>
    </row>
    <row r="1606" spans="1:8">
      <c r="A1606" s="80">
        <v>40118</v>
      </c>
      <c r="B1606" s="79" t="s">
        <v>80</v>
      </c>
      <c r="C1606" s="79" t="s">
        <v>74</v>
      </c>
      <c r="D1606" s="85">
        <v>2049.1202000000003</v>
      </c>
      <c r="E1606" s="85">
        <v>0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6NGI-PGE/CG</v>
      </c>
    </row>
    <row r="1607" spans="1:8">
      <c r="A1607" s="80">
        <v>40148</v>
      </c>
      <c r="B1607" s="79" t="s">
        <v>80</v>
      </c>
      <c r="C1607" s="79" t="s">
        <v>67</v>
      </c>
      <c r="D1607" s="85">
        <v>-205751.11079999999</v>
      </c>
      <c r="E1607" s="85">
        <v>0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40148</v>
      </c>
      <c r="B1608" s="79" t="s">
        <v>80</v>
      </c>
      <c r="C1608" s="79" t="s">
        <v>74</v>
      </c>
      <c r="D1608" s="85">
        <v>313.27270000000004</v>
      </c>
      <c r="E1608" s="85">
        <v>0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6NGI-PGE/CG</v>
      </c>
    </row>
    <row r="1609" spans="1:8">
      <c r="A1609" s="80">
        <v>40179</v>
      </c>
      <c r="B1609" s="79" t="s">
        <v>80</v>
      </c>
      <c r="C1609" s="79" t="s">
        <v>67</v>
      </c>
      <c r="D1609" s="85">
        <v>-204689.95199999999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6IF-NWPL_ROCKY_M</v>
      </c>
    </row>
    <row r="1610" spans="1:8">
      <c r="A1610" s="80">
        <v>40210</v>
      </c>
      <c r="B1610" s="79" t="s">
        <v>80</v>
      </c>
      <c r="C1610" s="79" t="s">
        <v>67</v>
      </c>
      <c r="D1610" s="85">
        <v>-183924.3903</v>
      </c>
      <c r="E1610" s="85">
        <v>0</v>
      </c>
      <c r="F1610" s="210">
        <f t="shared" si="75"/>
        <v>6</v>
      </c>
      <c r="G1610" s="79" t="str">
        <f t="shared" si="76"/>
        <v>D</v>
      </c>
      <c r="H1610" s="79" t="str">
        <f t="shared" si="77"/>
        <v>6IF-NWPL_ROCKY_M</v>
      </c>
    </row>
    <row r="1611" spans="1:8">
      <c r="A1611" s="80">
        <v>40210</v>
      </c>
      <c r="B1611" s="79" t="s">
        <v>80</v>
      </c>
      <c r="C1611" s="79" t="s">
        <v>74</v>
      </c>
      <c r="D1611" s="85">
        <v>651.61779999999999</v>
      </c>
      <c r="E1611" s="85">
        <v>0</v>
      </c>
      <c r="F1611" s="210">
        <f t="shared" si="75"/>
        <v>6</v>
      </c>
      <c r="G1611" s="79" t="str">
        <f t="shared" si="76"/>
        <v>D</v>
      </c>
      <c r="H1611" s="79" t="str">
        <f t="shared" si="77"/>
        <v>6NGI-PGE/CG</v>
      </c>
    </row>
    <row r="1612" spans="1:8">
      <c r="A1612" s="80">
        <v>40238</v>
      </c>
      <c r="B1612" s="79" t="s">
        <v>80</v>
      </c>
      <c r="C1612" s="79" t="s">
        <v>67</v>
      </c>
      <c r="D1612" s="85">
        <v>-202675.27420000001</v>
      </c>
      <c r="E1612" s="85">
        <v>0</v>
      </c>
      <c r="F1612" s="210">
        <f t="shared" si="75"/>
        <v>6</v>
      </c>
      <c r="G1612" s="79" t="str">
        <f t="shared" si="76"/>
        <v>D</v>
      </c>
      <c r="H1612" s="79" t="str">
        <f t="shared" si="77"/>
        <v>6IF-NWPL_ROCKY_M</v>
      </c>
    </row>
    <row r="1613" spans="1:8">
      <c r="A1613" s="80">
        <v>40238</v>
      </c>
      <c r="B1613" s="79" t="s">
        <v>80</v>
      </c>
      <c r="C1613" s="79" t="s">
        <v>74</v>
      </c>
      <c r="D1613" s="85">
        <v>630.9085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40269</v>
      </c>
      <c r="B1614" s="79" t="s">
        <v>80</v>
      </c>
      <c r="C1614" s="79" t="s">
        <v>67</v>
      </c>
      <c r="D1614" s="85">
        <v>-195115.51860000001</v>
      </c>
      <c r="E1614" s="85">
        <v>0</v>
      </c>
      <c r="F1614" s="210">
        <f t="shared" si="75"/>
        <v>6</v>
      </c>
      <c r="G1614" s="79" t="str">
        <f t="shared" si="76"/>
        <v>D</v>
      </c>
      <c r="H1614" s="79" t="str">
        <f t="shared" si="77"/>
        <v>6IF-NWPL_ROCKY_M</v>
      </c>
    </row>
    <row r="1615" spans="1:8">
      <c r="A1615" s="80">
        <v>40269</v>
      </c>
      <c r="B1615" s="79" t="s">
        <v>80</v>
      </c>
      <c r="C1615" s="79" t="s">
        <v>74</v>
      </c>
      <c r="D1615" s="85">
        <v>941.75760000000002</v>
      </c>
      <c r="E1615" s="85">
        <v>0</v>
      </c>
      <c r="F1615" s="210">
        <f t="shared" si="75"/>
        <v>6</v>
      </c>
      <c r="G1615" s="79" t="str">
        <f t="shared" si="76"/>
        <v>D</v>
      </c>
      <c r="H1615" s="79" t="str">
        <f t="shared" si="77"/>
        <v>6NGI-PGE/CG</v>
      </c>
    </row>
    <row r="1616" spans="1:8">
      <c r="A1616" s="80">
        <v>40299</v>
      </c>
      <c r="B1616" s="79" t="s">
        <v>80</v>
      </c>
      <c r="C1616" s="79" t="s">
        <v>67</v>
      </c>
      <c r="D1616" s="85">
        <v>-200599.30230000001</v>
      </c>
      <c r="E1616" s="85">
        <v>0</v>
      </c>
      <c r="F1616" s="210">
        <f t="shared" si="75"/>
        <v>6</v>
      </c>
      <c r="G1616" s="79" t="str">
        <f t="shared" si="76"/>
        <v>D</v>
      </c>
      <c r="H1616" s="79" t="str">
        <f t="shared" si="77"/>
        <v>6IF-NWPL_ROCKY_M</v>
      </c>
    </row>
    <row r="1617" spans="1:8">
      <c r="A1617" s="80">
        <v>40299</v>
      </c>
      <c r="B1617" s="79" t="s">
        <v>80</v>
      </c>
      <c r="C1617" s="79" t="s">
        <v>74</v>
      </c>
      <c r="D1617" s="85">
        <v>660.03640000000007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40330</v>
      </c>
      <c r="B1618" s="79" t="s">
        <v>80</v>
      </c>
      <c r="C1618" s="79" t="s">
        <v>67</v>
      </c>
      <c r="D1618" s="85">
        <v>-193110.09390000001</v>
      </c>
      <c r="E1618" s="85">
        <v>0</v>
      </c>
      <c r="F1618" s="210">
        <f t="shared" si="75"/>
        <v>6</v>
      </c>
      <c r="G1618" s="79" t="str">
        <f t="shared" si="76"/>
        <v>D</v>
      </c>
      <c r="H1618" s="79" t="str">
        <f t="shared" si="77"/>
        <v>6IF-NWPL_ROCKY_M</v>
      </c>
    </row>
    <row r="1619" spans="1:8">
      <c r="A1619" s="80">
        <v>40360</v>
      </c>
      <c r="B1619" s="79" t="s">
        <v>80</v>
      </c>
      <c r="C1619" s="79" t="s">
        <v>67</v>
      </c>
      <c r="D1619" s="85">
        <v>-198530.66399999999</v>
      </c>
      <c r="E1619" s="85">
        <v>0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40391</v>
      </c>
      <c r="B1620" s="79" t="s">
        <v>80</v>
      </c>
      <c r="C1620" s="79" t="s">
        <v>67</v>
      </c>
      <c r="D1620" s="85">
        <v>-197482.2683</v>
      </c>
      <c r="E1620" s="85">
        <v>0</v>
      </c>
      <c r="F1620" s="210">
        <f t="shared" si="75"/>
        <v>6</v>
      </c>
      <c r="G1620" s="79" t="str">
        <f t="shared" si="76"/>
        <v>D</v>
      </c>
      <c r="H1620" s="79" t="str">
        <f t="shared" si="77"/>
        <v>6IF-NWPL_ROCKY_M</v>
      </c>
    </row>
    <row r="1621" spans="1:8">
      <c r="A1621" s="80">
        <v>40422</v>
      </c>
      <c r="B1621" s="79" t="s">
        <v>80</v>
      </c>
      <c r="C1621" s="79" t="s">
        <v>67</v>
      </c>
      <c r="D1621" s="85">
        <v>-190099.20980000001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6IF-NWPL_ROCKY_M</v>
      </c>
    </row>
    <row r="1622" spans="1:8">
      <c r="A1622" s="80">
        <v>40422</v>
      </c>
      <c r="B1622" s="79" t="s">
        <v>80</v>
      </c>
      <c r="C1622" s="79" t="s">
        <v>74</v>
      </c>
      <c r="D1622" s="85">
        <v>3183.5281</v>
      </c>
      <c r="E1622" s="85">
        <v>0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6NGI-PGE/CG</v>
      </c>
    </row>
    <row r="1623" spans="1:8">
      <c r="A1623" s="80">
        <v>40452</v>
      </c>
      <c r="B1623" s="79" t="s">
        <v>80</v>
      </c>
      <c r="C1623" s="79" t="s">
        <v>67</v>
      </c>
      <c r="D1623" s="85">
        <v>-195425.0963</v>
      </c>
      <c r="E1623" s="85">
        <v>0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40452</v>
      </c>
      <c r="B1624" s="79" t="s">
        <v>80</v>
      </c>
      <c r="C1624" s="79" t="s">
        <v>74</v>
      </c>
      <c r="D1624" s="85">
        <v>3232.0789</v>
      </c>
      <c r="E1624" s="85">
        <v>0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6NGI-PGE/CG</v>
      </c>
    </row>
    <row r="1625" spans="1:8">
      <c r="A1625" s="80">
        <v>40483</v>
      </c>
      <c r="B1625" s="79" t="s">
        <v>80</v>
      </c>
      <c r="C1625" s="79" t="s">
        <v>67</v>
      </c>
      <c r="D1625" s="85">
        <v>-188112.24179999999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6IF-NWPL_ROCKY_M</v>
      </c>
    </row>
    <row r="1626" spans="1:8">
      <c r="A1626" s="80">
        <v>40483</v>
      </c>
      <c r="B1626" s="79" t="s">
        <v>80</v>
      </c>
      <c r="C1626" s="79" t="s">
        <v>74</v>
      </c>
      <c r="D1626" s="85">
        <v>3140.2204000000002</v>
      </c>
      <c r="E1626" s="85">
        <v>0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6NGI-PGE/CG</v>
      </c>
    </row>
    <row r="1627" spans="1:8">
      <c r="A1627" s="80">
        <v>40513</v>
      </c>
      <c r="B1627" s="79" t="s">
        <v>80</v>
      </c>
      <c r="C1627" s="79" t="s">
        <v>67</v>
      </c>
      <c r="D1627" s="85">
        <v>-193375.79060000001</v>
      </c>
      <c r="E1627" s="85">
        <v>0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40513</v>
      </c>
      <c r="B1628" s="79" t="s">
        <v>80</v>
      </c>
      <c r="C1628" s="79" t="s">
        <v>74</v>
      </c>
      <c r="D1628" s="85">
        <v>2991.0868</v>
      </c>
      <c r="E1628" s="85">
        <v>0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6NGI-PGE/CG</v>
      </c>
    </row>
    <row r="1629" spans="1:8">
      <c r="A1629" s="80">
        <v>40544</v>
      </c>
      <c r="B1629" s="79" t="s">
        <v>80</v>
      </c>
      <c r="C1629" s="79" t="s">
        <v>67</v>
      </c>
      <c r="D1629" s="85">
        <v>-192337.42069999999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6IF-NWPL_ROCKY_M</v>
      </c>
    </row>
    <row r="1630" spans="1:8">
      <c r="A1630" s="80">
        <v>40544</v>
      </c>
      <c r="B1630" s="79" t="s">
        <v>80</v>
      </c>
      <c r="C1630" s="79" t="s">
        <v>74</v>
      </c>
      <c r="D1630" s="85">
        <v>3135.7204000000002</v>
      </c>
      <c r="E1630" s="85">
        <v>0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6NGI-PGE/CG</v>
      </c>
    </row>
    <row r="1631" spans="1:8">
      <c r="A1631" s="80">
        <v>40575</v>
      </c>
      <c r="B1631" s="79" t="s">
        <v>80</v>
      </c>
      <c r="C1631" s="79" t="s">
        <v>67</v>
      </c>
      <c r="D1631" s="85">
        <v>-172788.1465</v>
      </c>
      <c r="E1631" s="85">
        <v>0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40575</v>
      </c>
      <c r="B1632" s="79" t="s">
        <v>80</v>
      </c>
      <c r="C1632" s="79" t="s">
        <v>74</v>
      </c>
      <c r="D1632" s="85">
        <v>3119.4431</v>
      </c>
      <c r="E1632" s="85">
        <v>0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6NGI-PGE/CG</v>
      </c>
    </row>
    <row r="1633" spans="1:8">
      <c r="A1633" s="80">
        <v>40603</v>
      </c>
      <c r="B1633" s="79" t="s">
        <v>80</v>
      </c>
      <c r="C1633" s="79" t="s">
        <v>67</v>
      </c>
      <c r="D1633" s="85">
        <v>-190367.02340000001</v>
      </c>
      <c r="E1633" s="85">
        <v>0</v>
      </c>
      <c r="F1633" s="210">
        <f t="shared" si="75"/>
        <v>6</v>
      </c>
      <c r="G1633" s="79" t="str">
        <f t="shared" si="76"/>
        <v>D</v>
      </c>
      <c r="H1633" s="79" t="str">
        <f t="shared" si="77"/>
        <v>6IF-NWPL_ROCKY_M</v>
      </c>
    </row>
    <row r="1634" spans="1:8">
      <c r="A1634" s="80">
        <v>40603</v>
      </c>
      <c r="B1634" s="79" t="s">
        <v>80</v>
      </c>
      <c r="C1634" s="79" t="s">
        <v>74</v>
      </c>
      <c r="D1634" s="85">
        <v>3144.1263000000004</v>
      </c>
      <c r="E1634" s="85">
        <v>0</v>
      </c>
      <c r="F1634" s="210">
        <f t="shared" si="75"/>
        <v>6</v>
      </c>
      <c r="G1634" s="79" t="str">
        <f t="shared" si="76"/>
        <v>D</v>
      </c>
      <c r="H1634" s="79" t="str">
        <f t="shared" si="77"/>
        <v>6NGI-PGE/CG</v>
      </c>
    </row>
    <row r="1635" spans="1:8">
      <c r="A1635" s="80">
        <v>40634</v>
      </c>
      <c r="B1635" s="79" t="s">
        <v>80</v>
      </c>
      <c r="C1635" s="79" t="s">
        <v>67</v>
      </c>
      <c r="D1635" s="85">
        <v>-183227.27979999999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6IF-NWPL_ROCKY_M</v>
      </c>
    </row>
    <row r="1636" spans="1:8">
      <c r="A1636" s="80">
        <v>40634</v>
      </c>
      <c r="B1636" s="79" t="s">
        <v>80</v>
      </c>
      <c r="C1636" s="79" t="s">
        <v>74</v>
      </c>
      <c r="D1636" s="85">
        <v>1859.7569000000001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40664</v>
      </c>
      <c r="B1637" s="79" t="s">
        <v>80</v>
      </c>
      <c r="C1637" s="79" t="s">
        <v>67</v>
      </c>
      <c r="D1637" s="85">
        <v>-188338.06589999999</v>
      </c>
      <c r="E1637" s="85">
        <v>0</v>
      </c>
      <c r="F1637" s="210">
        <f t="shared" si="75"/>
        <v>6</v>
      </c>
      <c r="G1637" s="79" t="str">
        <f t="shared" si="76"/>
        <v>D</v>
      </c>
      <c r="H1637" s="79" t="str">
        <f t="shared" si="77"/>
        <v>6IF-NWPL_ROCKY_M</v>
      </c>
    </row>
    <row r="1638" spans="1:8">
      <c r="A1638" s="80">
        <v>40695</v>
      </c>
      <c r="B1638" s="79" t="s">
        <v>80</v>
      </c>
      <c r="C1638" s="79" t="s">
        <v>67</v>
      </c>
      <c r="D1638" s="85">
        <v>-181267.9608</v>
      </c>
      <c r="E1638" s="85">
        <v>0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40725</v>
      </c>
      <c r="B1639" s="79" t="s">
        <v>80</v>
      </c>
      <c r="C1639" s="79" t="s">
        <v>67</v>
      </c>
      <c r="D1639" s="85">
        <v>-186317.6722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6IF-NWPL_ROCKY_M</v>
      </c>
    </row>
    <row r="1640" spans="1:8">
      <c r="A1640" s="80">
        <v>40756</v>
      </c>
      <c r="B1640" s="79" t="s">
        <v>80</v>
      </c>
      <c r="C1640" s="79" t="s">
        <v>67</v>
      </c>
      <c r="D1640" s="85">
        <v>-185294.25829999999</v>
      </c>
      <c r="E1640" s="85">
        <v>0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40787</v>
      </c>
      <c r="B1641" s="79" t="s">
        <v>80</v>
      </c>
      <c r="C1641" s="79" t="s">
        <v>67</v>
      </c>
      <c r="D1641" s="85">
        <v>-178328.83600000001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6IF-NWPL_ROCKY_M</v>
      </c>
    </row>
    <row r="1642" spans="1:8">
      <c r="A1642" s="80">
        <v>40817</v>
      </c>
      <c r="B1642" s="79" t="s">
        <v>80</v>
      </c>
      <c r="C1642" s="79" t="s">
        <v>67</v>
      </c>
      <c r="D1642" s="85">
        <v>-183287.1422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40848</v>
      </c>
      <c r="B1643" s="79" t="s">
        <v>80</v>
      </c>
      <c r="C1643" s="79" t="s">
        <v>67</v>
      </c>
      <c r="D1643" s="85">
        <v>-176393.7886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6IF-NWPL_ROCKY_M</v>
      </c>
    </row>
    <row r="1644" spans="1:8">
      <c r="A1644" s="80">
        <v>40878</v>
      </c>
      <c r="B1644" s="79" t="s">
        <v>80</v>
      </c>
      <c r="C1644" s="79" t="s">
        <v>67</v>
      </c>
      <c r="D1644" s="85">
        <v>-181382.2519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40909</v>
      </c>
      <c r="B1645" s="79" t="s">
        <v>80</v>
      </c>
      <c r="C1645" s="79" t="s">
        <v>67</v>
      </c>
      <c r="D1645" s="85">
        <v>-180464.10339999999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6IF-NWPL_ROCKY_M</v>
      </c>
    </row>
    <row r="1646" spans="1:8">
      <c r="A1646" s="80">
        <v>40940</v>
      </c>
      <c r="B1646" s="79" t="s">
        <v>80</v>
      </c>
      <c r="C1646" s="79" t="s">
        <v>67</v>
      </c>
      <c r="D1646" s="85">
        <v>-167965.09719999999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40969</v>
      </c>
      <c r="B1647" s="79" t="s">
        <v>80</v>
      </c>
      <c r="C1647" s="79" t="s">
        <v>67</v>
      </c>
      <c r="D1647" s="85">
        <v>-178695.4019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6IF-NWPL_ROCKY_M</v>
      </c>
    </row>
    <row r="1648" spans="1:8">
      <c r="A1648" s="80">
        <v>41000</v>
      </c>
      <c r="B1648" s="79" t="s">
        <v>80</v>
      </c>
      <c r="C1648" s="79" t="s">
        <v>67</v>
      </c>
      <c r="D1648" s="85">
        <v>-172050.86790000001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41030</v>
      </c>
      <c r="B1649" s="79" t="s">
        <v>80</v>
      </c>
      <c r="C1649" s="79" t="s">
        <v>67</v>
      </c>
      <c r="D1649" s="85">
        <v>-176908.5387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6IF-NWPL_ROCKY_M</v>
      </c>
    </row>
    <row r="1650" spans="1:8">
      <c r="A1650" s="80">
        <v>41061</v>
      </c>
      <c r="B1650" s="79" t="s">
        <v>80</v>
      </c>
      <c r="C1650" s="79" t="s">
        <v>67</v>
      </c>
      <c r="D1650" s="85">
        <v>-170327.26360000001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41091</v>
      </c>
      <c r="B1651" s="79" t="s">
        <v>80</v>
      </c>
      <c r="C1651" s="79" t="s">
        <v>67</v>
      </c>
      <c r="D1651" s="85">
        <v>-175133.103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6IF-NWPL_ROCKY_M</v>
      </c>
    </row>
    <row r="1652" spans="1:8">
      <c r="A1652" s="80">
        <v>41122</v>
      </c>
      <c r="B1652" s="79" t="s">
        <v>80</v>
      </c>
      <c r="C1652" s="79" t="s">
        <v>67</v>
      </c>
      <c r="D1652" s="85">
        <v>-174235.21669999999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41153</v>
      </c>
      <c r="B1653" s="79" t="s">
        <v>80</v>
      </c>
      <c r="C1653" s="79" t="s">
        <v>67</v>
      </c>
      <c r="D1653" s="85">
        <v>-167748.66560000001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6IF-NWPL_ROCKY_M</v>
      </c>
    </row>
    <row r="1654" spans="1:8">
      <c r="A1654" s="80">
        <v>41183</v>
      </c>
      <c r="B1654" s="79" t="s">
        <v>80</v>
      </c>
      <c r="C1654" s="79" t="s">
        <v>67</v>
      </c>
      <c r="D1654" s="85">
        <v>-172477.04500000001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41214</v>
      </c>
      <c r="B1655" s="79" t="s">
        <v>80</v>
      </c>
      <c r="C1655" s="79" t="s">
        <v>67</v>
      </c>
      <c r="D1655" s="85">
        <v>-166052.84570000001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6IF-NWPL_ROCKY_M</v>
      </c>
    </row>
    <row r="1656" spans="1:8">
      <c r="A1656" s="80">
        <v>41244</v>
      </c>
      <c r="B1656" s="79" t="s">
        <v>80</v>
      </c>
      <c r="C1656" s="79" t="s">
        <v>67</v>
      </c>
      <c r="D1656" s="85">
        <v>-170730.33749999999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41275</v>
      </c>
      <c r="B1657" s="79" t="s">
        <v>80</v>
      </c>
      <c r="C1657" s="79" t="s">
        <v>67</v>
      </c>
      <c r="D1657" s="85">
        <v>-169847.06390000001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6IF-NWPL_ROCKY_M</v>
      </c>
    </row>
    <row r="1658" spans="1:8">
      <c r="A1658" s="80">
        <v>41306</v>
      </c>
      <c r="B1658" s="79" t="s">
        <v>80</v>
      </c>
      <c r="C1658" s="79" t="s">
        <v>67</v>
      </c>
      <c r="D1658" s="85">
        <v>-152615.1341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41334</v>
      </c>
      <c r="B1659" s="79" t="s">
        <v>80</v>
      </c>
      <c r="C1659" s="79" t="s">
        <v>67</v>
      </c>
      <c r="D1659" s="85">
        <v>-168174.18849999999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6IF-NWPL_ROCKY_M</v>
      </c>
    </row>
    <row r="1660" spans="1:8">
      <c r="A1660" s="80">
        <v>41365</v>
      </c>
      <c r="B1660" s="79" t="s">
        <v>80</v>
      </c>
      <c r="C1660" s="79" t="s">
        <v>67</v>
      </c>
      <c r="D1660" s="85">
        <v>-161902.7689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41395</v>
      </c>
      <c r="B1661" s="79" t="s">
        <v>80</v>
      </c>
      <c r="C1661" s="79" t="s">
        <v>67</v>
      </c>
      <c r="D1661" s="85">
        <v>-166455.90909999999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6IF-NWPL_ROCKY_M</v>
      </c>
    </row>
    <row r="1662" spans="1:8">
      <c r="A1662" s="80">
        <v>41426</v>
      </c>
      <c r="B1662" s="79" t="s">
        <v>80</v>
      </c>
      <c r="C1662" s="79" t="s">
        <v>67</v>
      </c>
      <c r="D1662" s="85">
        <v>-160245.5729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41456</v>
      </c>
      <c r="B1663" s="79" t="s">
        <v>80</v>
      </c>
      <c r="C1663" s="79" t="s">
        <v>67</v>
      </c>
      <c r="D1663" s="85">
        <v>-164749.13029999999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6IF-NWPL_ROCKY_M</v>
      </c>
    </row>
    <row r="1664" spans="1:8">
      <c r="A1664" s="80">
        <v>41487</v>
      </c>
      <c r="B1664" s="79" t="s">
        <v>80</v>
      </c>
      <c r="C1664" s="79" t="s">
        <v>67</v>
      </c>
      <c r="D1664" s="85">
        <v>-163886.16070000001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41518</v>
      </c>
      <c r="B1665" s="79" t="s">
        <v>80</v>
      </c>
      <c r="C1665" s="79" t="s">
        <v>67</v>
      </c>
      <c r="D1665" s="85">
        <v>-157767.2555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6IF-NWPL_ROCKY_M</v>
      </c>
    </row>
    <row r="1666" spans="1:8">
      <c r="A1666" s="80">
        <v>41548</v>
      </c>
      <c r="B1666" s="79" t="s">
        <v>80</v>
      </c>
      <c r="C1666" s="79" t="s">
        <v>67</v>
      </c>
      <c r="D1666" s="85">
        <v>-162196.74050000001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41579</v>
      </c>
      <c r="B1667" s="79" t="s">
        <v>80</v>
      </c>
      <c r="C1667" s="79" t="s">
        <v>67</v>
      </c>
      <c r="D1667" s="85">
        <v>-156137.99609999999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41609</v>
      </c>
      <c r="B1668" s="79" t="s">
        <v>80</v>
      </c>
      <c r="C1668" s="79" t="s">
        <v>67</v>
      </c>
      <c r="D1668" s="85">
        <v>-160518.837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6IF-NWPL_ROCKY_M</v>
      </c>
    </row>
    <row r="1669" spans="1:8">
      <c r="A1669" s="80">
        <v>37190</v>
      </c>
      <c r="B1669" s="79" t="s">
        <v>161</v>
      </c>
      <c r="C1669" s="79" t="s">
        <v>123</v>
      </c>
      <c r="D1669" s="85">
        <v>0</v>
      </c>
      <c r="E1669" s="85">
        <v>0</v>
      </c>
      <c r="F1669" s="210">
        <f t="shared" si="78"/>
        <v>1</v>
      </c>
      <c r="G1669" s="79" t="str">
        <f t="shared" si="79"/>
        <v>M</v>
      </c>
      <c r="H1669" s="79" t="str">
        <f t="shared" si="80"/>
        <v>1GDP-CAL BORDER</v>
      </c>
    </row>
    <row r="1670" spans="1:8">
      <c r="A1670" s="80">
        <v>37190</v>
      </c>
      <c r="B1670" s="79" t="s">
        <v>161</v>
      </c>
      <c r="C1670" s="79" t="s">
        <v>176</v>
      </c>
      <c r="D1670" s="85">
        <v>0</v>
      </c>
      <c r="E1670" s="85">
        <v>0</v>
      </c>
      <c r="F1670" s="210">
        <f t="shared" si="78"/>
        <v>1</v>
      </c>
      <c r="G1670" s="79" t="str">
        <f t="shared" si="79"/>
        <v>M</v>
      </c>
      <c r="H1670" s="79" t="str">
        <f t="shared" si="80"/>
        <v>1GDP-CIG/CHEYENN</v>
      </c>
    </row>
    <row r="1671" spans="1:8">
      <c r="A1671" s="80">
        <v>37190</v>
      </c>
      <c r="B1671" s="79" t="s">
        <v>161</v>
      </c>
      <c r="C1671" s="79" t="s">
        <v>130</v>
      </c>
      <c r="D1671" s="85">
        <v>0</v>
      </c>
      <c r="E1671" s="85">
        <v>0</v>
      </c>
      <c r="F1671" s="210">
        <f t="shared" si="78"/>
        <v>1</v>
      </c>
      <c r="G1671" s="79" t="str">
        <f t="shared" si="79"/>
        <v>M</v>
      </c>
      <c r="H1671" s="79" t="str">
        <f t="shared" si="80"/>
        <v>1GDP-CIG/RKYMTN</v>
      </c>
    </row>
    <row r="1672" spans="1:8">
      <c r="A1672" s="80">
        <v>37190</v>
      </c>
      <c r="B1672" s="79" t="s">
        <v>161</v>
      </c>
      <c r="C1672" s="79" t="s">
        <v>133</v>
      </c>
      <c r="D1672" s="85">
        <v>0</v>
      </c>
      <c r="E1672" s="85">
        <v>0</v>
      </c>
      <c r="F1672" s="210">
        <f t="shared" si="78"/>
        <v>1</v>
      </c>
      <c r="G1672" s="79" t="str">
        <f t="shared" si="79"/>
        <v>M</v>
      </c>
      <c r="H1672" s="79" t="str">
        <f t="shared" si="80"/>
        <v>1GDP-ELPO/PERM2</v>
      </c>
    </row>
    <row r="1673" spans="1:8">
      <c r="A1673" s="80">
        <v>37190</v>
      </c>
      <c r="B1673" s="79" t="s">
        <v>161</v>
      </c>
      <c r="C1673" s="79" t="s">
        <v>137</v>
      </c>
      <c r="D1673" s="85">
        <v>0</v>
      </c>
      <c r="E1673" s="85">
        <v>0</v>
      </c>
      <c r="F1673" s="210">
        <f t="shared" si="78"/>
        <v>1</v>
      </c>
      <c r="G1673" s="79" t="str">
        <f t="shared" si="79"/>
        <v>M</v>
      </c>
      <c r="H1673" s="79" t="str">
        <f t="shared" si="80"/>
        <v>1GDP-ELPO/SANJUA</v>
      </c>
    </row>
    <row r="1674" spans="1:8">
      <c r="A1674" s="80">
        <v>37190</v>
      </c>
      <c r="B1674" s="79" t="s">
        <v>161</v>
      </c>
      <c r="C1674" s="79" t="s">
        <v>177</v>
      </c>
      <c r="D1674" s="85">
        <v>0</v>
      </c>
      <c r="E1674" s="85">
        <v>0</v>
      </c>
      <c r="F1674" s="210">
        <f t="shared" si="78"/>
        <v>1</v>
      </c>
      <c r="G1674" s="79" t="str">
        <f t="shared" si="79"/>
        <v>M</v>
      </c>
      <c r="H1674" s="79" t="str">
        <f t="shared" si="80"/>
        <v>1GDP-HEHUB</v>
      </c>
    </row>
    <row r="1675" spans="1:8">
      <c r="A1675" s="80">
        <v>37190</v>
      </c>
      <c r="B1675" s="79" t="s">
        <v>161</v>
      </c>
      <c r="C1675" s="79" t="s">
        <v>127</v>
      </c>
      <c r="D1675" s="85">
        <v>0</v>
      </c>
      <c r="E1675" s="85">
        <v>0</v>
      </c>
      <c r="F1675" s="210">
        <f t="shared" si="78"/>
        <v>1</v>
      </c>
      <c r="G1675" s="79" t="str">
        <f t="shared" si="79"/>
        <v>M</v>
      </c>
      <c r="H1675" s="79" t="str">
        <f t="shared" si="80"/>
        <v>1GDP-KERN/OPAL</v>
      </c>
    </row>
    <row r="1676" spans="1:8">
      <c r="A1676" s="80">
        <v>37190</v>
      </c>
      <c r="B1676" s="79" t="s">
        <v>161</v>
      </c>
      <c r="C1676" s="79" t="s">
        <v>120</v>
      </c>
      <c r="D1676" s="85">
        <v>0</v>
      </c>
      <c r="E1676" s="85">
        <v>0</v>
      </c>
      <c r="F1676" s="210">
        <f t="shared" si="78"/>
        <v>1</v>
      </c>
      <c r="G1676" s="79" t="str">
        <f t="shared" si="79"/>
        <v>M</v>
      </c>
      <c r="H1676" s="79" t="str">
        <f t="shared" si="80"/>
        <v>1GDP-PG&amp;E/CITIGA</v>
      </c>
    </row>
    <row r="1677" spans="1:8">
      <c r="A1677" s="80">
        <v>37190</v>
      </c>
      <c r="B1677" s="79" t="s">
        <v>161</v>
      </c>
      <c r="C1677" s="79" t="s">
        <v>178</v>
      </c>
      <c r="D1677" s="85">
        <v>0</v>
      </c>
      <c r="E1677" s="85">
        <v>0</v>
      </c>
      <c r="F1677" s="210">
        <f t="shared" si="78"/>
        <v>1</v>
      </c>
      <c r="G1677" s="79" t="str">
        <f t="shared" si="79"/>
        <v>M</v>
      </c>
      <c r="H1677" s="79" t="str">
        <f t="shared" si="80"/>
        <v>1GDP-PG&amp;E/LG-PKG</v>
      </c>
    </row>
    <row r="1678" spans="1:8">
      <c r="A1678" s="80">
        <v>37191</v>
      </c>
      <c r="B1678" s="79" t="s">
        <v>161</v>
      </c>
      <c r="C1678" s="79" t="s">
        <v>123</v>
      </c>
      <c r="D1678" s="85">
        <v>15000</v>
      </c>
      <c r="E1678" s="85">
        <v>15000</v>
      </c>
      <c r="F1678" s="210">
        <f t="shared" si="78"/>
        <v>1</v>
      </c>
      <c r="G1678" s="79" t="str">
        <f t="shared" si="79"/>
        <v>M</v>
      </c>
      <c r="H1678" s="79" t="str">
        <f t="shared" si="80"/>
        <v>1GDP-CAL BORDER</v>
      </c>
    </row>
    <row r="1679" spans="1:8">
      <c r="A1679" s="80">
        <v>37191</v>
      </c>
      <c r="B1679" s="79" t="s">
        <v>161</v>
      </c>
      <c r="C1679" s="79" t="s">
        <v>176</v>
      </c>
      <c r="D1679" s="85">
        <v>-30000</v>
      </c>
      <c r="E1679" s="85">
        <v>-30000</v>
      </c>
      <c r="F1679" s="210">
        <f t="shared" si="78"/>
        <v>1</v>
      </c>
      <c r="G1679" s="79" t="str">
        <f t="shared" si="79"/>
        <v>M</v>
      </c>
      <c r="H1679" s="79" t="str">
        <f t="shared" si="80"/>
        <v>1GDP-CIG/CHEYENN</v>
      </c>
    </row>
    <row r="1680" spans="1:8">
      <c r="A1680" s="80">
        <v>37191</v>
      </c>
      <c r="B1680" s="79" t="s">
        <v>161</v>
      </c>
      <c r="C1680" s="79" t="s">
        <v>130</v>
      </c>
      <c r="D1680" s="85">
        <v>67000</v>
      </c>
      <c r="E1680" s="85">
        <v>67000</v>
      </c>
      <c r="F1680" s="210">
        <f t="shared" si="78"/>
        <v>1</v>
      </c>
      <c r="G1680" s="79" t="str">
        <f t="shared" si="79"/>
        <v>M</v>
      </c>
      <c r="H1680" s="79" t="str">
        <f t="shared" si="80"/>
        <v>1GDP-CIG/RKYMTN</v>
      </c>
    </row>
    <row r="1681" spans="1:8">
      <c r="A1681" s="80">
        <v>37191</v>
      </c>
      <c r="B1681" s="79" t="s">
        <v>161</v>
      </c>
      <c r="C1681" s="79" t="s">
        <v>133</v>
      </c>
      <c r="D1681" s="85">
        <v>125000</v>
      </c>
      <c r="E1681" s="85">
        <v>125000</v>
      </c>
      <c r="F1681" s="210">
        <f t="shared" si="78"/>
        <v>1</v>
      </c>
      <c r="G1681" s="79" t="str">
        <f t="shared" si="79"/>
        <v>M</v>
      </c>
      <c r="H1681" s="79" t="str">
        <f t="shared" si="80"/>
        <v>1GDP-ELPO/PERM2</v>
      </c>
    </row>
    <row r="1682" spans="1:8">
      <c r="A1682" s="80">
        <v>37191</v>
      </c>
      <c r="B1682" s="79" t="s">
        <v>161</v>
      </c>
      <c r="C1682" s="79" t="s">
        <v>137</v>
      </c>
      <c r="D1682" s="85">
        <v>-35000</v>
      </c>
      <c r="E1682" s="85">
        <v>-35000</v>
      </c>
      <c r="F1682" s="210">
        <f t="shared" si="78"/>
        <v>1</v>
      </c>
      <c r="G1682" s="79" t="str">
        <f t="shared" si="79"/>
        <v>M</v>
      </c>
      <c r="H1682" s="79" t="str">
        <f t="shared" si="80"/>
        <v>1GDP-ELPO/SANJUA</v>
      </c>
    </row>
    <row r="1683" spans="1:8">
      <c r="A1683" s="80">
        <v>37191</v>
      </c>
      <c r="B1683" s="79" t="s">
        <v>161</v>
      </c>
      <c r="C1683" s="79" t="s">
        <v>177</v>
      </c>
      <c r="D1683" s="85">
        <v>101597</v>
      </c>
      <c r="E1683" s="85">
        <v>101597</v>
      </c>
      <c r="F1683" s="210">
        <f t="shared" si="78"/>
        <v>1</v>
      </c>
      <c r="G1683" s="79" t="str">
        <f t="shared" si="79"/>
        <v>M</v>
      </c>
      <c r="H1683" s="79" t="str">
        <f t="shared" si="80"/>
        <v>1GDP-HEHUB</v>
      </c>
    </row>
    <row r="1684" spans="1:8">
      <c r="A1684" s="80">
        <v>37191</v>
      </c>
      <c r="B1684" s="79" t="s">
        <v>161</v>
      </c>
      <c r="C1684" s="79" t="s">
        <v>127</v>
      </c>
      <c r="D1684" s="85">
        <v>-277500</v>
      </c>
      <c r="E1684" s="85">
        <v>-277500</v>
      </c>
      <c r="F1684" s="210">
        <f t="shared" si="78"/>
        <v>1</v>
      </c>
      <c r="G1684" s="79" t="str">
        <f t="shared" si="79"/>
        <v>M</v>
      </c>
      <c r="H1684" s="79" t="str">
        <f t="shared" si="80"/>
        <v>1GDP-KERN/OPAL</v>
      </c>
    </row>
    <row r="1685" spans="1:8">
      <c r="A1685" s="80">
        <v>37191</v>
      </c>
      <c r="B1685" s="79" t="s">
        <v>161</v>
      </c>
      <c r="C1685" s="79" t="s">
        <v>120</v>
      </c>
      <c r="D1685" s="85">
        <v>5000</v>
      </c>
      <c r="E1685" s="85">
        <v>5000</v>
      </c>
      <c r="F1685" s="210">
        <f t="shared" si="78"/>
        <v>1</v>
      </c>
      <c r="G1685" s="79" t="str">
        <f t="shared" si="79"/>
        <v>M</v>
      </c>
      <c r="H1685" s="79" t="str">
        <f t="shared" si="80"/>
        <v>1GDP-PG&amp;E/CITIGA</v>
      </c>
    </row>
    <row r="1686" spans="1:8">
      <c r="A1686" s="80">
        <v>37191</v>
      </c>
      <c r="B1686" s="79" t="s">
        <v>161</v>
      </c>
      <c r="C1686" s="79" t="s">
        <v>178</v>
      </c>
      <c r="D1686" s="85">
        <v>20000</v>
      </c>
      <c r="E1686" s="85">
        <v>20000</v>
      </c>
      <c r="F1686" s="210">
        <f t="shared" si="78"/>
        <v>1</v>
      </c>
      <c r="G1686" s="79" t="str">
        <f t="shared" si="79"/>
        <v>M</v>
      </c>
      <c r="H1686" s="79" t="str">
        <f t="shared" si="80"/>
        <v>1GDP-PG&amp;E/LG-PKG</v>
      </c>
    </row>
    <row r="1687" spans="1:8">
      <c r="A1687" s="80">
        <v>37192</v>
      </c>
      <c r="B1687" s="79" t="s">
        <v>161</v>
      </c>
      <c r="C1687" s="79" t="s">
        <v>123</v>
      </c>
      <c r="D1687" s="85">
        <v>15000</v>
      </c>
      <c r="E1687" s="85">
        <v>15000</v>
      </c>
      <c r="F1687" s="210">
        <f t="shared" si="78"/>
        <v>1</v>
      </c>
      <c r="G1687" s="79" t="str">
        <f t="shared" si="79"/>
        <v>M</v>
      </c>
      <c r="H1687" s="79" t="str">
        <f t="shared" si="80"/>
        <v>1GDP-CAL BORDER</v>
      </c>
    </row>
    <row r="1688" spans="1:8">
      <c r="A1688" s="80">
        <v>37192</v>
      </c>
      <c r="B1688" s="79" t="s">
        <v>161</v>
      </c>
      <c r="C1688" s="79" t="s">
        <v>176</v>
      </c>
      <c r="D1688" s="85">
        <v>-30000</v>
      </c>
      <c r="E1688" s="85">
        <v>-30000</v>
      </c>
      <c r="F1688" s="210">
        <f t="shared" si="78"/>
        <v>1</v>
      </c>
      <c r="G1688" s="79" t="str">
        <f t="shared" si="79"/>
        <v>M</v>
      </c>
      <c r="H1688" s="79" t="str">
        <f t="shared" si="80"/>
        <v>1GDP-CIG/CHEYENN</v>
      </c>
    </row>
    <row r="1689" spans="1:8">
      <c r="A1689" s="80">
        <v>37192</v>
      </c>
      <c r="B1689" s="79" t="s">
        <v>161</v>
      </c>
      <c r="C1689" s="79" t="s">
        <v>130</v>
      </c>
      <c r="D1689" s="85">
        <v>67000</v>
      </c>
      <c r="E1689" s="85">
        <v>67000</v>
      </c>
      <c r="F1689" s="210">
        <f t="shared" si="78"/>
        <v>1</v>
      </c>
      <c r="G1689" s="79" t="str">
        <f t="shared" si="79"/>
        <v>M</v>
      </c>
      <c r="H1689" s="79" t="str">
        <f t="shared" si="80"/>
        <v>1GDP-CIG/RKYMTN</v>
      </c>
    </row>
    <row r="1690" spans="1:8">
      <c r="A1690" s="80">
        <v>37192</v>
      </c>
      <c r="B1690" s="79" t="s">
        <v>161</v>
      </c>
      <c r="C1690" s="79" t="s">
        <v>133</v>
      </c>
      <c r="D1690" s="85">
        <v>125000</v>
      </c>
      <c r="E1690" s="85">
        <v>125000</v>
      </c>
      <c r="F1690" s="210">
        <f t="shared" si="78"/>
        <v>1</v>
      </c>
      <c r="G1690" s="79" t="str">
        <f t="shared" si="79"/>
        <v>M</v>
      </c>
      <c r="H1690" s="79" t="str">
        <f t="shared" si="80"/>
        <v>1GDP-ELPO/PERM2</v>
      </c>
    </row>
    <row r="1691" spans="1:8">
      <c r="A1691" s="80">
        <v>37192</v>
      </c>
      <c r="B1691" s="79" t="s">
        <v>161</v>
      </c>
      <c r="C1691" s="79" t="s">
        <v>137</v>
      </c>
      <c r="D1691" s="85">
        <v>-35000</v>
      </c>
      <c r="E1691" s="85">
        <v>-35000</v>
      </c>
      <c r="F1691" s="210">
        <f t="shared" si="78"/>
        <v>1</v>
      </c>
      <c r="G1691" s="79" t="str">
        <f t="shared" si="79"/>
        <v>M</v>
      </c>
      <c r="H1691" s="79" t="str">
        <f t="shared" si="80"/>
        <v>1GDP-ELPO/SANJUA</v>
      </c>
    </row>
    <row r="1692" spans="1:8">
      <c r="A1692" s="80">
        <v>37192</v>
      </c>
      <c r="B1692" s="79" t="s">
        <v>161</v>
      </c>
      <c r="C1692" s="79" t="s">
        <v>177</v>
      </c>
      <c r="D1692" s="85">
        <v>101597</v>
      </c>
      <c r="E1692" s="85">
        <v>101597</v>
      </c>
      <c r="F1692" s="210">
        <f t="shared" si="78"/>
        <v>1</v>
      </c>
      <c r="G1692" s="79" t="str">
        <f t="shared" si="79"/>
        <v>M</v>
      </c>
      <c r="H1692" s="79" t="str">
        <f t="shared" si="80"/>
        <v>1GDP-HEHUB</v>
      </c>
    </row>
    <row r="1693" spans="1:8">
      <c r="A1693" s="80">
        <v>37192</v>
      </c>
      <c r="B1693" s="79" t="s">
        <v>161</v>
      </c>
      <c r="C1693" s="79" t="s">
        <v>127</v>
      </c>
      <c r="D1693" s="85">
        <v>-277500</v>
      </c>
      <c r="E1693" s="85">
        <v>-277500</v>
      </c>
      <c r="F1693" s="210">
        <f t="shared" si="78"/>
        <v>1</v>
      </c>
      <c r="G1693" s="79" t="str">
        <f t="shared" si="79"/>
        <v>M</v>
      </c>
      <c r="H1693" s="79" t="str">
        <f t="shared" si="80"/>
        <v>1GDP-KERN/OPAL</v>
      </c>
    </row>
    <row r="1694" spans="1:8">
      <c r="A1694" s="80">
        <v>37192</v>
      </c>
      <c r="B1694" s="79" t="s">
        <v>161</v>
      </c>
      <c r="C1694" s="79" t="s">
        <v>120</v>
      </c>
      <c r="D1694" s="85">
        <v>5000</v>
      </c>
      <c r="E1694" s="85">
        <v>5000</v>
      </c>
      <c r="F1694" s="210">
        <f t="shared" si="78"/>
        <v>1</v>
      </c>
      <c r="G1694" s="79" t="str">
        <f t="shared" si="79"/>
        <v>M</v>
      </c>
      <c r="H1694" s="79" t="str">
        <f t="shared" si="80"/>
        <v>1GDP-PG&amp;E/CITIGA</v>
      </c>
    </row>
    <row r="1695" spans="1:8">
      <c r="A1695" s="80">
        <v>37192</v>
      </c>
      <c r="B1695" s="79" t="s">
        <v>161</v>
      </c>
      <c r="C1695" s="79" t="s">
        <v>178</v>
      </c>
      <c r="D1695" s="85">
        <v>20000</v>
      </c>
      <c r="E1695" s="85">
        <v>20000</v>
      </c>
      <c r="F1695" s="210">
        <f t="shared" si="78"/>
        <v>1</v>
      </c>
      <c r="G1695" s="79" t="str">
        <f t="shared" si="79"/>
        <v>M</v>
      </c>
      <c r="H1695" s="79" t="str">
        <f t="shared" si="80"/>
        <v>1GDP-PG&amp;E/LG-PKG</v>
      </c>
    </row>
    <row r="1696" spans="1:8">
      <c r="A1696" s="80">
        <v>37193</v>
      </c>
      <c r="B1696" s="79" t="s">
        <v>161</v>
      </c>
      <c r="C1696" s="79" t="s">
        <v>123</v>
      </c>
      <c r="D1696" s="85">
        <v>15000</v>
      </c>
      <c r="E1696" s="85">
        <v>15000</v>
      </c>
      <c r="F1696" s="210">
        <f t="shared" si="78"/>
        <v>1</v>
      </c>
      <c r="G1696" s="79" t="str">
        <f t="shared" si="79"/>
        <v>M</v>
      </c>
      <c r="H1696" s="79" t="str">
        <f t="shared" si="80"/>
        <v>1GDP-CAL BORDER</v>
      </c>
    </row>
    <row r="1697" spans="1:8">
      <c r="A1697" s="80">
        <v>37193</v>
      </c>
      <c r="B1697" s="79" t="s">
        <v>161</v>
      </c>
      <c r="C1697" s="79" t="s">
        <v>176</v>
      </c>
      <c r="D1697" s="85">
        <v>-30000</v>
      </c>
      <c r="E1697" s="85">
        <v>-30000</v>
      </c>
      <c r="F1697" s="210">
        <f t="shared" si="78"/>
        <v>1</v>
      </c>
      <c r="G1697" s="79" t="str">
        <f t="shared" si="79"/>
        <v>M</v>
      </c>
      <c r="H1697" s="79" t="str">
        <f t="shared" si="80"/>
        <v>1GDP-CIG/CHEYENN</v>
      </c>
    </row>
    <row r="1698" spans="1:8">
      <c r="A1698" s="80">
        <v>37193</v>
      </c>
      <c r="B1698" s="79" t="s">
        <v>161</v>
      </c>
      <c r="C1698" s="79" t="s">
        <v>130</v>
      </c>
      <c r="D1698" s="85">
        <v>67000</v>
      </c>
      <c r="E1698" s="85">
        <v>67000</v>
      </c>
      <c r="F1698" s="210">
        <f t="shared" si="78"/>
        <v>1</v>
      </c>
      <c r="G1698" s="79" t="str">
        <f t="shared" si="79"/>
        <v>M</v>
      </c>
      <c r="H1698" s="79" t="str">
        <f t="shared" si="80"/>
        <v>1GDP-CIG/RKYMTN</v>
      </c>
    </row>
    <row r="1699" spans="1:8">
      <c r="A1699" s="80">
        <v>37193</v>
      </c>
      <c r="B1699" s="79" t="s">
        <v>161</v>
      </c>
      <c r="C1699" s="79" t="s">
        <v>133</v>
      </c>
      <c r="D1699" s="85">
        <v>125000</v>
      </c>
      <c r="E1699" s="85">
        <v>125000</v>
      </c>
      <c r="F1699" s="210">
        <f t="shared" si="78"/>
        <v>1</v>
      </c>
      <c r="G1699" s="79" t="str">
        <f t="shared" si="79"/>
        <v>M</v>
      </c>
      <c r="H1699" s="79" t="str">
        <f t="shared" si="80"/>
        <v>1GDP-ELPO/PERM2</v>
      </c>
    </row>
    <row r="1700" spans="1:8">
      <c r="A1700" s="80">
        <v>37193</v>
      </c>
      <c r="B1700" s="79" t="s">
        <v>161</v>
      </c>
      <c r="C1700" s="79" t="s">
        <v>137</v>
      </c>
      <c r="D1700" s="85">
        <v>-35000</v>
      </c>
      <c r="E1700" s="85">
        <v>-35000</v>
      </c>
      <c r="F1700" s="210">
        <f t="shared" si="78"/>
        <v>1</v>
      </c>
      <c r="G1700" s="79" t="str">
        <f t="shared" si="79"/>
        <v>M</v>
      </c>
      <c r="H1700" s="79" t="str">
        <f t="shared" si="80"/>
        <v>1GDP-ELPO/SANJUA</v>
      </c>
    </row>
    <row r="1701" spans="1:8">
      <c r="A1701" s="80">
        <v>37193</v>
      </c>
      <c r="B1701" s="79" t="s">
        <v>161</v>
      </c>
      <c r="C1701" s="79" t="s">
        <v>177</v>
      </c>
      <c r="D1701" s="85">
        <v>101597</v>
      </c>
      <c r="E1701" s="85">
        <v>101597</v>
      </c>
      <c r="F1701" s="210">
        <f t="shared" si="78"/>
        <v>1</v>
      </c>
      <c r="G1701" s="79" t="str">
        <f t="shared" si="79"/>
        <v>M</v>
      </c>
      <c r="H1701" s="79" t="str">
        <f t="shared" si="80"/>
        <v>1GDP-HEHUB</v>
      </c>
    </row>
    <row r="1702" spans="1:8">
      <c r="A1702" s="80">
        <v>37193</v>
      </c>
      <c r="B1702" s="79" t="s">
        <v>161</v>
      </c>
      <c r="C1702" s="79" t="s">
        <v>127</v>
      </c>
      <c r="D1702" s="85">
        <v>-277500</v>
      </c>
      <c r="E1702" s="85">
        <v>-277500</v>
      </c>
      <c r="F1702" s="210">
        <f t="shared" si="78"/>
        <v>1</v>
      </c>
      <c r="G1702" s="79" t="str">
        <f t="shared" si="79"/>
        <v>M</v>
      </c>
      <c r="H1702" s="79" t="str">
        <f t="shared" si="80"/>
        <v>1GDP-KERN/OPAL</v>
      </c>
    </row>
    <row r="1703" spans="1:8">
      <c r="A1703" s="80">
        <v>37193</v>
      </c>
      <c r="B1703" s="79" t="s">
        <v>161</v>
      </c>
      <c r="C1703" s="79" t="s">
        <v>120</v>
      </c>
      <c r="D1703" s="85">
        <v>5000</v>
      </c>
      <c r="E1703" s="85">
        <v>5000</v>
      </c>
      <c r="F1703" s="210">
        <f t="shared" si="78"/>
        <v>1</v>
      </c>
      <c r="G1703" s="79" t="str">
        <f t="shared" si="79"/>
        <v>M</v>
      </c>
      <c r="H1703" s="79" t="str">
        <f t="shared" si="80"/>
        <v>1GDP-PG&amp;E/CITIGA</v>
      </c>
    </row>
    <row r="1704" spans="1:8">
      <c r="A1704" s="80">
        <v>37193</v>
      </c>
      <c r="B1704" s="79" t="s">
        <v>161</v>
      </c>
      <c r="C1704" s="79" t="s">
        <v>178</v>
      </c>
      <c r="D1704" s="85">
        <v>20000</v>
      </c>
      <c r="E1704" s="85">
        <v>20000</v>
      </c>
      <c r="F1704" s="210">
        <f t="shared" si="78"/>
        <v>1</v>
      </c>
      <c r="G1704" s="79" t="str">
        <f t="shared" si="79"/>
        <v>M</v>
      </c>
      <c r="H1704" s="79" t="str">
        <f t="shared" si="80"/>
        <v>1GDP-PG&amp;E/LG-PKG</v>
      </c>
    </row>
    <row r="1705" spans="1:8">
      <c r="A1705" s="80">
        <v>37194</v>
      </c>
      <c r="B1705" s="79" t="s">
        <v>161</v>
      </c>
      <c r="C1705" s="79" t="s">
        <v>123</v>
      </c>
      <c r="D1705" s="85">
        <v>15000</v>
      </c>
      <c r="E1705" s="85">
        <v>15000</v>
      </c>
      <c r="F1705" s="210">
        <f t="shared" si="78"/>
        <v>1</v>
      </c>
      <c r="G1705" s="79" t="str">
        <f t="shared" si="79"/>
        <v>M</v>
      </c>
      <c r="H1705" s="79" t="str">
        <f t="shared" si="80"/>
        <v>1GDP-CAL BORDER</v>
      </c>
    </row>
    <row r="1706" spans="1:8">
      <c r="A1706" s="80">
        <v>37194</v>
      </c>
      <c r="B1706" s="79" t="s">
        <v>161</v>
      </c>
      <c r="C1706" s="79" t="s">
        <v>176</v>
      </c>
      <c r="D1706" s="85">
        <v>-30000</v>
      </c>
      <c r="E1706" s="85">
        <v>-30000</v>
      </c>
      <c r="F1706" s="210">
        <f t="shared" si="78"/>
        <v>1</v>
      </c>
      <c r="G1706" s="79" t="str">
        <f t="shared" si="79"/>
        <v>M</v>
      </c>
      <c r="H1706" s="79" t="str">
        <f t="shared" si="80"/>
        <v>1GDP-CIG/CHEYENN</v>
      </c>
    </row>
    <row r="1707" spans="1:8">
      <c r="A1707" s="80">
        <v>37194</v>
      </c>
      <c r="B1707" s="79" t="s">
        <v>161</v>
      </c>
      <c r="C1707" s="79" t="s">
        <v>130</v>
      </c>
      <c r="D1707" s="85">
        <v>67000</v>
      </c>
      <c r="E1707" s="85">
        <v>67000</v>
      </c>
      <c r="F1707" s="210">
        <f t="shared" si="78"/>
        <v>1</v>
      </c>
      <c r="G1707" s="79" t="str">
        <f t="shared" si="79"/>
        <v>M</v>
      </c>
      <c r="H1707" s="79" t="str">
        <f t="shared" si="80"/>
        <v>1GDP-CIG/RKYMTN</v>
      </c>
    </row>
    <row r="1708" spans="1:8">
      <c r="A1708" s="80">
        <v>37194</v>
      </c>
      <c r="B1708" s="79" t="s">
        <v>161</v>
      </c>
      <c r="C1708" s="79" t="s">
        <v>133</v>
      </c>
      <c r="D1708" s="85">
        <v>125000</v>
      </c>
      <c r="E1708" s="85">
        <v>125000</v>
      </c>
      <c r="F1708" s="210">
        <f t="shared" si="78"/>
        <v>1</v>
      </c>
      <c r="G1708" s="79" t="str">
        <f t="shared" si="79"/>
        <v>M</v>
      </c>
      <c r="H1708" s="79" t="str">
        <f t="shared" si="80"/>
        <v>1GDP-ELPO/PERM2</v>
      </c>
    </row>
    <row r="1709" spans="1:8">
      <c r="A1709" s="80">
        <v>37194</v>
      </c>
      <c r="B1709" s="79" t="s">
        <v>161</v>
      </c>
      <c r="C1709" s="79" t="s">
        <v>137</v>
      </c>
      <c r="D1709" s="85">
        <v>-35000</v>
      </c>
      <c r="E1709" s="85">
        <v>-35000</v>
      </c>
      <c r="F1709" s="210">
        <f t="shared" si="78"/>
        <v>1</v>
      </c>
      <c r="G1709" s="79" t="str">
        <f t="shared" si="79"/>
        <v>M</v>
      </c>
      <c r="H1709" s="79" t="str">
        <f t="shared" si="80"/>
        <v>1GDP-ELPO/SANJUA</v>
      </c>
    </row>
    <row r="1710" spans="1:8">
      <c r="A1710" s="80">
        <v>37194</v>
      </c>
      <c r="B1710" s="79" t="s">
        <v>161</v>
      </c>
      <c r="C1710" s="79" t="s">
        <v>177</v>
      </c>
      <c r="D1710" s="85">
        <v>101597</v>
      </c>
      <c r="E1710" s="85">
        <v>101597</v>
      </c>
      <c r="F1710" s="210">
        <f t="shared" si="78"/>
        <v>1</v>
      </c>
      <c r="G1710" s="79" t="str">
        <f t="shared" si="79"/>
        <v>M</v>
      </c>
      <c r="H1710" s="79" t="str">
        <f t="shared" si="80"/>
        <v>1GDP-HEHUB</v>
      </c>
    </row>
    <row r="1711" spans="1:8">
      <c r="A1711" s="80">
        <v>37194</v>
      </c>
      <c r="B1711" s="79" t="s">
        <v>161</v>
      </c>
      <c r="C1711" s="79" t="s">
        <v>127</v>
      </c>
      <c r="D1711" s="85">
        <v>-277500</v>
      </c>
      <c r="E1711" s="85">
        <v>-277500</v>
      </c>
      <c r="F1711" s="210">
        <f t="shared" si="78"/>
        <v>1</v>
      </c>
      <c r="G1711" s="79" t="str">
        <f t="shared" si="79"/>
        <v>M</v>
      </c>
      <c r="H1711" s="79" t="str">
        <f t="shared" si="80"/>
        <v>1GDP-KERN/OPAL</v>
      </c>
    </row>
    <row r="1712" spans="1:8">
      <c r="A1712" s="80">
        <v>37194</v>
      </c>
      <c r="B1712" s="79" t="s">
        <v>161</v>
      </c>
      <c r="C1712" s="79" t="s">
        <v>120</v>
      </c>
      <c r="D1712" s="85">
        <v>5000</v>
      </c>
      <c r="E1712" s="85">
        <v>5000</v>
      </c>
      <c r="F1712" s="210">
        <f t="shared" si="78"/>
        <v>1</v>
      </c>
      <c r="G1712" s="79" t="str">
        <f t="shared" si="79"/>
        <v>M</v>
      </c>
      <c r="H1712" s="79" t="str">
        <f t="shared" si="80"/>
        <v>1GDP-PG&amp;E/CITIGA</v>
      </c>
    </row>
    <row r="1713" spans="1:8">
      <c r="A1713" s="80">
        <v>37194</v>
      </c>
      <c r="B1713" s="79" t="s">
        <v>161</v>
      </c>
      <c r="C1713" s="79" t="s">
        <v>178</v>
      </c>
      <c r="D1713" s="85">
        <v>20000</v>
      </c>
      <c r="E1713" s="85">
        <v>20000</v>
      </c>
      <c r="F1713" s="210">
        <f t="shared" si="78"/>
        <v>1</v>
      </c>
      <c r="G1713" s="79" t="str">
        <f t="shared" si="79"/>
        <v>M</v>
      </c>
      <c r="H1713" s="79" t="str">
        <f t="shared" si="80"/>
        <v>1GDP-PG&amp;E/LG-PKG</v>
      </c>
    </row>
    <row r="1714" spans="1:8">
      <c r="A1714" s="80">
        <v>37195</v>
      </c>
      <c r="B1714" s="79" t="s">
        <v>161</v>
      </c>
      <c r="C1714" s="79" t="s">
        <v>123</v>
      </c>
      <c r="D1714" s="85">
        <v>15000</v>
      </c>
      <c r="E1714" s="85">
        <v>15000</v>
      </c>
      <c r="F1714" s="210">
        <f t="shared" si="78"/>
        <v>1</v>
      </c>
      <c r="G1714" s="79" t="str">
        <f t="shared" si="79"/>
        <v>M</v>
      </c>
      <c r="H1714" s="79" t="str">
        <f t="shared" si="80"/>
        <v>1GDP-CAL BORDER</v>
      </c>
    </row>
    <row r="1715" spans="1:8">
      <c r="A1715" s="80">
        <v>37195</v>
      </c>
      <c r="B1715" s="79" t="s">
        <v>161</v>
      </c>
      <c r="C1715" s="79" t="s">
        <v>176</v>
      </c>
      <c r="D1715" s="85">
        <v>-30000</v>
      </c>
      <c r="E1715" s="85">
        <v>-30000</v>
      </c>
      <c r="F1715" s="210">
        <f t="shared" si="78"/>
        <v>1</v>
      </c>
      <c r="G1715" s="79" t="str">
        <f t="shared" si="79"/>
        <v>M</v>
      </c>
      <c r="H1715" s="79" t="str">
        <f t="shared" si="80"/>
        <v>1GDP-CIG/CHEYENN</v>
      </c>
    </row>
    <row r="1716" spans="1:8">
      <c r="A1716" s="80">
        <v>37195</v>
      </c>
      <c r="B1716" s="79" t="s">
        <v>161</v>
      </c>
      <c r="C1716" s="79" t="s">
        <v>130</v>
      </c>
      <c r="D1716" s="85">
        <v>67000</v>
      </c>
      <c r="E1716" s="85">
        <v>67000</v>
      </c>
      <c r="F1716" s="210">
        <f t="shared" si="78"/>
        <v>1</v>
      </c>
      <c r="G1716" s="79" t="str">
        <f t="shared" si="79"/>
        <v>M</v>
      </c>
      <c r="H1716" s="79" t="str">
        <f t="shared" si="80"/>
        <v>1GDP-CIG/RKYMTN</v>
      </c>
    </row>
    <row r="1717" spans="1:8">
      <c r="A1717" s="80">
        <v>37195</v>
      </c>
      <c r="B1717" s="79" t="s">
        <v>161</v>
      </c>
      <c r="C1717" s="79" t="s">
        <v>133</v>
      </c>
      <c r="D1717" s="85">
        <v>125000</v>
      </c>
      <c r="E1717" s="85">
        <v>125000</v>
      </c>
      <c r="F1717" s="210">
        <f t="shared" si="78"/>
        <v>1</v>
      </c>
      <c r="G1717" s="79" t="str">
        <f t="shared" si="79"/>
        <v>M</v>
      </c>
      <c r="H1717" s="79" t="str">
        <f t="shared" si="80"/>
        <v>1GDP-ELPO/PERM2</v>
      </c>
    </row>
    <row r="1718" spans="1:8">
      <c r="A1718" s="80">
        <v>37195</v>
      </c>
      <c r="B1718" s="79" t="s">
        <v>161</v>
      </c>
      <c r="C1718" s="79" t="s">
        <v>137</v>
      </c>
      <c r="D1718" s="85">
        <v>-35000</v>
      </c>
      <c r="E1718" s="85">
        <v>-35000</v>
      </c>
      <c r="F1718" s="210">
        <f t="shared" si="78"/>
        <v>1</v>
      </c>
      <c r="G1718" s="79" t="str">
        <f t="shared" si="79"/>
        <v>M</v>
      </c>
      <c r="H1718" s="79" t="str">
        <f t="shared" si="80"/>
        <v>1GDP-ELPO/SANJUA</v>
      </c>
    </row>
    <row r="1719" spans="1:8">
      <c r="A1719" s="80">
        <v>37195</v>
      </c>
      <c r="B1719" s="79" t="s">
        <v>161</v>
      </c>
      <c r="C1719" s="79" t="s">
        <v>177</v>
      </c>
      <c r="D1719" s="85">
        <v>101597</v>
      </c>
      <c r="E1719" s="85">
        <v>101597</v>
      </c>
      <c r="F1719" s="210">
        <f t="shared" si="78"/>
        <v>1</v>
      </c>
      <c r="G1719" s="79" t="str">
        <f t="shared" si="79"/>
        <v>M</v>
      </c>
      <c r="H1719" s="79" t="str">
        <f t="shared" si="80"/>
        <v>1GDP-HEHUB</v>
      </c>
    </row>
    <row r="1720" spans="1:8">
      <c r="A1720" s="80">
        <v>37195</v>
      </c>
      <c r="B1720" s="79" t="s">
        <v>161</v>
      </c>
      <c r="C1720" s="79" t="s">
        <v>127</v>
      </c>
      <c r="D1720" s="85">
        <v>-277500</v>
      </c>
      <c r="E1720" s="85">
        <v>-277500</v>
      </c>
      <c r="F1720" s="210">
        <f t="shared" si="78"/>
        <v>1</v>
      </c>
      <c r="G1720" s="79" t="str">
        <f t="shared" si="79"/>
        <v>M</v>
      </c>
      <c r="H1720" s="79" t="str">
        <f t="shared" si="80"/>
        <v>1GDP-KERN/OPAL</v>
      </c>
    </row>
    <row r="1721" spans="1:8">
      <c r="A1721" s="80">
        <v>37195</v>
      </c>
      <c r="B1721" s="79" t="s">
        <v>161</v>
      </c>
      <c r="C1721" s="79" t="s">
        <v>120</v>
      </c>
      <c r="D1721" s="85">
        <v>5000</v>
      </c>
      <c r="E1721" s="85">
        <v>5000</v>
      </c>
      <c r="F1721" s="210">
        <f t="shared" si="78"/>
        <v>1</v>
      </c>
      <c r="G1721" s="79" t="str">
        <f t="shared" si="79"/>
        <v>M</v>
      </c>
      <c r="H1721" s="79" t="str">
        <f t="shared" si="80"/>
        <v>1GDP-PG&amp;E/CITIGA</v>
      </c>
    </row>
    <row r="1722" spans="1:8">
      <c r="A1722" s="80">
        <v>37195</v>
      </c>
      <c r="B1722" s="79" t="s">
        <v>161</v>
      </c>
      <c r="C1722" s="79" t="s">
        <v>178</v>
      </c>
      <c r="D1722" s="85">
        <v>20000</v>
      </c>
      <c r="E1722" s="85">
        <v>20000</v>
      </c>
      <c r="F1722" s="210">
        <f t="shared" si="78"/>
        <v>1</v>
      </c>
      <c r="G1722" s="79" t="str">
        <f t="shared" si="79"/>
        <v>M</v>
      </c>
      <c r="H1722" s="79" t="str">
        <f t="shared" si="80"/>
        <v>1GDP-PG&amp;E/LG-PKG</v>
      </c>
    </row>
    <row r="1723" spans="1:8">
      <c r="A1723" s="80">
        <v>37165</v>
      </c>
      <c r="B1723" s="79" t="s">
        <v>84</v>
      </c>
      <c r="C1723" s="79" t="s">
        <v>91</v>
      </c>
      <c r="D1723" s="85">
        <v>0</v>
      </c>
      <c r="E1723" s="85">
        <v>0</v>
      </c>
      <c r="F1723" s="210">
        <f t="shared" si="78"/>
        <v>1</v>
      </c>
      <c r="G1723" s="79" t="str">
        <f t="shared" si="79"/>
        <v>D</v>
      </c>
      <c r="H1723" s="79" t="str">
        <f t="shared" si="80"/>
        <v>1IF-CIG/RKYMTN</v>
      </c>
    </row>
    <row r="1724" spans="1:8">
      <c r="A1724" s="80">
        <v>37165</v>
      </c>
      <c r="B1724" s="79" t="s">
        <v>84</v>
      </c>
      <c r="C1724" s="79" t="s">
        <v>92</v>
      </c>
      <c r="D1724" s="85">
        <v>0</v>
      </c>
      <c r="E1724" s="85">
        <v>0</v>
      </c>
      <c r="F1724" s="210">
        <f t="shared" si="78"/>
        <v>1</v>
      </c>
      <c r="G1724" s="79" t="str">
        <f t="shared" si="79"/>
        <v>D</v>
      </c>
      <c r="H1724" s="79" t="str">
        <f t="shared" si="80"/>
        <v>1IF-ELPO/PERMIAN</v>
      </c>
    </row>
    <row r="1725" spans="1:8">
      <c r="A1725" s="80">
        <v>37165</v>
      </c>
      <c r="B1725" s="79" t="s">
        <v>84</v>
      </c>
      <c r="C1725" s="79" t="s">
        <v>72</v>
      </c>
      <c r="D1725" s="85">
        <v>0</v>
      </c>
      <c r="E1725" s="85">
        <v>0</v>
      </c>
      <c r="F1725" s="210">
        <f t="shared" si="78"/>
        <v>1</v>
      </c>
      <c r="G1725" s="79" t="str">
        <f t="shared" si="79"/>
        <v>D</v>
      </c>
      <c r="H1725" s="79" t="str">
        <f t="shared" si="80"/>
        <v>1IF-ELPO/SJ</v>
      </c>
    </row>
    <row r="1726" spans="1:8">
      <c r="A1726" s="80">
        <v>37165</v>
      </c>
      <c r="B1726" s="79" t="s">
        <v>84</v>
      </c>
      <c r="C1726" s="79" t="s">
        <v>95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D</v>
      </c>
      <c r="H1726" s="79" t="str">
        <f t="shared" si="80"/>
        <v>1IF-NTHWST/CANBR</v>
      </c>
    </row>
    <row r="1727" spans="1:8">
      <c r="A1727" s="80">
        <v>37165</v>
      </c>
      <c r="B1727" s="79" t="s">
        <v>84</v>
      </c>
      <c r="C1727" s="79" t="s">
        <v>67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D</v>
      </c>
      <c r="H1727" s="79" t="str">
        <f t="shared" si="80"/>
        <v>1IF-NWPL_ROCKY_M</v>
      </c>
    </row>
    <row r="1728" spans="1:8">
      <c r="A1728" s="80">
        <v>37165</v>
      </c>
      <c r="B1728" s="79" t="s">
        <v>84</v>
      </c>
      <c r="C1728" s="79" t="s">
        <v>68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D</v>
      </c>
      <c r="H1728" s="79" t="str">
        <f t="shared" si="80"/>
        <v>1NGI-MALIN</v>
      </c>
    </row>
    <row r="1729" spans="1:8">
      <c r="A1729" s="80">
        <v>37165</v>
      </c>
      <c r="B1729" s="79" t="s">
        <v>84</v>
      </c>
      <c r="C1729" s="79" t="s">
        <v>74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D</v>
      </c>
      <c r="H1729" s="79" t="str">
        <f t="shared" si="80"/>
        <v>1NGI-PGE/CG</v>
      </c>
    </row>
    <row r="1730" spans="1:8">
      <c r="A1730" s="80">
        <v>37165</v>
      </c>
      <c r="B1730" s="79" t="s">
        <v>84</v>
      </c>
      <c r="C1730" s="79" t="s">
        <v>75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D</v>
      </c>
      <c r="H1730" s="79" t="str">
        <f t="shared" si="80"/>
        <v>1NGI-SOBDR-PG&amp;E</v>
      </c>
    </row>
    <row r="1731" spans="1:8">
      <c r="A1731" s="80">
        <v>37165</v>
      </c>
      <c r="B1731" s="79" t="s">
        <v>84</v>
      </c>
      <c r="C1731" s="79" t="s">
        <v>46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D</v>
      </c>
      <c r="H1731" s="79" t="str">
        <f t="shared" ref="H1731:H1794" si="83">$F1731&amp;$C1731</f>
        <v>1NGI-SOCAL</v>
      </c>
    </row>
    <row r="1732" spans="1:8">
      <c r="A1732" s="80">
        <v>37196</v>
      </c>
      <c r="B1732" s="79" t="s">
        <v>84</v>
      </c>
      <c r="C1732" s="79" t="s">
        <v>90</v>
      </c>
      <c r="D1732" s="85">
        <v>1499256.3189999999</v>
      </c>
      <c r="E1732" s="85">
        <v>-299851.26380000002</v>
      </c>
      <c r="F1732" s="210">
        <f t="shared" si="81"/>
        <v>2</v>
      </c>
      <c r="G1732" s="79" t="str">
        <f t="shared" si="82"/>
        <v>D</v>
      </c>
      <c r="H1732" s="79" t="str">
        <f t="shared" si="83"/>
        <v>2CGPR-AECO/BASIS</v>
      </c>
    </row>
    <row r="1733" spans="1:8">
      <c r="A1733" s="80">
        <v>37196</v>
      </c>
      <c r="B1733" s="79" t="s">
        <v>84</v>
      </c>
      <c r="C1733" s="79" t="s">
        <v>91</v>
      </c>
      <c r="D1733" s="85">
        <v>524739.71169999999</v>
      </c>
      <c r="E1733" s="85">
        <v>-5247.3971170000004</v>
      </c>
      <c r="F1733" s="210">
        <f t="shared" si="81"/>
        <v>2</v>
      </c>
      <c r="G1733" s="79" t="str">
        <f t="shared" si="82"/>
        <v>D</v>
      </c>
      <c r="H1733" s="79" t="str">
        <f t="shared" si="83"/>
        <v>2IF-CIG/RKYMTN</v>
      </c>
    </row>
    <row r="1734" spans="1:8">
      <c r="A1734" s="80">
        <v>37196</v>
      </c>
      <c r="B1734" s="79" t="s">
        <v>84</v>
      </c>
      <c r="C1734" s="79" t="s">
        <v>92</v>
      </c>
      <c r="D1734" s="85">
        <v>149925.63190000001</v>
      </c>
      <c r="E1734" s="85">
        <v>-14992.563190000001</v>
      </c>
      <c r="F1734" s="210">
        <f t="shared" si="81"/>
        <v>2</v>
      </c>
      <c r="G1734" s="79" t="str">
        <f t="shared" si="82"/>
        <v>D</v>
      </c>
      <c r="H1734" s="79" t="str">
        <f t="shared" si="83"/>
        <v>2IF-ELPO/PERMIAN</v>
      </c>
    </row>
    <row r="1735" spans="1:8">
      <c r="A1735" s="80">
        <v>37196</v>
      </c>
      <c r="B1735" s="79" t="s">
        <v>84</v>
      </c>
      <c r="C1735" s="79" t="s">
        <v>72</v>
      </c>
      <c r="D1735" s="85">
        <v>4197917.6931999996</v>
      </c>
      <c r="E1735" s="85">
        <v>-419791.76932000002</v>
      </c>
      <c r="F1735" s="210">
        <f t="shared" si="81"/>
        <v>2</v>
      </c>
      <c r="G1735" s="79" t="str">
        <f t="shared" si="82"/>
        <v>D</v>
      </c>
      <c r="H1735" s="79" t="str">
        <f t="shared" si="83"/>
        <v>2IF-ELPO/SJ</v>
      </c>
    </row>
    <row r="1736" spans="1:8">
      <c r="A1736" s="80">
        <v>37196</v>
      </c>
      <c r="B1736" s="79" t="s">
        <v>84</v>
      </c>
      <c r="C1736" s="79" t="s">
        <v>93</v>
      </c>
      <c r="D1736" s="85">
        <v>0</v>
      </c>
      <c r="E1736" s="85">
        <v>0</v>
      </c>
      <c r="F1736" s="210">
        <f t="shared" si="81"/>
        <v>2</v>
      </c>
      <c r="G1736" s="79" t="str">
        <f t="shared" si="82"/>
        <v>D</v>
      </c>
      <c r="H1736" s="79" t="str">
        <f t="shared" si="83"/>
        <v>2IF-HEHUB</v>
      </c>
    </row>
    <row r="1737" spans="1:8">
      <c r="A1737" s="80">
        <v>37196</v>
      </c>
      <c r="B1737" s="79" t="s">
        <v>84</v>
      </c>
      <c r="C1737" s="79" t="s">
        <v>95</v>
      </c>
      <c r="D1737" s="85">
        <v>899553.79139999999</v>
      </c>
      <c r="E1737" s="85">
        <v>-89955.379140000005</v>
      </c>
      <c r="F1737" s="210">
        <f t="shared" si="81"/>
        <v>2</v>
      </c>
      <c r="G1737" s="79" t="str">
        <f t="shared" si="82"/>
        <v>D</v>
      </c>
      <c r="H1737" s="79" t="str">
        <f t="shared" si="83"/>
        <v>2IF-NTHWST/CANBR</v>
      </c>
    </row>
    <row r="1738" spans="1:8">
      <c r="A1738" s="80">
        <v>37196</v>
      </c>
      <c r="B1738" s="79" t="s">
        <v>84</v>
      </c>
      <c r="C1738" s="79" t="s">
        <v>67</v>
      </c>
      <c r="D1738" s="85">
        <v>-3673177.9815000002</v>
      </c>
      <c r="E1738" s="85">
        <v>367317.79814999999</v>
      </c>
      <c r="F1738" s="210">
        <f t="shared" si="81"/>
        <v>2</v>
      </c>
      <c r="G1738" s="79" t="str">
        <f t="shared" si="82"/>
        <v>D</v>
      </c>
      <c r="H1738" s="79" t="str">
        <f t="shared" si="83"/>
        <v>2IF-NWPL_ROCKY_M</v>
      </c>
    </row>
    <row r="1739" spans="1:8">
      <c r="A1739" s="80">
        <v>37196</v>
      </c>
      <c r="B1739" s="79" t="s">
        <v>84</v>
      </c>
      <c r="C1739" s="79" t="s">
        <v>68</v>
      </c>
      <c r="D1739" s="85">
        <v>-7271393.1471999995</v>
      </c>
      <c r="E1739" s="85">
        <v>72713.931471999997</v>
      </c>
      <c r="F1739" s="210">
        <f t="shared" si="81"/>
        <v>2</v>
      </c>
      <c r="G1739" s="79" t="str">
        <f t="shared" si="82"/>
        <v>D</v>
      </c>
      <c r="H1739" s="79" t="str">
        <f t="shared" si="83"/>
        <v>2NGI-MALIN</v>
      </c>
    </row>
    <row r="1740" spans="1:8">
      <c r="A1740" s="80">
        <v>37196</v>
      </c>
      <c r="B1740" s="79" t="s">
        <v>84</v>
      </c>
      <c r="C1740" s="79" t="s">
        <v>74</v>
      </c>
      <c r="D1740" s="85">
        <v>-1774042.0160999999</v>
      </c>
      <c r="E1740" s="85">
        <v>0</v>
      </c>
      <c r="F1740" s="210">
        <f t="shared" si="81"/>
        <v>2</v>
      </c>
      <c r="G1740" s="79" t="str">
        <f t="shared" si="82"/>
        <v>D</v>
      </c>
      <c r="H1740" s="79" t="str">
        <f t="shared" si="83"/>
        <v>2NGI-PGE/CG</v>
      </c>
    </row>
    <row r="1741" spans="1:8">
      <c r="A1741" s="80">
        <v>37196</v>
      </c>
      <c r="B1741" s="79" t="s">
        <v>84</v>
      </c>
      <c r="C1741" s="79" t="s">
        <v>46</v>
      </c>
      <c r="D1741" s="85">
        <v>4047992.0611999999</v>
      </c>
      <c r="E1741" s="85">
        <v>-404799.20611999999</v>
      </c>
      <c r="F1741" s="210">
        <f t="shared" si="81"/>
        <v>2</v>
      </c>
      <c r="G1741" s="79" t="str">
        <f t="shared" si="82"/>
        <v>D</v>
      </c>
      <c r="H1741" s="79" t="str">
        <f t="shared" si="83"/>
        <v>2NGI-SOCAL</v>
      </c>
    </row>
    <row r="1742" spans="1:8">
      <c r="A1742" s="80">
        <v>37226</v>
      </c>
      <c r="B1742" s="79" t="s">
        <v>84</v>
      </c>
      <c r="C1742" s="79" t="s">
        <v>90</v>
      </c>
      <c r="D1742" s="85">
        <v>1546197.7518</v>
      </c>
      <c r="E1742" s="85">
        <v>-309239.55035999999</v>
      </c>
      <c r="F1742" s="210">
        <f t="shared" si="81"/>
        <v>3</v>
      </c>
      <c r="G1742" s="79" t="str">
        <f t="shared" si="82"/>
        <v>D</v>
      </c>
      <c r="H1742" s="79" t="str">
        <f t="shared" si="83"/>
        <v>3CGPR-AECO/BASIS</v>
      </c>
    </row>
    <row r="1743" spans="1:8">
      <c r="A1743" s="80">
        <v>37226</v>
      </c>
      <c r="B1743" s="79" t="s">
        <v>84</v>
      </c>
      <c r="C1743" s="79" t="s">
        <v>91</v>
      </c>
      <c r="D1743" s="85">
        <v>77309.887600000002</v>
      </c>
      <c r="E1743" s="85">
        <v>-773.09887600000002</v>
      </c>
      <c r="F1743" s="210">
        <f t="shared" si="81"/>
        <v>3</v>
      </c>
      <c r="G1743" s="79" t="str">
        <f t="shared" si="82"/>
        <v>D</v>
      </c>
      <c r="H1743" s="79" t="str">
        <f t="shared" si="83"/>
        <v>3IF-CIG/RKYMTN</v>
      </c>
    </row>
    <row r="1744" spans="1:8">
      <c r="A1744" s="80">
        <v>37226</v>
      </c>
      <c r="B1744" s="79" t="s">
        <v>84</v>
      </c>
      <c r="C1744" s="79" t="s">
        <v>92</v>
      </c>
      <c r="D1744" s="85">
        <v>-154619.7752</v>
      </c>
      <c r="E1744" s="85">
        <v>15461.97752</v>
      </c>
      <c r="F1744" s="210">
        <f t="shared" si="81"/>
        <v>3</v>
      </c>
      <c r="G1744" s="79" t="str">
        <f t="shared" si="82"/>
        <v>D</v>
      </c>
      <c r="H1744" s="79" t="str">
        <f t="shared" si="83"/>
        <v>3IF-ELPO/PERMIAN</v>
      </c>
    </row>
    <row r="1745" spans="1:8">
      <c r="A1745" s="80">
        <v>37226</v>
      </c>
      <c r="B1745" s="79" t="s">
        <v>84</v>
      </c>
      <c r="C1745" s="79" t="s">
        <v>72</v>
      </c>
      <c r="D1745" s="85">
        <v>2164676.8525999999</v>
      </c>
      <c r="E1745" s="85">
        <v>-216467.68526</v>
      </c>
      <c r="F1745" s="210">
        <f t="shared" si="81"/>
        <v>3</v>
      </c>
      <c r="G1745" s="79" t="str">
        <f t="shared" si="82"/>
        <v>D</v>
      </c>
      <c r="H1745" s="79" t="str">
        <f t="shared" si="83"/>
        <v>3IF-ELPO/SJ</v>
      </c>
    </row>
    <row r="1746" spans="1:8">
      <c r="A1746" s="80">
        <v>37226</v>
      </c>
      <c r="B1746" s="79" t="s">
        <v>84</v>
      </c>
      <c r="C1746" s="79" t="s">
        <v>95</v>
      </c>
      <c r="D1746" s="85">
        <v>-1546197.7515</v>
      </c>
      <c r="E1746" s="85">
        <v>154619.77515</v>
      </c>
      <c r="F1746" s="210">
        <f t="shared" si="81"/>
        <v>3</v>
      </c>
      <c r="G1746" s="79" t="str">
        <f t="shared" si="82"/>
        <v>D</v>
      </c>
      <c r="H1746" s="79" t="str">
        <f t="shared" si="83"/>
        <v>3IF-NTHWST/CANBR</v>
      </c>
    </row>
    <row r="1747" spans="1:8">
      <c r="A1747" s="80">
        <v>37226</v>
      </c>
      <c r="B1747" s="79" t="s">
        <v>84</v>
      </c>
      <c r="C1747" s="79" t="s">
        <v>67</v>
      </c>
      <c r="D1747" s="85">
        <v>-1005028.5389</v>
      </c>
      <c r="E1747" s="85">
        <v>100502.85389</v>
      </c>
      <c r="F1747" s="210">
        <f t="shared" si="81"/>
        <v>3</v>
      </c>
      <c r="G1747" s="79" t="str">
        <f t="shared" si="82"/>
        <v>D</v>
      </c>
      <c r="H1747" s="79" t="str">
        <f t="shared" si="83"/>
        <v>3IF-NWPL_ROCKY_M</v>
      </c>
    </row>
    <row r="1748" spans="1:8">
      <c r="A1748" s="80">
        <v>37226</v>
      </c>
      <c r="B1748" s="79" t="s">
        <v>84</v>
      </c>
      <c r="C1748" s="79" t="s">
        <v>68</v>
      </c>
      <c r="D1748" s="85">
        <v>-5489002.0193999996</v>
      </c>
      <c r="E1748" s="85">
        <v>54890.020193999997</v>
      </c>
      <c r="F1748" s="210">
        <f t="shared" si="81"/>
        <v>3</v>
      </c>
      <c r="G1748" s="79" t="str">
        <f t="shared" si="82"/>
        <v>D</v>
      </c>
      <c r="H1748" s="79" t="str">
        <f t="shared" si="83"/>
        <v>3NGI-MALIN</v>
      </c>
    </row>
    <row r="1749" spans="1:8">
      <c r="A1749" s="80">
        <v>37226</v>
      </c>
      <c r="B1749" s="79" t="s">
        <v>84</v>
      </c>
      <c r="C1749" s="79" t="s">
        <v>74</v>
      </c>
      <c r="D1749" s="85">
        <v>2671539.4286000002</v>
      </c>
      <c r="E1749" s="85">
        <v>0</v>
      </c>
      <c r="F1749" s="210">
        <f t="shared" si="81"/>
        <v>3</v>
      </c>
      <c r="G1749" s="79" t="str">
        <f t="shared" si="82"/>
        <v>D</v>
      </c>
      <c r="H1749" s="79" t="str">
        <f t="shared" si="83"/>
        <v>3NGI-PGE/CG</v>
      </c>
    </row>
    <row r="1750" spans="1:8">
      <c r="A1750" s="80">
        <v>37226</v>
      </c>
      <c r="B1750" s="79" t="s">
        <v>84</v>
      </c>
      <c r="C1750" s="79" t="s">
        <v>46</v>
      </c>
      <c r="D1750" s="85">
        <v>2783155.9534</v>
      </c>
      <c r="E1750" s="85">
        <v>-278315.59534</v>
      </c>
      <c r="F1750" s="210">
        <f t="shared" si="81"/>
        <v>3</v>
      </c>
      <c r="G1750" s="79" t="str">
        <f t="shared" si="82"/>
        <v>D</v>
      </c>
      <c r="H1750" s="79" t="str">
        <f t="shared" si="83"/>
        <v>3NGI-SOCAL</v>
      </c>
    </row>
    <row r="1751" spans="1:8">
      <c r="A1751" s="80">
        <v>37257</v>
      </c>
      <c r="B1751" s="79" t="s">
        <v>84</v>
      </c>
      <c r="C1751" s="79" t="s">
        <v>90</v>
      </c>
      <c r="D1751" s="85">
        <v>1543197.547</v>
      </c>
      <c r="E1751" s="85">
        <v>-308639.50939999998</v>
      </c>
      <c r="F1751" s="210">
        <f t="shared" si="81"/>
        <v>3</v>
      </c>
      <c r="G1751" s="79" t="str">
        <f t="shared" si="82"/>
        <v>D</v>
      </c>
      <c r="H1751" s="79" t="str">
        <f t="shared" si="83"/>
        <v>3CGPR-AECO/BASIS</v>
      </c>
    </row>
    <row r="1752" spans="1:8">
      <c r="A1752" s="80">
        <v>37257</v>
      </c>
      <c r="B1752" s="79" t="s">
        <v>84</v>
      </c>
      <c r="C1752" s="79" t="s">
        <v>91</v>
      </c>
      <c r="D1752" s="85">
        <v>-101851.0382</v>
      </c>
      <c r="E1752" s="85">
        <v>1018.510382</v>
      </c>
      <c r="F1752" s="210">
        <f t="shared" si="81"/>
        <v>3</v>
      </c>
      <c r="G1752" s="79" t="str">
        <f t="shared" si="82"/>
        <v>D</v>
      </c>
      <c r="H1752" s="79" t="str">
        <f t="shared" si="83"/>
        <v>3IF-CIG/RKYMTN</v>
      </c>
    </row>
    <row r="1753" spans="1:8">
      <c r="A1753" s="80">
        <v>37257</v>
      </c>
      <c r="B1753" s="79" t="s">
        <v>84</v>
      </c>
      <c r="C1753" s="79" t="s">
        <v>92</v>
      </c>
      <c r="D1753" s="85">
        <v>-462959.26410000003</v>
      </c>
      <c r="E1753" s="85">
        <v>46295.92641</v>
      </c>
      <c r="F1753" s="210">
        <f t="shared" si="81"/>
        <v>3</v>
      </c>
      <c r="G1753" s="79" t="str">
        <f t="shared" si="82"/>
        <v>D</v>
      </c>
      <c r="H1753" s="79" t="str">
        <f t="shared" si="83"/>
        <v>3IF-ELPO/PERMIAN</v>
      </c>
    </row>
    <row r="1754" spans="1:8">
      <c r="A1754" s="80">
        <v>37257</v>
      </c>
      <c r="B1754" s="79" t="s">
        <v>84</v>
      </c>
      <c r="C1754" s="79" t="s">
        <v>72</v>
      </c>
      <c r="D1754" s="85">
        <v>2160476.5658</v>
      </c>
      <c r="E1754" s="85">
        <v>-216047.65658000001</v>
      </c>
      <c r="F1754" s="210">
        <f t="shared" si="81"/>
        <v>3</v>
      </c>
      <c r="G1754" s="79" t="str">
        <f t="shared" si="82"/>
        <v>D</v>
      </c>
      <c r="H1754" s="79" t="str">
        <f t="shared" si="83"/>
        <v>3IF-ELPO/SJ</v>
      </c>
    </row>
    <row r="1755" spans="1:8">
      <c r="A1755" s="80">
        <v>37257</v>
      </c>
      <c r="B1755" s="79" t="s">
        <v>84</v>
      </c>
      <c r="C1755" s="79" t="s">
        <v>95</v>
      </c>
      <c r="D1755" s="85">
        <v>-1543197.547</v>
      </c>
      <c r="E1755" s="85">
        <v>154319.75469999999</v>
      </c>
      <c r="F1755" s="210">
        <f t="shared" si="81"/>
        <v>3</v>
      </c>
      <c r="G1755" s="79" t="str">
        <f t="shared" si="82"/>
        <v>D</v>
      </c>
      <c r="H1755" s="79" t="str">
        <f t="shared" si="83"/>
        <v>3IF-NTHWST/CANBR</v>
      </c>
    </row>
    <row r="1756" spans="1:8">
      <c r="A1756" s="80">
        <v>37257</v>
      </c>
      <c r="B1756" s="79" t="s">
        <v>84</v>
      </c>
      <c r="C1756" s="79" t="s">
        <v>67</v>
      </c>
      <c r="D1756" s="85">
        <v>-540119.14150000003</v>
      </c>
      <c r="E1756" s="85">
        <v>54011.914149999997</v>
      </c>
      <c r="F1756" s="210">
        <f t="shared" si="81"/>
        <v>3</v>
      </c>
      <c r="G1756" s="79" t="str">
        <f t="shared" si="82"/>
        <v>D</v>
      </c>
      <c r="H1756" s="79" t="str">
        <f t="shared" si="83"/>
        <v>3IF-NWPL_ROCKY_M</v>
      </c>
    </row>
    <row r="1757" spans="1:8">
      <c r="A1757" s="80">
        <v>37257</v>
      </c>
      <c r="B1757" s="79" t="s">
        <v>84</v>
      </c>
      <c r="C1757" s="79" t="s">
        <v>68</v>
      </c>
      <c r="D1757" s="85">
        <v>-5169711.7824999997</v>
      </c>
      <c r="E1757" s="85">
        <v>51697.117825000001</v>
      </c>
      <c r="F1757" s="210">
        <f t="shared" si="81"/>
        <v>3</v>
      </c>
      <c r="G1757" s="79" t="str">
        <f t="shared" si="82"/>
        <v>D</v>
      </c>
      <c r="H1757" s="79" t="str">
        <f t="shared" si="83"/>
        <v>3NGI-MALIN</v>
      </c>
    </row>
    <row r="1758" spans="1:8">
      <c r="A1758" s="80">
        <v>37257</v>
      </c>
      <c r="B1758" s="79" t="s">
        <v>84</v>
      </c>
      <c r="C1758" s="79" t="s">
        <v>74</v>
      </c>
      <c r="D1758" s="85">
        <v>132671.18229999999</v>
      </c>
      <c r="E1758" s="85">
        <v>0</v>
      </c>
      <c r="F1758" s="210">
        <f t="shared" si="81"/>
        <v>3</v>
      </c>
      <c r="G1758" s="79" t="str">
        <f t="shared" si="82"/>
        <v>D</v>
      </c>
      <c r="H1758" s="79" t="str">
        <f t="shared" si="83"/>
        <v>3NGI-PGE/CG</v>
      </c>
    </row>
    <row r="1759" spans="1:8">
      <c r="A1759" s="80">
        <v>37257</v>
      </c>
      <c r="B1759" s="79" t="s">
        <v>84</v>
      </c>
      <c r="C1759" s="79" t="s">
        <v>46</v>
      </c>
      <c r="D1759" s="85">
        <v>3395034.6035000002</v>
      </c>
      <c r="E1759" s="85">
        <v>-339503.46035000001</v>
      </c>
      <c r="F1759" s="210">
        <f t="shared" si="81"/>
        <v>3</v>
      </c>
      <c r="G1759" s="79" t="str">
        <f t="shared" si="82"/>
        <v>D</v>
      </c>
      <c r="H1759" s="79" t="str">
        <f t="shared" si="83"/>
        <v>3NGI-SOCAL</v>
      </c>
    </row>
    <row r="1760" spans="1:8">
      <c r="A1760" s="80">
        <v>37288</v>
      </c>
      <c r="B1760" s="79" t="s">
        <v>84</v>
      </c>
      <c r="C1760" s="79" t="s">
        <v>90</v>
      </c>
      <c r="D1760" s="85">
        <v>1391142.9478</v>
      </c>
      <c r="E1760" s="85">
        <v>-278228.58955999999</v>
      </c>
      <c r="F1760" s="210">
        <f t="shared" si="81"/>
        <v>3</v>
      </c>
      <c r="G1760" s="79" t="str">
        <f t="shared" si="82"/>
        <v>D</v>
      </c>
      <c r="H1760" s="79" t="str">
        <f t="shared" si="83"/>
        <v>3CGPR-AECO/BASIS</v>
      </c>
    </row>
    <row r="1761" spans="1:8">
      <c r="A1761" s="80">
        <v>37288</v>
      </c>
      <c r="B1761" s="79" t="s">
        <v>84</v>
      </c>
      <c r="C1761" s="79" t="s">
        <v>91</v>
      </c>
      <c r="D1761" s="85">
        <v>-91815.434599999993</v>
      </c>
      <c r="E1761" s="85">
        <v>918.15434600000003</v>
      </c>
      <c r="F1761" s="210">
        <f t="shared" si="81"/>
        <v>3</v>
      </c>
      <c r="G1761" s="79" t="str">
        <f t="shared" si="82"/>
        <v>D</v>
      </c>
      <c r="H1761" s="79" t="str">
        <f t="shared" si="83"/>
        <v>3IF-CIG/RKYMTN</v>
      </c>
    </row>
    <row r="1762" spans="1:8">
      <c r="A1762" s="80">
        <v>37288</v>
      </c>
      <c r="B1762" s="79" t="s">
        <v>84</v>
      </c>
      <c r="C1762" s="79" t="s">
        <v>92</v>
      </c>
      <c r="D1762" s="85">
        <v>-417342.88429999998</v>
      </c>
      <c r="E1762" s="85">
        <v>41734.288430000001</v>
      </c>
      <c r="F1762" s="210">
        <f t="shared" si="81"/>
        <v>3</v>
      </c>
      <c r="G1762" s="79" t="str">
        <f t="shared" si="82"/>
        <v>D</v>
      </c>
      <c r="H1762" s="79" t="str">
        <f t="shared" si="83"/>
        <v>3IF-ELPO/PERMIAN</v>
      </c>
    </row>
    <row r="1763" spans="1:8">
      <c r="A1763" s="80">
        <v>37288</v>
      </c>
      <c r="B1763" s="79" t="s">
        <v>84</v>
      </c>
      <c r="C1763" s="79" t="s">
        <v>72</v>
      </c>
      <c r="D1763" s="85">
        <v>1947600.1270000001</v>
      </c>
      <c r="E1763" s="85">
        <v>-194760.01269999999</v>
      </c>
      <c r="F1763" s="210">
        <f t="shared" si="81"/>
        <v>3</v>
      </c>
      <c r="G1763" s="79" t="str">
        <f t="shared" si="82"/>
        <v>D</v>
      </c>
      <c r="H1763" s="79" t="str">
        <f t="shared" si="83"/>
        <v>3IF-ELPO/SJ</v>
      </c>
    </row>
    <row r="1764" spans="1:8">
      <c r="A1764" s="80">
        <v>37288</v>
      </c>
      <c r="B1764" s="79" t="s">
        <v>84</v>
      </c>
      <c r="C1764" s="79" t="s">
        <v>95</v>
      </c>
      <c r="D1764" s="85">
        <v>139114.2948</v>
      </c>
      <c r="E1764" s="85">
        <v>-13911.429480000001</v>
      </c>
      <c r="F1764" s="210">
        <f t="shared" si="81"/>
        <v>3</v>
      </c>
      <c r="G1764" s="79" t="str">
        <f t="shared" si="82"/>
        <v>D</v>
      </c>
      <c r="H1764" s="79" t="str">
        <f t="shared" si="83"/>
        <v>3IF-NTHWST/CANBR</v>
      </c>
    </row>
    <row r="1765" spans="1:8">
      <c r="A1765" s="80">
        <v>37288</v>
      </c>
      <c r="B1765" s="79" t="s">
        <v>84</v>
      </c>
      <c r="C1765" s="79" t="s">
        <v>67</v>
      </c>
      <c r="D1765" s="85">
        <v>-486900.03200000001</v>
      </c>
      <c r="E1765" s="85">
        <v>48690.003199999999</v>
      </c>
      <c r="F1765" s="210">
        <f t="shared" si="81"/>
        <v>3</v>
      </c>
      <c r="G1765" s="79" t="str">
        <f t="shared" si="82"/>
        <v>D</v>
      </c>
      <c r="H1765" s="79" t="str">
        <f t="shared" si="83"/>
        <v>3IF-NWPL_ROCKY_M</v>
      </c>
    </row>
    <row r="1766" spans="1:8">
      <c r="A1766" s="80">
        <v>37288</v>
      </c>
      <c r="B1766" s="79" t="s">
        <v>84</v>
      </c>
      <c r="C1766" s="79" t="s">
        <v>68</v>
      </c>
      <c r="D1766" s="85">
        <v>-4103871.6965000001</v>
      </c>
      <c r="E1766" s="85">
        <v>41038.716965</v>
      </c>
      <c r="F1766" s="210">
        <f t="shared" si="81"/>
        <v>3</v>
      </c>
      <c r="G1766" s="79" t="str">
        <f t="shared" si="82"/>
        <v>D</v>
      </c>
      <c r="H1766" s="79" t="str">
        <f t="shared" si="83"/>
        <v>3NGI-MALIN</v>
      </c>
    </row>
    <row r="1767" spans="1:8">
      <c r="A1767" s="80">
        <v>37288</v>
      </c>
      <c r="B1767" s="79" t="s">
        <v>84</v>
      </c>
      <c r="C1767" s="79" t="s">
        <v>74</v>
      </c>
      <c r="D1767" s="85">
        <v>-1422701.0253999999</v>
      </c>
      <c r="E1767" s="85">
        <v>0</v>
      </c>
      <c r="F1767" s="210">
        <f t="shared" si="81"/>
        <v>3</v>
      </c>
      <c r="G1767" s="79" t="str">
        <f t="shared" si="82"/>
        <v>D</v>
      </c>
      <c r="H1767" s="79" t="str">
        <f t="shared" si="83"/>
        <v>3NGI-PGE/CG</v>
      </c>
    </row>
    <row r="1768" spans="1:8">
      <c r="A1768" s="80">
        <v>37288</v>
      </c>
      <c r="B1768" s="79" t="s">
        <v>84</v>
      </c>
      <c r="C1768" s="79" t="s">
        <v>46</v>
      </c>
      <c r="D1768" s="85">
        <v>3060514.4852999998</v>
      </c>
      <c r="E1768" s="85">
        <v>-306051.44852999999</v>
      </c>
      <c r="F1768" s="210">
        <f t="shared" si="81"/>
        <v>3</v>
      </c>
      <c r="G1768" s="79" t="str">
        <f t="shared" si="82"/>
        <v>D</v>
      </c>
      <c r="H1768" s="79" t="str">
        <f t="shared" si="83"/>
        <v>3NGI-SOCAL</v>
      </c>
    </row>
    <row r="1769" spans="1:8">
      <c r="A1769" s="80">
        <v>37316</v>
      </c>
      <c r="B1769" s="79" t="s">
        <v>84</v>
      </c>
      <c r="C1769" s="79" t="s">
        <v>90</v>
      </c>
      <c r="D1769" s="85">
        <v>1537709.4398000001</v>
      </c>
      <c r="E1769" s="85">
        <v>-307541.88796000002</v>
      </c>
      <c r="F1769" s="210">
        <f t="shared" si="81"/>
        <v>3</v>
      </c>
      <c r="G1769" s="79" t="str">
        <f t="shared" si="82"/>
        <v>D</v>
      </c>
      <c r="H1769" s="79" t="str">
        <f t="shared" si="83"/>
        <v>3CGPR-AECO/BASIS</v>
      </c>
    </row>
    <row r="1770" spans="1:8">
      <c r="A1770" s="80">
        <v>37316</v>
      </c>
      <c r="B1770" s="79" t="s">
        <v>84</v>
      </c>
      <c r="C1770" s="79" t="s">
        <v>91</v>
      </c>
      <c r="D1770" s="85">
        <v>-101488.823</v>
      </c>
      <c r="E1770" s="85">
        <v>1014.88823</v>
      </c>
      <c r="F1770" s="210">
        <f t="shared" si="81"/>
        <v>3</v>
      </c>
      <c r="G1770" s="79" t="str">
        <f t="shared" si="82"/>
        <v>D</v>
      </c>
      <c r="H1770" s="79" t="str">
        <f t="shared" si="83"/>
        <v>3IF-CIG/RKYMTN</v>
      </c>
    </row>
    <row r="1771" spans="1:8">
      <c r="A1771" s="80">
        <v>37316</v>
      </c>
      <c r="B1771" s="79" t="s">
        <v>84</v>
      </c>
      <c r="C1771" s="79" t="s">
        <v>92</v>
      </c>
      <c r="D1771" s="85">
        <v>-461312.83189999999</v>
      </c>
      <c r="E1771" s="85">
        <v>46131.283190000002</v>
      </c>
      <c r="F1771" s="210">
        <f t="shared" si="81"/>
        <v>3</v>
      </c>
      <c r="G1771" s="79" t="str">
        <f t="shared" si="82"/>
        <v>D</v>
      </c>
      <c r="H1771" s="79" t="str">
        <f t="shared" si="83"/>
        <v>3IF-ELPO/PERMIAN</v>
      </c>
    </row>
    <row r="1772" spans="1:8">
      <c r="A1772" s="80">
        <v>37316</v>
      </c>
      <c r="B1772" s="79" t="s">
        <v>84</v>
      </c>
      <c r="C1772" s="79" t="s">
        <v>72</v>
      </c>
      <c r="D1772" s="85">
        <v>2152793.2157999999</v>
      </c>
      <c r="E1772" s="85">
        <v>-215279.32157999999</v>
      </c>
      <c r="F1772" s="210">
        <f t="shared" si="81"/>
        <v>3</v>
      </c>
      <c r="G1772" s="79" t="str">
        <f t="shared" si="82"/>
        <v>D</v>
      </c>
      <c r="H1772" s="79" t="str">
        <f t="shared" si="83"/>
        <v>3IF-ELPO/SJ</v>
      </c>
    </row>
    <row r="1773" spans="1:8">
      <c r="A1773" s="80">
        <v>37316</v>
      </c>
      <c r="B1773" s="79" t="s">
        <v>84</v>
      </c>
      <c r="C1773" s="79" t="s">
        <v>95</v>
      </c>
      <c r="D1773" s="85">
        <v>153770.94399999999</v>
      </c>
      <c r="E1773" s="85">
        <v>-15377.0944</v>
      </c>
      <c r="F1773" s="210">
        <f t="shared" si="81"/>
        <v>3</v>
      </c>
      <c r="G1773" s="79" t="str">
        <f t="shared" si="82"/>
        <v>D</v>
      </c>
      <c r="H1773" s="79" t="str">
        <f t="shared" si="83"/>
        <v>3IF-NTHWST/CANBR</v>
      </c>
    </row>
    <row r="1774" spans="1:8">
      <c r="A1774" s="80">
        <v>37316</v>
      </c>
      <c r="B1774" s="79" t="s">
        <v>84</v>
      </c>
      <c r="C1774" s="79" t="s">
        <v>67</v>
      </c>
      <c r="D1774" s="85">
        <v>-538198.30420000001</v>
      </c>
      <c r="E1774" s="85">
        <v>53819.830419999998</v>
      </c>
      <c r="F1774" s="210">
        <f t="shared" si="81"/>
        <v>3</v>
      </c>
      <c r="G1774" s="79" t="str">
        <f t="shared" si="82"/>
        <v>D</v>
      </c>
      <c r="H1774" s="79" t="str">
        <f t="shared" si="83"/>
        <v>3IF-NWPL_ROCKY_M</v>
      </c>
    </row>
    <row r="1775" spans="1:8">
      <c r="A1775" s="80">
        <v>37316</v>
      </c>
      <c r="B1775" s="79" t="s">
        <v>84</v>
      </c>
      <c r="C1775" s="79" t="s">
        <v>68</v>
      </c>
      <c r="D1775" s="85">
        <v>-3613617.1842</v>
      </c>
      <c r="E1775" s="85">
        <v>36136.171842000003</v>
      </c>
      <c r="F1775" s="210">
        <f t="shared" si="81"/>
        <v>3</v>
      </c>
      <c r="G1775" s="79" t="str">
        <f t="shared" si="82"/>
        <v>D</v>
      </c>
      <c r="H1775" s="79" t="str">
        <f t="shared" si="83"/>
        <v>3NGI-MALIN</v>
      </c>
    </row>
    <row r="1776" spans="1:8">
      <c r="A1776" s="80">
        <v>37316</v>
      </c>
      <c r="B1776" s="79" t="s">
        <v>84</v>
      </c>
      <c r="C1776" s="79" t="s">
        <v>74</v>
      </c>
      <c r="D1776" s="85">
        <v>-2807637.1971</v>
      </c>
      <c r="E1776" s="85">
        <v>0</v>
      </c>
      <c r="F1776" s="210">
        <f t="shared" si="81"/>
        <v>3</v>
      </c>
      <c r="G1776" s="79" t="str">
        <f t="shared" si="82"/>
        <v>D</v>
      </c>
      <c r="H1776" s="79" t="str">
        <f t="shared" si="83"/>
        <v>3NGI-PGE/CG</v>
      </c>
    </row>
    <row r="1777" spans="1:8">
      <c r="A1777" s="80">
        <v>37316</v>
      </c>
      <c r="B1777" s="79" t="s">
        <v>84</v>
      </c>
      <c r="C1777" s="79" t="s">
        <v>46</v>
      </c>
      <c r="D1777" s="85">
        <v>3382960.7677000002</v>
      </c>
      <c r="E1777" s="85">
        <v>-338296.07676999999</v>
      </c>
      <c r="F1777" s="210">
        <f t="shared" si="81"/>
        <v>3</v>
      </c>
      <c r="G1777" s="79" t="str">
        <f t="shared" si="82"/>
        <v>D</v>
      </c>
      <c r="H1777" s="79" t="str">
        <f t="shared" si="83"/>
        <v>3NGI-SOCAL</v>
      </c>
    </row>
    <row r="1778" spans="1:8">
      <c r="A1778" s="80">
        <v>37347</v>
      </c>
      <c r="B1778" s="79" t="s">
        <v>84</v>
      </c>
      <c r="C1778" s="79" t="s">
        <v>91</v>
      </c>
      <c r="D1778" s="85">
        <v>-1856793.0686999999</v>
      </c>
      <c r="E1778" s="85">
        <v>18567.930687</v>
      </c>
      <c r="F1778" s="210">
        <f t="shared" si="81"/>
        <v>4</v>
      </c>
      <c r="G1778" s="79" t="str">
        <f t="shared" si="82"/>
        <v>D</v>
      </c>
      <c r="H1778" s="79" t="str">
        <f t="shared" si="83"/>
        <v>4IF-CIG/RKYMTN</v>
      </c>
    </row>
    <row r="1779" spans="1:8">
      <c r="A1779" s="80">
        <v>37347</v>
      </c>
      <c r="B1779" s="79" t="s">
        <v>84</v>
      </c>
      <c r="C1779" s="79" t="s">
        <v>72</v>
      </c>
      <c r="D1779" s="85">
        <v>2673782.0189999999</v>
      </c>
      <c r="E1779" s="85">
        <v>-267378.20189999999</v>
      </c>
      <c r="F1779" s="210">
        <f t="shared" si="81"/>
        <v>4</v>
      </c>
      <c r="G1779" s="79" t="str">
        <f t="shared" si="82"/>
        <v>D</v>
      </c>
      <c r="H1779" s="79" t="str">
        <f t="shared" si="83"/>
        <v>4IF-ELPO/SJ</v>
      </c>
    </row>
    <row r="1780" spans="1:8">
      <c r="A1780" s="80">
        <v>37347</v>
      </c>
      <c r="B1780" s="79" t="s">
        <v>84</v>
      </c>
      <c r="C1780" s="79" t="s">
        <v>67</v>
      </c>
      <c r="D1780" s="85">
        <v>1856793.0686999999</v>
      </c>
      <c r="E1780" s="85">
        <v>-185679.30687</v>
      </c>
      <c r="F1780" s="210">
        <f t="shared" si="81"/>
        <v>4</v>
      </c>
      <c r="G1780" s="79" t="str">
        <f t="shared" si="82"/>
        <v>D</v>
      </c>
      <c r="H1780" s="79" t="str">
        <f t="shared" si="83"/>
        <v>4IF-NWPL_ROCKY_M</v>
      </c>
    </row>
    <row r="1781" spans="1:8">
      <c r="A1781" s="80">
        <v>37347</v>
      </c>
      <c r="B1781" s="79" t="s">
        <v>84</v>
      </c>
      <c r="C1781" s="79" t="s">
        <v>68</v>
      </c>
      <c r="D1781" s="85">
        <v>-1039804.1185</v>
      </c>
      <c r="E1781" s="85">
        <v>10398.041185</v>
      </c>
      <c r="F1781" s="210">
        <f t="shared" si="81"/>
        <v>4</v>
      </c>
      <c r="G1781" s="79" t="str">
        <f t="shared" si="82"/>
        <v>D</v>
      </c>
      <c r="H1781" s="79" t="str">
        <f t="shared" si="83"/>
        <v>4NGI-MALIN</v>
      </c>
    </row>
    <row r="1782" spans="1:8">
      <c r="A1782" s="80">
        <v>37347</v>
      </c>
      <c r="B1782" s="79" t="s">
        <v>84</v>
      </c>
      <c r="C1782" s="79" t="s">
        <v>74</v>
      </c>
      <c r="D1782" s="85">
        <v>-2913768.8094000001</v>
      </c>
      <c r="E1782" s="85">
        <v>0</v>
      </c>
      <c r="F1782" s="210">
        <f t="shared" si="81"/>
        <v>4</v>
      </c>
      <c r="G1782" s="79" t="str">
        <f t="shared" si="82"/>
        <v>D</v>
      </c>
      <c r="H1782" s="79" t="str">
        <f t="shared" si="83"/>
        <v>4NGI-PGE/CG</v>
      </c>
    </row>
    <row r="1783" spans="1:8">
      <c r="A1783" s="80">
        <v>37347</v>
      </c>
      <c r="B1783" s="79" t="s">
        <v>84</v>
      </c>
      <c r="C1783" s="79" t="s">
        <v>46</v>
      </c>
      <c r="D1783" s="85">
        <v>594173.78200000001</v>
      </c>
      <c r="E1783" s="85">
        <v>-59417.378199999999</v>
      </c>
      <c r="F1783" s="210">
        <f t="shared" si="81"/>
        <v>4</v>
      </c>
      <c r="G1783" s="79" t="str">
        <f t="shared" si="82"/>
        <v>D</v>
      </c>
      <c r="H1783" s="79" t="str">
        <f t="shared" si="83"/>
        <v>4NGI-SOCAL</v>
      </c>
    </row>
    <row r="1784" spans="1:8">
      <c r="A1784" s="80">
        <v>37377</v>
      </c>
      <c r="B1784" s="79" t="s">
        <v>84</v>
      </c>
      <c r="C1784" s="79" t="s">
        <v>91</v>
      </c>
      <c r="D1784" s="85">
        <v>-1915145.5097000001</v>
      </c>
      <c r="E1784" s="85">
        <v>19151.455096999998</v>
      </c>
      <c r="F1784" s="210">
        <f t="shared" si="81"/>
        <v>4</v>
      </c>
      <c r="G1784" s="79" t="str">
        <f t="shared" si="82"/>
        <v>D</v>
      </c>
      <c r="H1784" s="79" t="str">
        <f t="shared" si="83"/>
        <v>4IF-CIG/RKYMTN</v>
      </c>
    </row>
    <row r="1785" spans="1:8">
      <c r="A1785" s="80">
        <v>37377</v>
      </c>
      <c r="B1785" s="79" t="s">
        <v>84</v>
      </c>
      <c r="C1785" s="79" t="s">
        <v>72</v>
      </c>
      <c r="D1785" s="85">
        <v>2757809.5337999999</v>
      </c>
      <c r="E1785" s="85">
        <v>-275780.95338000002</v>
      </c>
      <c r="F1785" s="210">
        <f t="shared" si="81"/>
        <v>4</v>
      </c>
      <c r="G1785" s="79" t="str">
        <f t="shared" si="82"/>
        <v>D</v>
      </c>
      <c r="H1785" s="79" t="str">
        <f t="shared" si="83"/>
        <v>4IF-ELPO/SJ</v>
      </c>
    </row>
    <row r="1786" spans="1:8">
      <c r="A1786" s="80">
        <v>37377</v>
      </c>
      <c r="B1786" s="79" t="s">
        <v>84</v>
      </c>
      <c r="C1786" s="79" t="s">
        <v>67</v>
      </c>
      <c r="D1786" s="85">
        <v>1915145.5097000001</v>
      </c>
      <c r="E1786" s="85">
        <v>-191514.55097000001</v>
      </c>
      <c r="F1786" s="210">
        <f t="shared" si="81"/>
        <v>4</v>
      </c>
      <c r="G1786" s="79" t="str">
        <f t="shared" si="82"/>
        <v>D</v>
      </c>
      <c r="H1786" s="79" t="str">
        <f t="shared" si="83"/>
        <v>4IF-NWPL_ROCKY_M</v>
      </c>
    </row>
    <row r="1787" spans="1:8">
      <c r="A1787" s="80">
        <v>37377</v>
      </c>
      <c r="B1787" s="79" t="s">
        <v>84</v>
      </c>
      <c r="C1787" s="79" t="s">
        <v>68</v>
      </c>
      <c r="D1787" s="85">
        <v>-1072481.4857999999</v>
      </c>
      <c r="E1787" s="85">
        <v>10724.814858</v>
      </c>
      <c r="F1787" s="210">
        <f t="shared" si="81"/>
        <v>4</v>
      </c>
      <c r="G1787" s="79" t="str">
        <f t="shared" si="82"/>
        <v>D</v>
      </c>
      <c r="H1787" s="79" t="str">
        <f t="shared" si="83"/>
        <v>4NGI-MALIN</v>
      </c>
    </row>
    <row r="1788" spans="1:8">
      <c r="A1788" s="80">
        <v>37377</v>
      </c>
      <c r="B1788" s="79" t="s">
        <v>84</v>
      </c>
      <c r="C1788" s="79" t="s">
        <v>74</v>
      </c>
      <c r="D1788" s="85">
        <v>-3009575.7984000002</v>
      </c>
      <c r="E1788" s="85">
        <v>0</v>
      </c>
      <c r="F1788" s="210">
        <f t="shared" si="81"/>
        <v>4</v>
      </c>
      <c r="G1788" s="79" t="str">
        <f t="shared" si="82"/>
        <v>D</v>
      </c>
      <c r="H1788" s="79" t="str">
        <f t="shared" si="83"/>
        <v>4NGI-PGE/CG</v>
      </c>
    </row>
    <row r="1789" spans="1:8">
      <c r="A1789" s="80">
        <v>37377</v>
      </c>
      <c r="B1789" s="79" t="s">
        <v>84</v>
      </c>
      <c r="C1789" s="79" t="s">
        <v>46</v>
      </c>
      <c r="D1789" s="85">
        <v>612846.56330000004</v>
      </c>
      <c r="E1789" s="85">
        <v>-61284.656329999998</v>
      </c>
      <c r="F1789" s="210">
        <f t="shared" si="81"/>
        <v>4</v>
      </c>
      <c r="G1789" s="79" t="str">
        <f t="shared" si="82"/>
        <v>D</v>
      </c>
      <c r="H1789" s="79" t="str">
        <f t="shared" si="83"/>
        <v>4NGI-SOCAL</v>
      </c>
    </row>
    <row r="1790" spans="1:8">
      <c r="A1790" s="80">
        <v>37408</v>
      </c>
      <c r="B1790" s="79" t="s">
        <v>84</v>
      </c>
      <c r="C1790" s="79" t="s">
        <v>91</v>
      </c>
      <c r="D1790" s="85">
        <v>-1849836.1311999999</v>
      </c>
      <c r="E1790" s="85">
        <v>18498.361312000001</v>
      </c>
      <c r="F1790" s="210">
        <f t="shared" si="81"/>
        <v>4</v>
      </c>
      <c r="G1790" s="79" t="str">
        <f t="shared" si="82"/>
        <v>D</v>
      </c>
      <c r="H1790" s="79" t="str">
        <f t="shared" si="83"/>
        <v>4IF-CIG/RKYMTN</v>
      </c>
    </row>
    <row r="1791" spans="1:8">
      <c r="A1791" s="80">
        <v>37408</v>
      </c>
      <c r="B1791" s="79" t="s">
        <v>84</v>
      </c>
      <c r="C1791" s="79" t="s">
        <v>72</v>
      </c>
      <c r="D1791" s="85">
        <v>2663764.0290000001</v>
      </c>
      <c r="E1791" s="85">
        <v>-266376.40289999999</v>
      </c>
      <c r="F1791" s="210">
        <f t="shared" si="81"/>
        <v>4</v>
      </c>
      <c r="G1791" s="79" t="str">
        <f t="shared" si="82"/>
        <v>D</v>
      </c>
      <c r="H1791" s="79" t="str">
        <f t="shared" si="83"/>
        <v>4IF-ELPO/SJ</v>
      </c>
    </row>
    <row r="1792" spans="1:8">
      <c r="A1792" s="80">
        <v>37408</v>
      </c>
      <c r="B1792" s="79" t="s">
        <v>84</v>
      </c>
      <c r="C1792" s="79" t="s">
        <v>67</v>
      </c>
      <c r="D1792" s="85">
        <v>1849836.1311999999</v>
      </c>
      <c r="E1792" s="85">
        <v>-184983.61311999999</v>
      </c>
      <c r="F1792" s="210">
        <f t="shared" si="81"/>
        <v>4</v>
      </c>
      <c r="G1792" s="79" t="str">
        <f t="shared" si="82"/>
        <v>D</v>
      </c>
      <c r="H1792" s="79" t="str">
        <f t="shared" si="83"/>
        <v>4IF-NWPL_ROCKY_M</v>
      </c>
    </row>
    <row r="1793" spans="1:8">
      <c r="A1793" s="80">
        <v>37408</v>
      </c>
      <c r="B1793" s="79" t="s">
        <v>84</v>
      </c>
      <c r="C1793" s="79" t="s">
        <v>68</v>
      </c>
      <c r="D1793" s="85">
        <v>-1035908.2335</v>
      </c>
      <c r="E1793" s="85">
        <v>10359.082334999999</v>
      </c>
      <c r="F1793" s="210">
        <f t="shared" si="81"/>
        <v>4</v>
      </c>
      <c r="G1793" s="79" t="str">
        <f t="shared" si="82"/>
        <v>D</v>
      </c>
      <c r="H1793" s="79" t="str">
        <f t="shared" si="83"/>
        <v>4NGI-MALIN</v>
      </c>
    </row>
    <row r="1794" spans="1:8">
      <c r="A1794" s="80">
        <v>37408</v>
      </c>
      <c r="B1794" s="79" t="s">
        <v>84</v>
      </c>
      <c r="C1794" s="79" t="s">
        <v>74</v>
      </c>
      <c r="D1794" s="85">
        <v>-2771580.3714000001</v>
      </c>
      <c r="E1794" s="85">
        <v>0</v>
      </c>
      <c r="F1794" s="210">
        <f t="shared" si="81"/>
        <v>4</v>
      </c>
      <c r="G1794" s="79" t="str">
        <f t="shared" si="82"/>
        <v>D</v>
      </c>
      <c r="H1794" s="79" t="str">
        <f t="shared" si="83"/>
        <v>4NGI-PGE/CG</v>
      </c>
    </row>
    <row r="1795" spans="1:8">
      <c r="A1795" s="80">
        <v>37408</v>
      </c>
      <c r="B1795" s="79" t="s">
        <v>84</v>
      </c>
      <c r="C1795" s="79" t="s">
        <v>46</v>
      </c>
      <c r="D1795" s="85">
        <v>591947.56200000003</v>
      </c>
      <c r="E1795" s="85">
        <v>-59194.756200000003</v>
      </c>
      <c r="F1795" s="210">
        <f t="shared" ref="F1795:F1858" si="84">IF(REF_DT&lt;=LastDay,INDEX(IntraMonth_Buckets,MATCH($A1795,IntraSumMonths,0),1),INDEX(BucketTable,MATCH($A1795,SumMonths,0),1))</f>
        <v>4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4NGI-SOCAL</v>
      </c>
    </row>
    <row r="1796" spans="1:8">
      <c r="A1796" s="80">
        <v>37438</v>
      </c>
      <c r="B1796" s="79" t="s">
        <v>84</v>
      </c>
      <c r="C1796" s="79" t="s">
        <v>91</v>
      </c>
      <c r="D1796" s="85">
        <v>-1907838.4763</v>
      </c>
      <c r="E1796" s="85">
        <v>19078.384762999998</v>
      </c>
      <c r="F1796" s="210">
        <f t="shared" si="84"/>
        <v>4</v>
      </c>
      <c r="G1796" s="79" t="str">
        <f t="shared" si="85"/>
        <v>D</v>
      </c>
      <c r="H1796" s="79" t="str">
        <f t="shared" si="86"/>
        <v>4IF-CIG/RKYMTN</v>
      </c>
    </row>
    <row r="1797" spans="1:8">
      <c r="A1797" s="80">
        <v>37438</v>
      </c>
      <c r="B1797" s="79" t="s">
        <v>84</v>
      </c>
      <c r="C1797" s="79" t="s">
        <v>72</v>
      </c>
      <c r="D1797" s="85">
        <v>2747287.4057999998</v>
      </c>
      <c r="E1797" s="85">
        <v>-274728.74057999998</v>
      </c>
      <c r="F1797" s="210">
        <f t="shared" si="84"/>
        <v>4</v>
      </c>
      <c r="G1797" s="79" t="str">
        <f t="shared" si="85"/>
        <v>D</v>
      </c>
      <c r="H1797" s="79" t="str">
        <f t="shared" si="86"/>
        <v>4IF-ELPO/SJ</v>
      </c>
    </row>
    <row r="1798" spans="1:8">
      <c r="A1798" s="80">
        <v>37438</v>
      </c>
      <c r="B1798" s="79" t="s">
        <v>84</v>
      </c>
      <c r="C1798" s="79" t="s">
        <v>67</v>
      </c>
      <c r="D1798" s="85">
        <v>1907838.4763</v>
      </c>
      <c r="E1798" s="85">
        <v>-190783.84763</v>
      </c>
      <c r="F1798" s="210">
        <f t="shared" si="84"/>
        <v>4</v>
      </c>
      <c r="G1798" s="79" t="str">
        <f t="shared" si="85"/>
        <v>D</v>
      </c>
      <c r="H1798" s="79" t="str">
        <f t="shared" si="86"/>
        <v>4IF-NWPL_ROCKY_M</v>
      </c>
    </row>
    <row r="1799" spans="1:8">
      <c r="A1799" s="80">
        <v>37438</v>
      </c>
      <c r="B1799" s="79" t="s">
        <v>84</v>
      </c>
      <c r="C1799" s="79" t="s">
        <v>68</v>
      </c>
      <c r="D1799" s="85">
        <v>-1221016.6248000001</v>
      </c>
      <c r="E1799" s="85">
        <v>12210.166248</v>
      </c>
      <c r="F1799" s="210">
        <f t="shared" si="84"/>
        <v>4</v>
      </c>
      <c r="G1799" s="79" t="str">
        <f t="shared" si="85"/>
        <v>D</v>
      </c>
      <c r="H1799" s="79" t="str">
        <f t="shared" si="86"/>
        <v>4NGI-MALIN</v>
      </c>
    </row>
    <row r="1800" spans="1:8">
      <c r="A1800" s="80">
        <v>37438</v>
      </c>
      <c r="B1800" s="79" t="s">
        <v>84</v>
      </c>
      <c r="C1800" s="79" t="s">
        <v>74</v>
      </c>
      <c r="D1800" s="85">
        <v>-3541514.4092000001</v>
      </c>
      <c r="E1800" s="85">
        <v>0</v>
      </c>
      <c r="F1800" s="210">
        <f t="shared" si="84"/>
        <v>4</v>
      </c>
      <c r="G1800" s="79" t="str">
        <f t="shared" si="85"/>
        <v>D</v>
      </c>
      <c r="H1800" s="79" t="str">
        <f t="shared" si="86"/>
        <v>4NGI-PGE/CG</v>
      </c>
    </row>
    <row r="1801" spans="1:8">
      <c r="A1801" s="80">
        <v>37438</v>
      </c>
      <c r="B1801" s="79" t="s">
        <v>84</v>
      </c>
      <c r="C1801" s="79" t="s">
        <v>46</v>
      </c>
      <c r="D1801" s="85">
        <v>610508.31240000005</v>
      </c>
      <c r="E1801" s="85">
        <v>-61050.83124</v>
      </c>
      <c r="F1801" s="210">
        <f t="shared" si="84"/>
        <v>4</v>
      </c>
      <c r="G1801" s="79" t="str">
        <f t="shared" si="85"/>
        <v>D</v>
      </c>
      <c r="H1801" s="79" t="str">
        <f t="shared" si="86"/>
        <v>4NGI-SOCAL</v>
      </c>
    </row>
    <row r="1802" spans="1:8">
      <c r="A1802" s="80">
        <v>37469</v>
      </c>
      <c r="B1802" s="79" t="s">
        <v>84</v>
      </c>
      <c r="C1802" s="79" t="s">
        <v>91</v>
      </c>
      <c r="D1802" s="85">
        <v>-1903782.3282999999</v>
      </c>
      <c r="E1802" s="85">
        <v>19037.823283000002</v>
      </c>
      <c r="F1802" s="210">
        <f t="shared" si="84"/>
        <v>4</v>
      </c>
      <c r="G1802" s="79" t="str">
        <f t="shared" si="85"/>
        <v>D</v>
      </c>
      <c r="H1802" s="79" t="str">
        <f t="shared" si="86"/>
        <v>4IF-CIG/RKYMTN</v>
      </c>
    </row>
    <row r="1803" spans="1:8">
      <c r="A1803" s="80">
        <v>37469</v>
      </c>
      <c r="B1803" s="79" t="s">
        <v>84</v>
      </c>
      <c r="C1803" s="79" t="s">
        <v>72</v>
      </c>
      <c r="D1803" s="85">
        <v>2741446.5528000002</v>
      </c>
      <c r="E1803" s="85">
        <v>0</v>
      </c>
      <c r="F1803" s="210">
        <f t="shared" si="84"/>
        <v>4</v>
      </c>
      <c r="G1803" s="79" t="str">
        <f t="shared" si="85"/>
        <v>D</v>
      </c>
      <c r="H1803" s="79" t="str">
        <f t="shared" si="86"/>
        <v>4IF-ELPO/SJ</v>
      </c>
    </row>
    <row r="1804" spans="1:8">
      <c r="A1804" s="80">
        <v>37469</v>
      </c>
      <c r="B1804" s="79" t="s">
        <v>84</v>
      </c>
      <c r="C1804" s="79" t="s">
        <v>67</v>
      </c>
      <c r="D1804" s="85">
        <v>1903782.3282999999</v>
      </c>
      <c r="E1804" s="85">
        <v>-190378.23282999999</v>
      </c>
      <c r="F1804" s="210">
        <f t="shared" si="84"/>
        <v>4</v>
      </c>
      <c r="G1804" s="79" t="str">
        <f t="shared" si="85"/>
        <v>D</v>
      </c>
      <c r="H1804" s="79" t="str">
        <f t="shared" si="86"/>
        <v>4IF-NWPL_ROCKY_M</v>
      </c>
    </row>
    <row r="1805" spans="1:8">
      <c r="A1805" s="80">
        <v>37469</v>
      </c>
      <c r="B1805" s="79" t="s">
        <v>84</v>
      </c>
      <c r="C1805" s="79" t="s">
        <v>68</v>
      </c>
      <c r="D1805" s="85">
        <v>-1218420.6906000001</v>
      </c>
      <c r="E1805" s="85">
        <v>12184.206905999999</v>
      </c>
      <c r="F1805" s="210">
        <f t="shared" si="84"/>
        <v>4</v>
      </c>
      <c r="G1805" s="79" t="str">
        <f t="shared" si="85"/>
        <v>D</v>
      </c>
      <c r="H1805" s="79" t="str">
        <f t="shared" si="86"/>
        <v>4NGI-MALIN</v>
      </c>
    </row>
    <row r="1806" spans="1:8">
      <c r="A1806" s="80">
        <v>37469</v>
      </c>
      <c r="B1806" s="79" t="s">
        <v>84</v>
      </c>
      <c r="C1806" s="79" t="s">
        <v>74</v>
      </c>
      <c r="D1806" s="85">
        <v>-3534604.0314000002</v>
      </c>
      <c r="E1806" s="85">
        <v>0</v>
      </c>
      <c r="F1806" s="210">
        <f t="shared" si="84"/>
        <v>4</v>
      </c>
      <c r="G1806" s="79" t="str">
        <f t="shared" si="85"/>
        <v>D</v>
      </c>
      <c r="H1806" s="79" t="str">
        <f t="shared" si="86"/>
        <v>4NGI-PGE/CG</v>
      </c>
    </row>
    <row r="1807" spans="1:8">
      <c r="A1807" s="80">
        <v>37469</v>
      </c>
      <c r="B1807" s="79" t="s">
        <v>84</v>
      </c>
      <c r="C1807" s="79" t="s">
        <v>46</v>
      </c>
      <c r="D1807" s="85">
        <v>609210.34530000004</v>
      </c>
      <c r="E1807" s="85">
        <v>0</v>
      </c>
      <c r="F1807" s="210">
        <f t="shared" si="84"/>
        <v>4</v>
      </c>
      <c r="G1807" s="79" t="str">
        <f t="shared" si="85"/>
        <v>D</v>
      </c>
      <c r="H1807" s="79" t="str">
        <f t="shared" si="86"/>
        <v>4NGI-SOCAL</v>
      </c>
    </row>
    <row r="1808" spans="1:8">
      <c r="A1808" s="80">
        <v>37500</v>
      </c>
      <c r="B1808" s="79" t="s">
        <v>84</v>
      </c>
      <c r="C1808" s="79" t="s">
        <v>91</v>
      </c>
      <c r="D1808" s="85">
        <v>-1838368.5815000001</v>
      </c>
      <c r="E1808" s="85">
        <v>18383.685815000001</v>
      </c>
      <c r="F1808" s="210">
        <f t="shared" si="84"/>
        <v>4</v>
      </c>
      <c r="G1808" s="79" t="str">
        <f t="shared" si="85"/>
        <v>D</v>
      </c>
      <c r="H1808" s="79" t="str">
        <f t="shared" si="86"/>
        <v>4IF-CIG/RKYMTN</v>
      </c>
    </row>
    <row r="1809" spans="1:8">
      <c r="A1809" s="80">
        <v>37500</v>
      </c>
      <c r="B1809" s="79" t="s">
        <v>84</v>
      </c>
      <c r="C1809" s="79" t="s">
        <v>72</v>
      </c>
      <c r="D1809" s="85">
        <v>2647250.7570000002</v>
      </c>
      <c r="E1809" s="85">
        <v>-264725.07569999999</v>
      </c>
      <c r="F1809" s="210">
        <f t="shared" si="84"/>
        <v>4</v>
      </c>
      <c r="G1809" s="79" t="str">
        <f t="shared" si="85"/>
        <v>D</v>
      </c>
      <c r="H1809" s="79" t="str">
        <f t="shared" si="86"/>
        <v>4IF-ELPO/SJ</v>
      </c>
    </row>
    <row r="1810" spans="1:8">
      <c r="A1810" s="80">
        <v>37500</v>
      </c>
      <c r="B1810" s="79" t="s">
        <v>84</v>
      </c>
      <c r="C1810" s="79" t="s">
        <v>67</v>
      </c>
      <c r="D1810" s="85">
        <v>1838368.5815000001</v>
      </c>
      <c r="E1810" s="85">
        <v>-183836.85814999999</v>
      </c>
      <c r="F1810" s="210">
        <f t="shared" si="84"/>
        <v>4</v>
      </c>
      <c r="G1810" s="79" t="str">
        <f t="shared" si="85"/>
        <v>D</v>
      </c>
      <c r="H1810" s="79" t="str">
        <f t="shared" si="86"/>
        <v>4IF-NWPL_ROCKY_M</v>
      </c>
    </row>
    <row r="1811" spans="1:8">
      <c r="A1811" s="80">
        <v>37500</v>
      </c>
      <c r="B1811" s="79" t="s">
        <v>84</v>
      </c>
      <c r="C1811" s="79" t="s">
        <v>68</v>
      </c>
      <c r="D1811" s="85">
        <v>-1176555.892</v>
      </c>
      <c r="E1811" s="85">
        <v>11765.558919999999</v>
      </c>
      <c r="F1811" s="210">
        <f t="shared" si="84"/>
        <v>4</v>
      </c>
      <c r="G1811" s="79" t="str">
        <f t="shared" si="85"/>
        <v>D</v>
      </c>
      <c r="H1811" s="79" t="str">
        <f t="shared" si="86"/>
        <v>4NGI-MALIN</v>
      </c>
    </row>
    <row r="1812" spans="1:8">
      <c r="A1812" s="80">
        <v>37500</v>
      </c>
      <c r="B1812" s="79" t="s">
        <v>84</v>
      </c>
      <c r="C1812" s="79" t="s">
        <v>74</v>
      </c>
      <c r="D1812" s="85">
        <v>-3418631.1941999998</v>
      </c>
      <c r="E1812" s="85">
        <v>0</v>
      </c>
      <c r="F1812" s="210">
        <f t="shared" si="84"/>
        <v>4</v>
      </c>
      <c r="G1812" s="79" t="str">
        <f t="shared" si="85"/>
        <v>D</v>
      </c>
      <c r="H1812" s="79" t="str">
        <f t="shared" si="86"/>
        <v>4NGI-PGE/CG</v>
      </c>
    </row>
    <row r="1813" spans="1:8">
      <c r="A1813" s="80">
        <v>37500</v>
      </c>
      <c r="B1813" s="79" t="s">
        <v>84</v>
      </c>
      <c r="C1813" s="79" t="s">
        <v>46</v>
      </c>
      <c r="D1813" s="85">
        <v>588277.94590000005</v>
      </c>
      <c r="E1813" s="85">
        <v>-58827.794589999998</v>
      </c>
      <c r="F1813" s="210">
        <f t="shared" si="84"/>
        <v>4</v>
      </c>
      <c r="G1813" s="79" t="str">
        <f t="shared" si="85"/>
        <v>D</v>
      </c>
      <c r="H1813" s="79" t="str">
        <f t="shared" si="86"/>
        <v>4NGI-SOCAL</v>
      </c>
    </row>
    <row r="1814" spans="1:8">
      <c r="A1814" s="80">
        <v>37530</v>
      </c>
      <c r="B1814" s="79" t="s">
        <v>84</v>
      </c>
      <c r="C1814" s="79" t="s">
        <v>91</v>
      </c>
      <c r="D1814" s="85">
        <v>-1895446.4990999999</v>
      </c>
      <c r="E1814" s="85">
        <v>18954.464991000001</v>
      </c>
      <c r="F1814" s="210">
        <f t="shared" si="84"/>
        <v>4</v>
      </c>
      <c r="G1814" s="79" t="str">
        <f t="shared" si="85"/>
        <v>D</v>
      </c>
      <c r="H1814" s="79" t="str">
        <f t="shared" si="86"/>
        <v>4IF-CIG/RKYMTN</v>
      </c>
    </row>
    <row r="1815" spans="1:8">
      <c r="A1815" s="80">
        <v>37530</v>
      </c>
      <c r="B1815" s="79" t="s">
        <v>84</v>
      </c>
      <c r="C1815" s="79" t="s">
        <v>72</v>
      </c>
      <c r="D1815" s="85">
        <v>2729442.9588000001</v>
      </c>
      <c r="E1815" s="85">
        <v>0</v>
      </c>
      <c r="F1815" s="210">
        <f t="shared" si="84"/>
        <v>4</v>
      </c>
      <c r="G1815" s="79" t="str">
        <f t="shared" si="85"/>
        <v>D</v>
      </c>
      <c r="H1815" s="79" t="str">
        <f t="shared" si="86"/>
        <v>4IF-ELPO/SJ</v>
      </c>
    </row>
    <row r="1816" spans="1:8">
      <c r="A1816" s="80">
        <v>37530</v>
      </c>
      <c r="B1816" s="79" t="s">
        <v>84</v>
      </c>
      <c r="C1816" s="79" t="s">
        <v>67</v>
      </c>
      <c r="D1816" s="85">
        <v>2047082.219</v>
      </c>
      <c r="E1816" s="85">
        <v>-204708.2219</v>
      </c>
      <c r="F1816" s="210">
        <f t="shared" si="84"/>
        <v>4</v>
      </c>
      <c r="G1816" s="79" t="str">
        <f t="shared" si="85"/>
        <v>D</v>
      </c>
      <c r="H1816" s="79" t="str">
        <f t="shared" si="86"/>
        <v>4IF-NWPL_ROCKY_M</v>
      </c>
    </row>
    <row r="1817" spans="1:8">
      <c r="A1817" s="80">
        <v>37530</v>
      </c>
      <c r="B1817" s="79" t="s">
        <v>84</v>
      </c>
      <c r="C1817" s="79" t="s">
        <v>68</v>
      </c>
      <c r="D1817" s="85">
        <v>-1213085.7590000001</v>
      </c>
      <c r="E1817" s="85">
        <v>12130.85759</v>
      </c>
      <c r="F1817" s="210">
        <f t="shared" si="84"/>
        <v>4</v>
      </c>
      <c r="G1817" s="79" t="str">
        <f t="shared" si="85"/>
        <v>D</v>
      </c>
      <c r="H1817" s="79" t="str">
        <f t="shared" si="86"/>
        <v>4NGI-MALIN</v>
      </c>
    </row>
    <row r="1818" spans="1:8">
      <c r="A1818" s="80">
        <v>37530</v>
      </c>
      <c r="B1818" s="79" t="s">
        <v>84</v>
      </c>
      <c r="C1818" s="79" t="s">
        <v>74</v>
      </c>
      <c r="D1818" s="85">
        <v>-3582831.1809999999</v>
      </c>
      <c r="E1818" s="85">
        <v>0</v>
      </c>
      <c r="F1818" s="210">
        <f t="shared" si="84"/>
        <v>4</v>
      </c>
      <c r="G1818" s="79" t="str">
        <f t="shared" si="85"/>
        <v>D</v>
      </c>
      <c r="H1818" s="79" t="str">
        <f t="shared" si="86"/>
        <v>4NGI-PGE/CG</v>
      </c>
    </row>
    <row r="1819" spans="1:8">
      <c r="A1819" s="80">
        <v>37530</v>
      </c>
      <c r="B1819" s="79" t="s">
        <v>84</v>
      </c>
      <c r="C1819" s="79" t="s">
        <v>46</v>
      </c>
      <c r="D1819" s="85">
        <v>606542.87950000004</v>
      </c>
      <c r="E1819" s="85">
        <v>0</v>
      </c>
      <c r="F1819" s="210">
        <f t="shared" si="84"/>
        <v>4</v>
      </c>
      <c r="G1819" s="79" t="str">
        <f t="shared" si="85"/>
        <v>D</v>
      </c>
      <c r="H1819" s="79" t="str">
        <f t="shared" si="86"/>
        <v>4NGI-SOCAL</v>
      </c>
    </row>
    <row r="1820" spans="1:8">
      <c r="A1820" s="80">
        <v>37561</v>
      </c>
      <c r="B1820" s="79" t="s">
        <v>84</v>
      </c>
      <c r="C1820" s="79" t="s">
        <v>72</v>
      </c>
      <c r="D1820" s="85">
        <v>0</v>
      </c>
      <c r="E1820" s="85">
        <v>0</v>
      </c>
      <c r="F1820" s="210">
        <f t="shared" si="84"/>
        <v>5</v>
      </c>
      <c r="G1820" s="79" t="str">
        <f t="shared" si="85"/>
        <v>D</v>
      </c>
      <c r="H1820" s="79" t="str">
        <f t="shared" si="86"/>
        <v>5IF-ELPO/SJ</v>
      </c>
    </row>
    <row r="1821" spans="1:8">
      <c r="A1821" s="80">
        <v>37561</v>
      </c>
      <c r="B1821" s="79" t="s">
        <v>84</v>
      </c>
      <c r="C1821" s="79" t="s">
        <v>74</v>
      </c>
      <c r="D1821" s="85">
        <v>-138034.72959999999</v>
      </c>
      <c r="E1821" s="85">
        <v>0</v>
      </c>
      <c r="F1821" s="210">
        <f t="shared" si="84"/>
        <v>5</v>
      </c>
      <c r="G1821" s="79" t="str">
        <f t="shared" si="85"/>
        <v>D</v>
      </c>
      <c r="H1821" s="79" t="str">
        <f t="shared" si="86"/>
        <v>5NGI-PGE/CG</v>
      </c>
    </row>
    <row r="1822" spans="1:8">
      <c r="A1822" s="80">
        <v>37561</v>
      </c>
      <c r="B1822" s="79" t="s">
        <v>84</v>
      </c>
      <c r="C1822" s="79" t="s">
        <v>46</v>
      </c>
      <c r="D1822" s="85">
        <v>0</v>
      </c>
      <c r="E1822" s="85">
        <v>0</v>
      </c>
      <c r="F1822" s="210">
        <f t="shared" si="84"/>
        <v>5</v>
      </c>
      <c r="G1822" s="79" t="str">
        <f t="shared" si="85"/>
        <v>D</v>
      </c>
      <c r="H1822" s="79" t="str">
        <f t="shared" si="86"/>
        <v>5NGI-SOCAL</v>
      </c>
    </row>
    <row r="1823" spans="1:8">
      <c r="A1823" s="80">
        <v>37591</v>
      </c>
      <c r="B1823" s="79" t="s">
        <v>84</v>
      </c>
      <c r="C1823" s="79" t="s">
        <v>72</v>
      </c>
      <c r="D1823" s="85">
        <v>0</v>
      </c>
      <c r="E1823" s="85">
        <v>0</v>
      </c>
      <c r="F1823" s="210">
        <f t="shared" si="84"/>
        <v>5</v>
      </c>
      <c r="G1823" s="79" t="str">
        <f t="shared" si="85"/>
        <v>D</v>
      </c>
      <c r="H1823" s="79" t="str">
        <f t="shared" si="86"/>
        <v>5IF-ELPO/SJ</v>
      </c>
    </row>
    <row r="1824" spans="1:8">
      <c r="A1824" s="80">
        <v>37591</v>
      </c>
      <c r="B1824" s="79" t="s">
        <v>84</v>
      </c>
      <c r="C1824" s="79" t="s">
        <v>74</v>
      </c>
      <c r="D1824" s="85">
        <v>-116814.2481</v>
      </c>
      <c r="E1824" s="85">
        <v>0</v>
      </c>
      <c r="F1824" s="210">
        <f t="shared" si="84"/>
        <v>5</v>
      </c>
      <c r="G1824" s="79" t="str">
        <f t="shared" si="85"/>
        <v>D</v>
      </c>
      <c r="H1824" s="79" t="str">
        <f t="shared" si="86"/>
        <v>5NGI-PGE/CG</v>
      </c>
    </row>
    <row r="1825" spans="1:8">
      <c r="A1825" s="80">
        <v>37591</v>
      </c>
      <c r="B1825" s="79" t="s">
        <v>84</v>
      </c>
      <c r="C1825" s="79" t="s">
        <v>46</v>
      </c>
      <c r="D1825" s="85">
        <v>0</v>
      </c>
      <c r="E1825" s="85">
        <v>0</v>
      </c>
      <c r="F1825" s="210">
        <f t="shared" si="84"/>
        <v>5</v>
      </c>
      <c r="G1825" s="79" t="str">
        <f t="shared" si="85"/>
        <v>D</v>
      </c>
      <c r="H1825" s="79" t="str">
        <f t="shared" si="86"/>
        <v>5NGI-SOCAL</v>
      </c>
    </row>
    <row r="1826" spans="1:8">
      <c r="A1826" s="80">
        <v>37622</v>
      </c>
      <c r="B1826" s="79" t="s">
        <v>84</v>
      </c>
      <c r="C1826" s="79" t="s">
        <v>72</v>
      </c>
      <c r="D1826" s="85">
        <v>0</v>
      </c>
      <c r="E1826" s="85">
        <v>0</v>
      </c>
      <c r="F1826" s="210">
        <f t="shared" si="84"/>
        <v>5</v>
      </c>
      <c r="G1826" s="79" t="str">
        <f t="shared" si="85"/>
        <v>D</v>
      </c>
      <c r="H1826" s="79" t="str">
        <f t="shared" si="86"/>
        <v>5IF-ELPO/SJ</v>
      </c>
    </row>
    <row r="1827" spans="1:8">
      <c r="A1827" s="80">
        <v>37622</v>
      </c>
      <c r="B1827" s="79" t="s">
        <v>84</v>
      </c>
      <c r="C1827" s="79" t="s">
        <v>67</v>
      </c>
      <c r="D1827" s="85">
        <v>75246.825599999996</v>
      </c>
      <c r="E1827" s="85">
        <v>-7524.6825600000002</v>
      </c>
      <c r="F1827" s="210">
        <f t="shared" si="84"/>
        <v>5</v>
      </c>
      <c r="G1827" s="79" t="str">
        <f t="shared" si="85"/>
        <v>D</v>
      </c>
      <c r="H1827" s="79" t="str">
        <f t="shared" si="86"/>
        <v>5IF-NWPL_ROCKY_M</v>
      </c>
    </row>
    <row r="1828" spans="1:8">
      <c r="A1828" s="80">
        <v>37622</v>
      </c>
      <c r="B1828" s="79" t="s">
        <v>84</v>
      </c>
      <c r="C1828" s="79" t="s">
        <v>74</v>
      </c>
      <c r="D1828" s="85">
        <v>-81279.193700000003</v>
      </c>
      <c r="E1828" s="85">
        <v>0</v>
      </c>
      <c r="F1828" s="210">
        <f t="shared" si="84"/>
        <v>5</v>
      </c>
      <c r="G1828" s="79" t="str">
        <f t="shared" si="85"/>
        <v>D</v>
      </c>
      <c r="H1828" s="79" t="str">
        <f t="shared" si="86"/>
        <v>5NGI-PGE/CG</v>
      </c>
    </row>
    <row r="1829" spans="1:8">
      <c r="A1829" s="80">
        <v>37622</v>
      </c>
      <c r="B1829" s="79" t="s">
        <v>84</v>
      </c>
      <c r="C1829" s="79" t="s">
        <v>46</v>
      </c>
      <c r="D1829" s="85">
        <v>0</v>
      </c>
      <c r="E1829" s="85">
        <v>0</v>
      </c>
      <c r="F1829" s="210">
        <f t="shared" si="84"/>
        <v>5</v>
      </c>
      <c r="G1829" s="79" t="str">
        <f t="shared" si="85"/>
        <v>D</v>
      </c>
      <c r="H1829" s="79" t="str">
        <f t="shared" si="86"/>
        <v>5NGI-SOCAL</v>
      </c>
    </row>
    <row r="1830" spans="1:8">
      <c r="A1830" s="80">
        <v>37653</v>
      </c>
      <c r="B1830" s="79" t="s">
        <v>84</v>
      </c>
      <c r="C1830" s="79" t="s">
        <v>72</v>
      </c>
      <c r="D1830" s="85">
        <v>0</v>
      </c>
      <c r="E1830" s="85">
        <v>0</v>
      </c>
      <c r="F1830" s="210">
        <f t="shared" si="84"/>
        <v>5</v>
      </c>
      <c r="G1830" s="79" t="str">
        <f t="shared" si="85"/>
        <v>D</v>
      </c>
      <c r="H1830" s="79" t="str">
        <f t="shared" si="86"/>
        <v>5IF-ELPO/SJ</v>
      </c>
    </row>
    <row r="1831" spans="1:8">
      <c r="A1831" s="80">
        <v>37653</v>
      </c>
      <c r="B1831" s="79" t="s">
        <v>84</v>
      </c>
      <c r="C1831" s="79" t="s">
        <v>67</v>
      </c>
      <c r="D1831" s="85">
        <v>67770.852599999998</v>
      </c>
      <c r="E1831" s="85">
        <v>-6777.0852599999998</v>
      </c>
      <c r="F1831" s="210">
        <f t="shared" si="84"/>
        <v>5</v>
      </c>
      <c r="G1831" s="79" t="str">
        <f t="shared" si="85"/>
        <v>D</v>
      </c>
      <c r="H1831" s="79" t="str">
        <f t="shared" si="86"/>
        <v>5IF-NWPL_ROCKY_M</v>
      </c>
    </row>
    <row r="1832" spans="1:8">
      <c r="A1832" s="80">
        <v>37653</v>
      </c>
      <c r="B1832" s="79" t="s">
        <v>84</v>
      </c>
      <c r="C1832" s="79" t="s">
        <v>74</v>
      </c>
      <c r="D1832" s="85">
        <v>-93329.177500000005</v>
      </c>
      <c r="E1832" s="85">
        <v>0</v>
      </c>
      <c r="F1832" s="210">
        <f t="shared" si="84"/>
        <v>5</v>
      </c>
      <c r="G1832" s="79" t="str">
        <f t="shared" si="85"/>
        <v>D</v>
      </c>
      <c r="H1832" s="79" t="str">
        <f t="shared" si="86"/>
        <v>5NGI-PGE/CG</v>
      </c>
    </row>
    <row r="1833" spans="1:8">
      <c r="A1833" s="80">
        <v>37653</v>
      </c>
      <c r="B1833" s="79" t="s">
        <v>84</v>
      </c>
      <c r="C1833" s="79" t="s">
        <v>46</v>
      </c>
      <c r="D1833" s="85">
        <v>0</v>
      </c>
      <c r="E1833" s="85">
        <v>0</v>
      </c>
      <c r="F1833" s="210">
        <f t="shared" si="84"/>
        <v>5</v>
      </c>
      <c r="G1833" s="79" t="str">
        <f t="shared" si="85"/>
        <v>D</v>
      </c>
      <c r="H1833" s="79" t="str">
        <f t="shared" si="86"/>
        <v>5NGI-SOCAL</v>
      </c>
    </row>
    <row r="1834" spans="1:8">
      <c r="A1834" s="80">
        <v>37681</v>
      </c>
      <c r="B1834" s="79" t="s">
        <v>84</v>
      </c>
      <c r="C1834" s="79" t="s">
        <v>72</v>
      </c>
      <c r="D1834" s="85">
        <v>0</v>
      </c>
      <c r="E1834" s="85">
        <v>0</v>
      </c>
      <c r="F1834" s="210">
        <f t="shared" si="84"/>
        <v>5</v>
      </c>
      <c r="G1834" s="79" t="str">
        <f t="shared" si="85"/>
        <v>D</v>
      </c>
      <c r="H1834" s="79" t="str">
        <f t="shared" si="86"/>
        <v>5IF-ELPO/SJ</v>
      </c>
    </row>
    <row r="1835" spans="1:8">
      <c r="A1835" s="80">
        <v>37681</v>
      </c>
      <c r="B1835" s="79" t="s">
        <v>84</v>
      </c>
      <c r="C1835" s="79" t="s">
        <v>67</v>
      </c>
      <c r="D1835" s="85">
        <v>74832.119099999996</v>
      </c>
      <c r="E1835" s="85">
        <v>-7483.21191</v>
      </c>
      <c r="F1835" s="210">
        <f t="shared" si="84"/>
        <v>5</v>
      </c>
      <c r="G1835" s="79" t="str">
        <f t="shared" si="85"/>
        <v>D</v>
      </c>
      <c r="H1835" s="79" t="str">
        <f t="shared" si="86"/>
        <v>5IF-NWPL_ROCKY_M</v>
      </c>
    </row>
    <row r="1836" spans="1:8">
      <c r="A1836" s="80">
        <v>37681</v>
      </c>
      <c r="B1836" s="79" t="s">
        <v>84</v>
      </c>
      <c r="C1836" s="79" t="s">
        <v>74</v>
      </c>
      <c r="D1836" s="85">
        <v>-97334.861600000004</v>
      </c>
      <c r="E1836" s="85">
        <v>0</v>
      </c>
      <c r="F1836" s="210">
        <f t="shared" si="84"/>
        <v>5</v>
      </c>
      <c r="G1836" s="79" t="str">
        <f t="shared" si="85"/>
        <v>D</v>
      </c>
      <c r="H1836" s="79" t="str">
        <f t="shared" si="86"/>
        <v>5NGI-PGE/CG</v>
      </c>
    </row>
    <row r="1837" spans="1:8">
      <c r="A1837" s="80">
        <v>37681</v>
      </c>
      <c r="B1837" s="79" t="s">
        <v>84</v>
      </c>
      <c r="C1837" s="79" t="s">
        <v>46</v>
      </c>
      <c r="D1837" s="85">
        <v>0</v>
      </c>
      <c r="E1837" s="85">
        <v>0</v>
      </c>
      <c r="F1837" s="210">
        <f t="shared" si="84"/>
        <v>5</v>
      </c>
      <c r="G1837" s="79" t="str">
        <f t="shared" si="85"/>
        <v>D</v>
      </c>
      <c r="H1837" s="79" t="str">
        <f t="shared" si="86"/>
        <v>5NGI-SOCAL</v>
      </c>
    </row>
    <row r="1838" spans="1:8">
      <c r="A1838" s="80">
        <v>37712</v>
      </c>
      <c r="B1838" s="79" t="s">
        <v>84</v>
      </c>
      <c r="C1838" s="79" t="s">
        <v>67</v>
      </c>
      <c r="D1838" s="85">
        <v>72197.132599999997</v>
      </c>
      <c r="E1838" s="85">
        <v>-7219.7132600000004</v>
      </c>
      <c r="F1838" s="210">
        <f t="shared" si="84"/>
        <v>6</v>
      </c>
      <c r="G1838" s="79" t="str">
        <f t="shared" si="85"/>
        <v>D</v>
      </c>
      <c r="H1838" s="79" t="str">
        <f t="shared" si="86"/>
        <v>6IF-NWPL_ROCKY_M</v>
      </c>
    </row>
    <row r="1839" spans="1:8">
      <c r="A1839" s="80">
        <v>37712</v>
      </c>
      <c r="B1839" s="79" t="s">
        <v>84</v>
      </c>
      <c r="C1839" s="79" t="s">
        <v>74</v>
      </c>
      <c r="D1839" s="85">
        <v>32738.0304</v>
      </c>
      <c r="E1839" s="85">
        <v>0</v>
      </c>
      <c r="F1839" s="210">
        <f t="shared" si="84"/>
        <v>6</v>
      </c>
      <c r="G1839" s="79" t="str">
        <f t="shared" si="85"/>
        <v>D</v>
      </c>
      <c r="H1839" s="79" t="str">
        <f t="shared" si="86"/>
        <v>6NGI-PGE/CG</v>
      </c>
    </row>
    <row r="1840" spans="1:8">
      <c r="A1840" s="80">
        <v>37712</v>
      </c>
      <c r="B1840" s="79" t="s">
        <v>84</v>
      </c>
      <c r="C1840" s="79" t="s">
        <v>46</v>
      </c>
      <c r="D1840" s="85">
        <v>0</v>
      </c>
      <c r="E1840" s="85">
        <v>0</v>
      </c>
      <c r="F1840" s="210">
        <f t="shared" si="84"/>
        <v>6</v>
      </c>
      <c r="G1840" s="79" t="str">
        <f t="shared" si="85"/>
        <v>D</v>
      </c>
      <c r="H1840" s="79" t="str">
        <f t="shared" si="86"/>
        <v>6NGI-SOCAL</v>
      </c>
    </row>
    <row r="1841" spans="1:8">
      <c r="A1841" s="80">
        <v>37742</v>
      </c>
      <c r="B1841" s="79" t="s">
        <v>84</v>
      </c>
      <c r="C1841" s="79" t="s">
        <v>67</v>
      </c>
      <c r="D1841" s="85">
        <v>74376.301300000006</v>
      </c>
      <c r="E1841" s="85">
        <v>-7437.6301299999996</v>
      </c>
      <c r="F1841" s="210">
        <f t="shared" si="84"/>
        <v>6</v>
      </c>
      <c r="G1841" s="79" t="str">
        <f t="shared" si="85"/>
        <v>D</v>
      </c>
      <c r="H1841" s="79" t="str">
        <f t="shared" si="86"/>
        <v>6IF-NWPL_ROCKY_M</v>
      </c>
    </row>
    <row r="1842" spans="1:8">
      <c r="A1842" s="80">
        <v>37742</v>
      </c>
      <c r="B1842" s="79" t="s">
        <v>84</v>
      </c>
      <c r="C1842" s="79" t="s">
        <v>74</v>
      </c>
      <c r="D1842" s="85">
        <v>24468.363600000001</v>
      </c>
      <c r="E1842" s="85">
        <v>0</v>
      </c>
      <c r="F1842" s="210">
        <f t="shared" si="84"/>
        <v>6</v>
      </c>
      <c r="G1842" s="79" t="str">
        <f t="shared" si="85"/>
        <v>D</v>
      </c>
      <c r="H1842" s="79" t="str">
        <f t="shared" si="86"/>
        <v>6NGI-PGE/CG</v>
      </c>
    </row>
    <row r="1843" spans="1:8">
      <c r="A1843" s="80">
        <v>37742</v>
      </c>
      <c r="B1843" s="79" t="s">
        <v>84</v>
      </c>
      <c r="C1843" s="79" t="s">
        <v>46</v>
      </c>
      <c r="D1843" s="85">
        <v>595010.41040000005</v>
      </c>
      <c r="E1843" s="85">
        <v>-59501.041039999996</v>
      </c>
      <c r="F1843" s="210">
        <f t="shared" si="84"/>
        <v>6</v>
      </c>
      <c r="G1843" s="79" t="str">
        <f t="shared" si="85"/>
        <v>D</v>
      </c>
      <c r="H1843" s="79" t="str">
        <f t="shared" si="86"/>
        <v>6NGI-SOCAL</v>
      </c>
    </row>
    <row r="1844" spans="1:8">
      <c r="A1844" s="80">
        <v>37773</v>
      </c>
      <c r="B1844" s="79" t="s">
        <v>84</v>
      </c>
      <c r="C1844" s="79" t="s">
        <v>67</v>
      </c>
      <c r="D1844" s="85">
        <v>71743.289300000004</v>
      </c>
      <c r="E1844" s="85">
        <v>-7174.3289299999997</v>
      </c>
      <c r="F1844" s="210">
        <f t="shared" si="84"/>
        <v>6</v>
      </c>
      <c r="G1844" s="79" t="str">
        <f t="shared" si="85"/>
        <v>D</v>
      </c>
      <c r="H1844" s="79" t="str">
        <f t="shared" si="86"/>
        <v>6IF-NWPL_ROCKY_M</v>
      </c>
    </row>
    <row r="1845" spans="1:8">
      <c r="A1845" s="80">
        <v>37773</v>
      </c>
      <c r="B1845" s="79" t="s">
        <v>84</v>
      </c>
      <c r="C1845" s="79" t="s">
        <v>74</v>
      </c>
      <c r="D1845" s="85">
        <v>18050.6116</v>
      </c>
      <c r="E1845" s="85">
        <v>0</v>
      </c>
      <c r="F1845" s="210">
        <f t="shared" si="84"/>
        <v>6</v>
      </c>
      <c r="G1845" s="79" t="str">
        <f t="shared" si="85"/>
        <v>D</v>
      </c>
      <c r="H1845" s="79" t="str">
        <f t="shared" si="86"/>
        <v>6NGI-PGE/CG</v>
      </c>
    </row>
    <row r="1846" spans="1:8">
      <c r="A1846" s="80">
        <v>37773</v>
      </c>
      <c r="B1846" s="79" t="s">
        <v>84</v>
      </c>
      <c r="C1846" s="79" t="s">
        <v>46</v>
      </c>
      <c r="D1846" s="85">
        <v>0</v>
      </c>
      <c r="E1846" s="85">
        <v>0</v>
      </c>
      <c r="F1846" s="210">
        <f t="shared" si="84"/>
        <v>6</v>
      </c>
      <c r="G1846" s="79" t="str">
        <f t="shared" si="85"/>
        <v>D</v>
      </c>
      <c r="H1846" s="79" t="str">
        <f t="shared" si="86"/>
        <v>6NGI-SOCAL</v>
      </c>
    </row>
    <row r="1847" spans="1:8">
      <c r="A1847" s="80">
        <v>37803</v>
      </c>
      <c r="B1847" s="79" t="s">
        <v>84</v>
      </c>
      <c r="C1847" s="79" t="s">
        <v>67</v>
      </c>
      <c r="D1847" s="85">
        <v>73893.823999999993</v>
      </c>
      <c r="E1847" s="85">
        <v>-7389.3824000000004</v>
      </c>
      <c r="F1847" s="210">
        <f t="shared" si="84"/>
        <v>6</v>
      </c>
      <c r="G1847" s="79" t="str">
        <f t="shared" si="85"/>
        <v>D</v>
      </c>
      <c r="H1847" s="79" t="str">
        <f t="shared" si="86"/>
        <v>6IF-NWPL_ROCKY_M</v>
      </c>
    </row>
    <row r="1848" spans="1:8">
      <c r="A1848" s="80">
        <v>37803</v>
      </c>
      <c r="B1848" s="79" t="s">
        <v>84</v>
      </c>
      <c r="C1848" s="79" t="s">
        <v>74</v>
      </c>
      <c r="D1848" s="85">
        <v>1807.7767000000001</v>
      </c>
      <c r="E1848" s="85">
        <v>0</v>
      </c>
      <c r="F1848" s="210">
        <f t="shared" si="84"/>
        <v>6</v>
      </c>
      <c r="G1848" s="79" t="str">
        <f t="shared" si="85"/>
        <v>D</v>
      </c>
      <c r="H1848" s="79" t="str">
        <f t="shared" si="86"/>
        <v>6NGI-PGE/CG</v>
      </c>
    </row>
    <row r="1849" spans="1:8">
      <c r="A1849" s="80">
        <v>37803</v>
      </c>
      <c r="B1849" s="79" t="s">
        <v>84</v>
      </c>
      <c r="C1849" s="79" t="s">
        <v>46</v>
      </c>
      <c r="D1849" s="85">
        <v>0</v>
      </c>
      <c r="E1849" s="85">
        <v>0</v>
      </c>
      <c r="F1849" s="210">
        <f t="shared" si="84"/>
        <v>6</v>
      </c>
      <c r="G1849" s="79" t="str">
        <f t="shared" si="85"/>
        <v>D</v>
      </c>
      <c r="H1849" s="79" t="str">
        <f t="shared" si="86"/>
        <v>6NGI-SOCAL</v>
      </c>
    </row>
    <row r="1850" spans="1:8">
      <c r="A1850" s="80">
        <v>37834</v>
      </c>
      <c r="B1850" s="79" t="s">
        <v>84</v>
      </c>
      <c r="C1850" s="79" t="s">
        <v>67</v>
      </c>
      <c r="D1850" s="85">
        <v>73637.126399999994</v>
      </c>
      <c r="E1850" s="85">
        <v>-7363.7126399999997</v>
      </c>
      <c r="F1850" s="210">
        <f t="shared" si="84"/>
        <v>6</v>
      </c>
      <c r="G1850" s="79" t="str">
        <f t="shared" si="85"/>
        <v>D</v>
      </c>
      <c r="H1850" s="79" t="str">
        <f t="shared" si="86"/>
        <v>6IF-NWPL_ROCKY_M</v>
      </c>
    </row>
    <row r="1851" spans="1:8">
      <c r="A1851" s="80">
        <v>37834</v>
      </c>
      <c r="B1851" s="79" t="s">
        <v>84</v>
      </c>
      <c r="C1851" s="79" t="s">
        <v>74</v>
      </c>
      <c r="D1851" s="85">
        <v>-7076.7654000000002</v>
      </c>
      <c r="E1851" s="85">
        <v>0</v>
      </c>
      <c r="F1851" s="210">
        <f t="shared" si="84"/>
        <v>6</v>
      </c>
      <c r="G1851" s="79" t="str">
        <f t="shared" si="85"/>
        <v>D</v>
      </c>
      <c r="H1851" s="79" t="str">
        <f t="shared" si="86"/>
        <v>6NGI-PGE/CG</v>
      </c>
    </row>
    <row r="1852" spans="1:8">
      <c r="A1852" s="80">
        <v>37834</v>
      </c>
      <c r="B1852" s="79" t="s">
        <v>84</v>
      </c>
      <c r="C1852" s="79" t="s">
        <v>46</v>
      </c>
      <c r="D1852" s="85">
        <v>0</v>
      </c>
      <c r="E1852" s="85">
        <v>0</v>
      </c>
      <c r="F1852" s="210">
        <f t="shared" si="84"/>
        <v>6</v>
      </c>
      <c r="G1852" s="79" t="str">
        <f t="shared" si="85"/>
        <v>D</v>
      </c>
      <c r="H1852" s="79" t="str">
        <f t="shared" si="86"/>
        <v>6NGI-SOCAL</v>
      </c>
    </row>
    <row r="1853" spans="1:8">
      <c r="A1853" s="80">
        <v>37865</v>
      </c>
      <c r="B1853" s="79" t="s">
        <v>84</v>
      </c>
      <c r="C1853" s="79" t="s">
        <v>67</v>
      </c>
      <c r="D1853" s="85">
        <v>71006.873099999997</v>
      </c>
      <c r="E1853" s="85">
        <v>-7100.6873100000003</v>
      </c>
      <c r="F1853" s="210">
        <f t="shared" si="84"/>
        <v>6</v>
      </c>
      <c r="G1853" s="79" t="str">
        <f t="shared" si="85"/>
        <v>D</v>
      </c>
      <c r="H1853" s="79" t="str">
        <f t="shared" si="86"/>
        <v>6IF-NWPL_ROCKY_M</v>
      </c>
    </row>
    <row r="1854" spans="1:8">
      <c r="A1854" s="80">
        <v>37865</v>
      </c>
      <c r="B1854" s="79" t="s">
        <v>84</v>
      </c>
      <c r="C1854" s="79" t="s">
        <v>74</v>
      </c>
      <c r="D1854" s="85">
        <v>-9944.7493000000013</v>
      </c>
      <c r="E1854" s="85">
        <v>0</v>
      </c>
      <c r="F1854" s="210">
        <f t="shared" si="84"/>
        <v>6</v>
      </c>
      <c r="G1854" s="79" t="str">
        <f t="shared" si="85"/>
        <v>D</v>
      </c>
      <c r="H1854" s="79" t="str">
        <f t="shared" si="86"/>
        <v>6NGI-PGE/CG</v>
      </c>
    </row>
    <row r="1855" spans="1:8">
      <c r="A1855" s="80">
        <v>37865</v>
      </c>
      <c r="B1855" s="79" t="s">
        <v>84</v>
      </c>
      <c r="C1855" s="79" t="s">
        <v>46</v>
      </c>
      <c r="D1855" s="85">
        <v>0</v>
      </c>
      <c r="E1855" s="85">
        <v>0</v>
      </c>
      <c r="F1855" s="210">
        <f t="shared" si="84"/>
        <v>6</v>
      </c>
      <c r="G1855" s="79" t="str">
        <f t="shared" si="85"/>
        <v>D</v>
      </c>
      <c r="H1855" s="79" t="str">
        <f t="shared" si="86"/>
        <v>6NGI-SOCAL</v>
      </c>
    </row>
    <row r="1856" spans="1:8">
      <c r="A1856" s="80">
        <v>37895</v>
      </c>
      <c r="B1856" s="79" t="s">
        <v>84</v>
      </c>
      <c r="C1856" s="79" t="s">
        <v>67</v>
      </c>
      <c r="D1856" s="85">
        <v>73113.322100000005</v>
      </c>
      <c r="E1856" s="85">
        <v>-7311.3322099999996</v>
      </c>
      <c r="F1856" s="210">
        <f t="shared" si="84"/>
        <v>6</v>
      </c>
      <c r="G1856" s="79" t="str">
        <f t="shared" si="85"/>
        <v>D</v>
      </c>
      <c r="H1856" s="79" t="str">
        <f t="shared" si="86"/>
        <v>6IF-NWPL_ROCKY_M</v>
      </c>
    </row>
    <row r="1857" spans="1:8">
      <c r="A1857" s="80">
        <v>37895</v>
      </c>
      <c r="B1857" s="79" t="s">
        <v>84</v>
      </c>
      <c r="C1857" s="79" t="s">
        <v>74</v>
      </c>
      <c r="D1857" s="85">
        <v>-8800.0138000000006</v>
      </c>
      <c r="E1857" s="85">
        <v>0</v>
      </c>
      <c r="F1857" s="210">
        <f t="shared" si="84"/>
        <v>6</v>
      </c>
      <c r="G1857" s="79" t="str">
        <f t="shared" si="85"/>
        <v>D</v>
      </c>
      <c r="H1857" s="79" t="str">
        <f t="shared" si="86"/>
        <v>6NGI-PGE/CG</v>
      </c>
    </row>
    <row r="1858" spans="1:8">
      <c r="A1858" s="80">
        <v>37895</v>
      </c>
      <c r="B1858" s="79" t="s">
        <v>84</v>
      </c>
      <c r="C1858" s="79" t="s">
        <v>46</v>
      </c>
      <c r="D1858" s="85">
        <v>0</v>
      </c>
      <c r="E1858" s="85">
        <v>0</v>
      </c>
      <c r="F1858" s="210">
        <f t="shared" si="84"/>
        <v>6</v>
      </c>
      <c r="G1858" s="79" t="str">
        <f t="shared" si="85"/>
        <v>D</v>
      </c>
      <c r="H1858" s="79" t="str">
        <f t="shared" si="86"/>
        <v>6NGI-SOCAL</v>
      </c>
    </row>
    <row r="1859" spans="1:8">
      <c r="A1859" s="80">
        <v>37926</v>
      </c>
      <c r="B1859" s="79" t="s">
        <v>84</v>
      </c>
      <c r="C1859" s="79" t="s">
        <v>67</v>
      </c>
      <c r="D1859" s="85">
        <v>70489.103799999997</v>
      </c>
      <c r="E1859" s="85">
        <v>-7048.9103800000003</v>
      </c>
      <c r="F1859" s="210">
        <f t="shared" ref="F1859:F1922" si="87">IF(REF_DT&lt;=LastDay,INDEX(IntraMonth_Buckets,MATCH($A1859,IntraSumMonths,0),1),INDEX(BucketTable,MATCH($A1859,SumMonths,0),1))</f>
        <v>6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6IF-NWPL_ROCKY_M</v>
      </c>
    </row>
    <row r="1860" spans="1:8">
      <c r="A1860" s="80">
        <v>37926</v>
      </c>
      <c r="B1860" s="79" t="s">
        <v>84</v>
      </c>
      <c r="C1860" s="79" t="s">
        <v>74</v>
      </c>
      <c r="D1860" s="85">
        <v>-2707.7213999999999</v>
      </c>
      <c r="E1860" s="85">
        <v>0</v>
      </c>
      <c r="F1860" s="210">
        <f t="shared" si="87"/>
        <v>6</v>
      </c>
      <c r="G1860" s="79" t="str">
        <f t="shared" si="88"/>
        <v>D</v>
      </c>
      <c r="H1860" s="79" t="str">
        <f t="shared" si="89"/>
        <v>6NGI-PGE/CG</v>
      </c>
    </row>
    <row r="1861" spans="1:8">
      <c r="A1861" s="80">
        <v>37926</v>
      </c>
      <c r="B1861" s="79" t="s">
        <v>84</v>
      </c>
      <c r="C1861" s="79" t="s">
        <v>46</v>
      </c>
      <c r="D1861" s="85">
        <v>0</v>
      </c>
      <c r="E1861" s="85">
        <v>0</v>
      </c>
      <c r="F1861" s="210">
        <f t="shared" si="87"/>
        <v>6</v>
      </c>
      <c r="G1861" s="79" t="str">
        <f t="shared" si="88"/>
        <v>D</v>
      </c>
      <c r="H1861" s="79" t="str">
        <f t="shared" si="89"/>
        <v>6NGI-SOCAL</v>
      </c>
    </row>
    <row r="1862" spans="1:8">
      <c r="A1862" s="80">
        <v>37956</v>
      </c>
      <c r="B1862" s="79" t="s">
        <v>84</v>
      </c>
      <c r="C1862" s="79" t="s">
        <v>67</v>
      </c>
      <c r="D1862" s="85">
        <v>72567.024900000004</v>
      </c>
      <c r="E1862" s="85">
        <v>-7256.7024899999997</v>
      </c>
      <c r="F1862" s="210">
        <f t="shared" si="87"/>
        <v>6</v>
      </c>
      <c r="G1862" s="79" t="str">
        <f t="shared" si="88"/>
        <v>D</v>
      </c>
      <c r="H1862" s="79" t="str">
        <f t="shared" si="89"/>
        <v>6IF-NWPL_ROCKY_M</v>
      </c>
    </row>
    <row r="1863" spans="1:8">
      <c r="A1863" s="80">
        <v>37956</v>
      </c>
      <c r="B1863" s="79" t="s">
        <v>84</v>
      </c>
      <c r="C1863" s="79" t="s">
        <v>46</v>
      </c>
      <c r="D1863" s="85">
        <v>0</v>
      </c>
      <c r="E1863" s="85">
        <v>0</v>
      </c>
      <c r="F1863" s="210">
        <f t="shared" si="87"/>
        <v>6</v>
      </c>
      <c r="G1863" s="79" t="str">
        <f t="shared" si="88"/>
        <v>D</v>
      </c>
      <c r="H1863" s="79" t="str">
        <f t="shared" si="89"/>
        <v>6NGI-SOCAL</v>
      </c>
    </row>
    <row r="1864" spans="1:8">
      <c r="A1864" s="80">
        <v>37190</v>
      </c>
      <c r="B1864" s="79" t="s">
        <v>167</v>
      </c>
      <c r="C1864" s="79" t="s">
        <v>123</v>
      </c>
      <c r="D1864" s="85">
        <v>0</v>
      </c>
      <c r="E1864" s="85">
        <v>0</v>
      </c>
      <c r="F1864" s="210">
        <f t="shared" si="87"/>
        <v>1</v>
      </c>
      <c r="G1864" s="79" t="str">
        <f t="shared" si="88"/>
        <v>M</v>
      </c>
      <c r="H1864" s="79" t="str">
        <f t="shared" si="89"/>
        <v>1GDP-CAL BORDER</v>
      </c>
    </row>
    <row r="1865" spans="1:8">
      <c r="A1865" s="80">
        <v>37190</v>
      </c>
      <c r="B1865" s="79" t="s">
        <v>167</v>
      </c>
      <c r="C1865" s="79" t="s">
        <v>137</v>
      </c>
      <c r="D1865" s="85">
        <v>0</v>
      </c>
      <c r="E1865" s="85">
        <v>0</v>
      </c>
      <c r="F1865" s="210">
        <f t="shared" si="87"/>
        <v>1</v>
      </c>
      <c r="G1865" s="79" t="str">
        <f t="shared" si="88"/>
        <v>M</v>
      </c>
      <c r="H1865" s="79" t="str">
        <f t="shared" si="89"/>
        <v>1GDP-ELPO/SANJUA</v>
      </c>
    </row>
    <row r="1866" spans="1:8">
      <c r="A1866" s="80">
        <v>37190</v>
      </c>
      <c r="B1866" s="79" t="s">
        <v>167</v>
      </c>
      <c r="C1866" s="79" t="s">
        <v>127</v>
      </c>
      <c r="D1866" s="85">
        <v>0</v>
      </c>
      <c r="E1866" s="85">
        <v>0</v>
      </c>
      <c r="F1866" s="210">
        <f t="shared" si="87"/>
        <v>1</v>
      </c>
      <c r="G1866" s="79" t="str">
        <f t="shared" si="88"/>
        <v>M</v>
      </c>
      <c r="H1866" s="79" t="str">
        <f t="shared" si="89"/>
        <v>1GDP-KERN/OPAL</v>
      </c>
    </row>
    <row r="1867" spans="1:8">
      <c r="A1867" s="80">
        <v>37190</v>
      </c>
      <c r="B1867" s="79" t="s">
        <v>167</v>
      </c>
      <c r="C1867" s="79" t="s">
        <v>120</v>
      </c>
      <c r="D1867" s="85">
        <v>0</v>
      </c>
      <c r="E1867" s="85">
        <v>0</v>
      </c>
      <c r="F1867" s="210">
        <f t="shared" si="87"/>
        <v>1</v>
      </c>
      <c r="G1867" s="79" t="str">
        <f t="shared" si="88"/>
        <v>M</v>
      </c>
      <c r="H1867" s="79" t="str">
        <f t="shared" si="89"/>
        <v>1GDP-PG&amp;E/CITIGA</v>
      </c>
    </row>
    <row r="1868" spans="1:8">
      <c r="A1868" s="80">
        <v>37191</v>
      </c>
      <c r="B1868" s="79" t="s">
        <v>167</v>
      </c>
      <c r="C1868" s="79" t="s">
        <v>123</v>
      </c>
      <c r="D1868" s="85">
        <v>-25000</v>
      </c>
      <c r="E1868" s="85">
        <v>-25000</v>
      </c>
      <c r="F1868" s="210">
        <f t="shared" si="87"/>
        <v>1</v>
      </c>
      <c r="G1868" s="79" t="str">
        <f t="shared" si="88"/>
        <v>M</v>
      </c>
      <c r="H1868" s="79" t="str">
        <f t="shared" si="89"/>
        <v>1GDP-CAL BORDER</v>
      </c>
    </row>
    <row r="1869" spans="1:8">
      <c r="A1869" s="80">
        <v>37191</v>
      </c>
      <c r="B1869" s="79" t="s">
        <v>167</v>
      </c>
      <c r="C1869" s="79" t="s">
        <v>137</v>
      </c>
      <c r="D1869" s="85">
        <v>0</v>
      </c>
      <c r="E1869" s="85">
        <v>0</v>
      </c>
      <c r="F1869" s="210">
        <f t="shared" si="87"/>
        <v>1</v>
      </c>
      <c r="G1869" s="79" t="str">
        <f t="shared" si="88"/>
        <v>M</v>
      </c>
      <c r="H1869" s="79" t="str">
        <f t="shared" si="89"/>
        <v>1GDP-ELPO/SANJUA</v>
      </c>
    </row>
    <row r="1870" spans="1:8">
      <c r="A1870" s="80">
        <v>37191</v>
      </c>
      <c r="B1870" s="79" t="s">
        <v>167</v>
      </c>
      <c r="C1870" s="79" t="s">
        <v>127</v>
      </c>
      <c r="D1870" s="85">
        <v>10000</v>
      </c>
      <c r="E1870" s="85">
        <v>10000</v>
      </c>
      <c r="F1870" s="210">
        <f t="shared" si="87"/>
        <v>1</v>
      </c>
      <c r="G1870" s="79" t="str">
        <f t="shared" si="88"/>
        <v>M</v>
      </c>
      <c r="H1870" s="79" t="str">
        <f t="shared" si="89"/>
        <v>1GDP-KERN/OPAL</v>
      </c>
    </row>
    <row r="1871" spans="1:8">
      <c r="A1871" s="80">
        <v>37191</v>
      </c>
      <c r="B1871" s="79" t="s">
        <v>167</v>
      </c>
      <c r="C1871" s="79" t="s">
        <v>120</v>
      </c>
      <c r="D1871" s="85">
        <v>-49797</v>
      </c>
      <c r="E1871" s="85">
        <v>-49797</v>
      </c>
      <c r="F1871" s="210">
        <f t="shared" si="87"/>
        <v>1</v>
      </c>
      <c r="G1871" s="79" t="str">
        <f t="shared" si="88"/>
        <v>M</v>
      </c>
      <c r="H1871" s="79" t="str">
        <f t="shared" si="89"/>
        <v>1GDP-PG&amp;E/CITIGA</v>
      </c>
    </row>
    <row r="1872" spans="1:8">
      <c r="A1872" s="80">
        <v>37192</v>
      </c>
      <c r="B1872" s="79" t="s">
        <v>167</v>
      </c>
      <c r="C1872" s="79" t="s">
        <v>123</v>
      </c>
      <c r="D1872" s="85">
        <v>-25000</v>
      </c>
      <c r="E1872" s="85">
        <v>-25000</v>
      </c>
      <c r="F1872" s="210">
        <f t="shared" si="87"/>
        <v>1</v>
      </c>
      <c r="G1872" s="79" t="str">
        <f t="shared" si="88"/>
        <v>M</v>
      </c>
      <c r="H1872" s="79" t="str">
        <f t="shared" si="89"/>
        <v>1GDP-CAL BORDER</v>
      </c>
    </row>
    <row r="1873" spans="1:8">
      <c r="A1873" s="80">
        <v>37192</v>
      </c>
      <c r="B1873" s="79" t="s">
        <v>167</v>
      </c>
      <c r="C1873" s="79" t="s">
        <v>137</v>
      </c>
      <c r="D1873" s="85">
        <v>0</v>
      </c>
      <c r="E1873" s="85">
        <v>0</v>
      </c>
      <c r="F1873" s="210">
        <f t="shared" si="87"/>
        <v>1</v>
      </c>
      <c r="G1873" s="79" t="str">
        <f t="shared" si="88"/>
        <v>M</v>
      </c>
      <c r="H1873" s="79" t="str">
        <f t="shared" si="89"/>
        <v>1GDP-ELPO/SANJUA</v>
      </c>
    </row>
    <row r="1874" spans="1:8">
      <c r="A1874" s="80">
        <v>37192</v>
      </c>
      <c r="B1874" s="79" t="s">
        <v>167</v>
      </c>
      <c r="C1874" s="79" t="s">
        <v>127</v>
      </c>
      <c r="D1874" s="85">
        <v>10000</v>
      </c>
      <c r="E1874" s="85">
        <v>10000</v>
      </c>
      <c r="F1874" s="210">
        <f t="shared" si="87"/>
        <v>1</v>
      </c>
      <c r="G1874" s="79" t="str">
        <f t="shared" si="88"/>
        <v>M</v>
      </c>
      <c r="H1874" s="79" t="str">
        <f t="shared" si="89"/>
        <v>1GDP-KERN/OPAL</v>
      </c>
    </row>
    <row r="1875" spans="1:8">
      <c r="A1875" s="80">
        <v>37192</v>
      </c>
      <c r="B1875" s="79" t="s">
        <v>167</v>
      </c>
      <c r="C1875" s="79" t="s">
        <v>120</v>
      </c>
      <c r="D1875" s="85">
        <v>-49797</v>
      </c>
      <c r="E1875" s="85">
        <v>-49797</v>
      </c>
      <c r="F1875" s="210">
        <f t="shared" si="87"/>
        <v>1</v>
      </c>
      <c r="G1875" s="79" t="str">
        <f t="shared" si="88"/>
        <v>M</v>
      </c>
      <c r="H1875" s="79" t="str">
        <f t="shared" si="89"/>
        <v>1GDP-PG&amp;E/CITIGA</v>
      </c>
    </row>
    <row r="1876" spans="1:8">
      <c r="A1876" s="80">
        <v>37193</v>
      </c>
      <c r="B1876" s="79" t="s">
        <v>167</v>
      </c>
      <c r="C1876" s="79" t="s">
        <v>123</v>
      </c>
      <c r="D1876" s="85">
        <v>-25000</v>
      </c>
      <c r="E1876" s="85">
        <v>-25000</v>
      </c>
      <c r="F1876" s="210">
        <f t="shared" si="87"/>
        <v>1</v>
      </c>
      <c r="G1876" s="79" t="str">
        <f t="shared" si="88"/>
        <v>M</v>
      </c>
      <c r="H1876" s="79" t="str">
        <f t="shared" si="89"/>
        <v>1GDP-CAL BORDER</v>
      </c>
    </row>
    <row r="1877" spans="1:8">
      <c r="A1877" s="80">
        <v>37193</v>
      </c>
      <c r="B1877" s="79" t="s">
        <v>167</v>
      </c>
      <c r="C1877" s="79" t="s">
        <v>137</v>
      </c>
      <c r="D1877" s="85">
        <v>0</v>
      </c>
      <c r="E1877" s="85">
        <v>0</v>
      </c>
      <c r="F1877" s="210">
        <f t="shared" si="87"/>
        <v>1</v>
      </c>
      <c r="G1877" s="79" t="str">
        <f t="shared" si="88"/>
        <v>M</v>
      </c>
      <c r="H1877" s="79" t="str">
        <f t="shared" si="89"/>
        <v>1GDP-ELPO/SANJUA</v>
      </c>
    </row>
    <row r="1878" spans="1:8">
      <c r="A1878" s="80">
        <v>37193</v>
      </c>
      <c r="B1878" s="79" t="s">
        <v>167</v>
      </c>
      <c r="C1878" s="79" t="s">
        <v>127</v>
      </c>
      <c r="D1878" s="85">
        <v>10000</v>
      </c>
      <c r="E1878" s="85">
        <v>10000</v>
      </c>
      <c r="F1878" s="210">
        <f t="shared" si="87"/>
        <v>1</v>
      </c>
      <c r="G1878" s="79" t="str">
        <f t="shared" si="88"/>
        <v>M</v>
      </c>
      <c r="H1878" s="79" t="str">
        <f t="shared" si="89"/>
        <v>1GDP-KERN/OPAL</v>
      </c>
    </row>
    <row r="1879" spans="1:8">
      <c r="A1879" s="80">
        <v>37193</v>
      </c>
      <c r="B1879" s="79" t="s">
        <v>167</v>
      </c>
      <c r="C1879" s="79" t="s">
        <v>120</v>
      </c>
      <c r="D1879" s="85">
        <v>-49797</v>
      </c>
      <c r="E1879" s="85">
        <v>-49797</v>
      </c>
      <c r="F1879" s="210">
        <f t="shared" si="87"/>
        <v>1</v>
      </c>
      <c r="G1879" s="79" t="str">
        <f t="shared" si="88"/>
        <v>M</v>
      </c>
      <c r="H1879" s="79" t="str">
        <f t="shared" si="89"/>
        <v>1GDP-PG&amp;E/CITIGA</v>
      </c>
    </row>
    <row r="1880" spans="1:8">
      <c r="A1880" s="80">
        <v>37194</v>
      </c>
      <c r="B1880" s="79" t="s">
        <v>167</v>
      </c>
      <c r="C1880" s="79" t="s">
        <v>123</v>
      </c>
      <c r="D1880" s="85">
        <v>-25000</v>
      </c>
      <c r="E1880" s="85">
        <v>-25000</v>
      </c>
      <c r="F1880" s="210">
        <f t="shared" si="87"/>
        <v>1</v>
      </c>
      <c r="G1880" s="79" t="str">
        <f t="shared" si="88"/>
        <v>M</v>
      </c>
      <c r="H1880" s="79" t="str">
        <f t="shared" si="89"/>
        <v>1GDP-CAL BORDER</v>
      </c>
    </row>
    <row r="1881" spans="1:8">
      <c r="A1881" s="80">
        <v>37194</v>
      </c>
      <c r="B1881" s="79" t="s">
        <v>167</v>
      </c>
      <c r="C1881" s="79" t="s">
        <v>137</v>
      </c>
      <c r="D1881" s="85">
        <v>0</v>
      </c>
      <c r="E1881" s="85">
        <v>0</v>
      </c>
      <c r="F1881" s="210">
        <f t="shared" si="87"/>
        <v>1</v>
      </c>
      <c r="G1881" s="79" t="str">
        <f t="shared" si="88"/>
        <v>M</v>
      </c>
      <c r="H1881" s="79" t="str">
        <f t="shared" si="89"/>
        <v>1GDP-ELPO/SANJUA</v>
      </c>
    </row>
    <row r="1882" spans="1:8">
      <c r="A1882" s="80">
        <v>37194</v>
      </c>
      <c r="B1882" s="79" t="s">
        <v>167</v>
      </c>
      <c r="C1882" s="79" t="s">
        <v>127</v>
      </c>
      <c r="D1882" s="85">
        <v>10000</v>
      </c>
      <c r="E1882" s="85">
        <v>10000</v>
      </c>
      <c r="F1882" s="210">
        <f t="shared" si="87"/>
        <v>1</v>
      </c>
      <c r="G1882" s="79" t="str">
        <f t="shared" si="88"/>
        <v>M</v>
      </c>
      <c r="H1882" s="79" t="str">
        <f t="shared" si="89"/>
        <v>1GDP-KERN/OPAL</v>
      </c>
    </row>
    <row r="1883" spans="1:8">
      <c r="A1883" s="80">
        <v>37194</v>
      </c>
      <c r="B1883" s="79" t="s">
        <v>167</v>
      </c>
      <c r="C1883" s="79" t="s">
        <v>120</v>
      </c>
      <c r="D1883" s="85">
        <v>-49797</v>
      </c>
      <c r="E1883" s="85">
        <v>-49797</v>
      </c>
      <c r="F1883" s="210">
        <f t="shared" si="87"/>
        <v>1</v>
      </c>
      <c r="G1883" s="79" t="str">
        <f t="shared" si="88"/>
        <v>M</v>
      </c>
      <c r="H1883" s="79" t="str">
        <f t="shared" si="89"/>
        <v>1GDP-PG&amp;E/CITIGA</v>
      </c>
    </row>
    <row r="1884" spans="1:8">
      <c r="A1884" s="80">
        <v>37195</v>
      </c>
      <c r="B1884" s="79" t="s">
        <v>167</v>
      </c>
      <c r="C1884" s="79" t="s">
        <v>123</v>
      </c>
      <c r="D1884" s="85">
        <v>-25000</v>
      </c>
      <c r="E1884" s="85">
        <v>-25000</v>
      </c>
      <c r="F1884" s="210">
        <f t="shared" si="87"/>
        <v>1</v>
      </c>
      <c r="G1884" s="79" t="str">
        <f t="shared" si="88"/>
        <v>M</v>
      </c>
      <c r="H1884" s="79" t="str">
        <f t="shared" si="89"/>
        <v>1GDP-CAL BORDER</v>
      </c>
    </row>
    <row r="1885" spans="1:8">
      <c r="A1885" s="80">
        <v>37195</v>
      </c>
      <c r="B1885" s="79" t="s">
        <v>167</v>
      </c>
      <c r="C1885" s="79" t="s">
        <v>137</v>
      </c>
      <c r="D1885" s="85">
        <v>0</v>
      </c>
      <c r="E1885" s="85">
        <v>0</v>
      </c>
      <c r="F1885" s="210">
        <f t="shared" si="87"/>
        <v>1</v>
      </c>
      <c r="G1885" s="79" t="str">
        <f t="shared" si="88"/>
        <v>M</v>
      </c>
      <c r="H1885" s="79" t="str">
        <f t="shared" si="89"/>
        <v>1GDP-ELPO/SANJUA</v>
      </c>
    </row>
    <row r="1886" spans="1:8">
      <c r="A1886" s="80">
        <v>37195</v>
      </c>
      <c r="B1886" s="79" t="s">
        <v>167</v>
      </c>
      <c r="C1886" s="79" t="s">
        <v>127</v>
      </c>
      <c r="D1886" s="85">
        <v>10000</v>
      </c>
      <c r="E1886" s="85">
        <v>10000</v>
      </c>
      <c r="F1886" s="210">
        <f t="shared" si="87"/>
        <v>1</v>
      </c>
      <c r="G1886" s="79" t="str">
        <f t="shared" si="88"/>
        <v>M</v>
      </c>
      <c r="H1886" s="79" t="str">
        <f t="shared" si="89"/>
        <v>1GDP-KERN/OPAL</v>
      </c>
    </row>
    <row r="1887" spans="1:8">
      <c r="A1887" s="80">
        <v>37195</v>
      </c>
      <c r="B1887" s="79" t="s">
        <v>167</v>
      </c>
      <c r="C1887" s="79" t="s">
        <v>120</v>
      </c>
      <c r="D1887" s="85">
        <v>-49797</v>
      </c>
      <c r="E1887" s="85">
        <v>-49797</v>
      </c>
      <c r="F1887" s="210">
        <f t="shared" si="87"/>
        <v>1</v>
      </c>
      <c r="G1887" s="79" t="str">
        <f t="shared" si="88"/>
        <v>M</v>
      </c>
      <c r="H1887" s="79" t="str">
        <f t="shared" si="89"/>
        <v>1GDP-PG&amp;E/CITIGA</v>
      </c>
    </row>
    <row r="1888" spans="1:8">
      <c r="A1888" s="80">
        <v>37190</v>
      </c>
      <c r="B1888" s="79" t="s">
        <v>171</v>
      </c>
      <c r="C1888" s="79" t="s">
        <v>149</v>
      </c>
      <c r="D1888" s="85">
        <v>0</v>
      </c>
      <c r="E1888" s="85">
        <v>0</v>
      </c>
      <c r="F1888" s="210">
        <f t="shared" si="87"/>
        <v>1</v>
      </c>
      <c r="G1888" s="79" t="str">
        <f t="shared" si="88"/>
        <v>M</v>
      </c>
      <c r="H1888" s="79" t="str">
        <f t="shared" si="89"/>
        <v>1GD-AECOUSD-DAIL</v>
      </c>
    </row>
    <row r="1889" spans="1:8">
      <c r="A1889" s="80">
        <v>37191</v>
      </c>
      <c r="B1889" s="79" t="s">
        <v>171</v>
      </c>
      <c r="C1889" s="79" t="s">
        <v>149</v>
      </c>
      <c r="D1889" s="85">
        <v>40000</v>
      </c>
      <c r="E1889" s="85">
        <v>40000</v>
      </c>
      <c r="F1889" s="210">
        <f t="shared" si="87"/>
        <v>1</v>
      </c>
      <c r="G1889" s="79" t="str">
        <f t="shared" si="88"/>
        <v>M</v>
      </c>
      <c r="H1889" s="79" t="str">
        <f t="shared" si="89"/>
        <v>1GD-AECOUSD-DAIL</v>
      </c>
    </row>
    <row r="1890" spans="1:8">
      <c r="A1890" s="80">
        <v>37192</v>
      </c>
      <c r="B1890" s="79" t="s">
        <v>171</v>
      </c>
      <c r="C1890" s="79" t="s">
        <v>149</v>
      </c>
      <c r="D1890" s="85">
        <v>40000</v>
      </c>
      <c r="E1890" s="85">
        <v>40000</v>
      </c>
      <c r="F1890" s="210">
        <f t="shared" si="87"/>
        <v>1</v>
      </c>
      <c r="G1890" s="79" t="str">
        <f t="shared" si="88"/>
        <v>M</v>
      </c>
      <c r="H1890" s="79" t="str">
        <f t="shared" si="89"/>
        <v>1GD-AECOUSD-DAIL</v>
      </c>
    </row>
    <row r="1891" spans="1:8">
      <c r="A1891" s="80">
        <v>37193</v>
      </c>
      <c r="B1891" s="79" t="s">
        <v>171</v>
      </c>
      <c r="C1891" s="79" t="s">
        <v>149</v>
      </c>
      <c r="D1891" s="85">
        <v>40000</v>
      </c>
      <c r="E1891" s="85">
        <v>40000</v>
      </c>
      <c r="F1891" s="210">
        <f t="shared" si="87"/>
        <v>1</v>
      </c>
      <c r="G1891" s="79" t="str">
        <f t="shared" si="88"/>
        <v>M</v>
      </c>
      <c r="H1891" s="79" t="str">
        <f t="shared" si="89"/>
        <v>1GD-AECOUSD-DAIL</v>
      </c>
    </row>
    <row r="1892" spans="1:8">
      <c r="A1892" s="80">
        <v>37194</v>
      </c>
      <c r="B1892" s="79" t="s">
        <v>171</v>
      </c>
      <c r="C1892" s="79" t="s">
        <v>149</v>
      </c>
      <c r="D1892" s="85">
        <v>40000</v>
      </c>
      <c r="E1892" s="85">
        <v>40000</v>
      </c>
      <c r="F1892" s="210">
        <f t="shared" si="87"/>
        <v>1</v>
      </c>
      <c r="G1892" s="79" t="str">
        <f t="shared" si="88"/>
        <v>M</v>
      </c>
      <c r="H1892" s="79" t="str">
        <f t="shared" si="89"/>
        <v>1GD-AECOUSD-DAIL</v>
      </c>
    </row>
    <row r="1893" spans="1:8">
      <c r="A1893" s="80">
        <v>37195</v>
      </c>
      <c r="B1893" s="79" t="s">
        <v>171</v>
      </c>
      <c r="C1893" s="79" t="s">
        <v>149</v>
      </c>
      <c r="D1893" s="85">
        <v>40000</v>
      </c>
      <c r="E1893" s="85">
        <v>40000</v>
      </c>
      <c r="F1893" s="210">
        <f t="shared" si="87"/>
        <v>1</v>
      </c>
      <c r="G1893" s="79" t="str">
        <f t="shared" si="88"/>
        <v>M</v>
      </c>
      <c r="H1893" s="79" t="str">
        <f t="shared" si="89"/>
        <v>1GD-AECOUSD-DAIL</v>
      </c>
    </row>
    <row r="1894" spans="1:8">
      <c r="A1894" s="80">
        <v>37165</v>
      </c>
      <c r="B1894" s="79" t="s">
        <v>85</v>
      </c>
      <c r="C1894" s="79" t="s">
        <v>91</v>
      </c>
      <c r="D1894" s="85">
        <v>0</v>
      </c>
      <c r="E1894" s="85">
        <v>0</v>
      </c>
      <c r="F1894" s="210">
        <f t="shared" si="87"/>
        <v>1</v>
      </c>
      <c r="G1894" s="79" t="str">
        <f t="shared" si="88"/>
        <v>D</v>
      </c>
      <c r="H1894" s="79" t="str">
        <f t="shared" si="89"/>
        <v>1IF-CIG/RKYMTN</v>
      </c>
    </row>
    <row r="1895" spans="1:8">
      <c r="A1895" s="80">
        <v>37165</v>
      </c>
      <c r="B1895" s="79" t="s">
        <v>85</v>
      </c>
      <c r="C1895" s="79" t="s">
        <v>92</v>
      </c>
      <c r="D1895" s="85">
        <v>0</v>
      </c>
      <c r="E1895" s="85">
        <v>0</v>
      </c>
      <c r="F1895" s="210">
        <f t="shared" si="87"/>
        <v>1</v>
      </c>
      <c r="G1895" s="79" t="str">
        <f t="shared" si="88"/>
        <v>D</v>
      </c>
      <c r="H1895" s="79" t="str">
        <f t="shared" si="89"/>
        <v>1IF-ELPO/PERMIAN</v>
      </c>
    </row>
    <row r="1896" spans="1:8">
      <c r="A1896" s="80">
        <v>37165</v>
      </c>
      <c r="B1896" s="79" t="s">
        <v>85</v>
      </c>
      <c r="C1896" s="79" t="s">
        <v>72</v>
      </c>
      <c r="D1896" s="85">
        <v>0</v>
      </c>
      <c r="E1896" s="85">
        <v>0</v>
      </c>
      <c r="F1896" s="210">
        <f t="shared" si="87"/>
        <v>1</v>
      </c>
      <c r="G1896" s="79" t="str">
        <f t="shared" si="88"/>
        <v>D</v>
      </c>
      <c r="H1896" s="79" t="str">
        <f t="shared" si="89"/>
        <v>1IF-ELPO/SJ</v>
      </c>
    </row>
    <row r="1897" spans="1:8">
      <c r="A1897" s="80">
        <v>37165</v>
      </c>
      <c r="B1897" s="79" t="s">
        <v>85</v>
      </c>
      <c r="C1897" s="79" t="s">
        <v>93</v>
      </c>
      <c r="D1897" s="85">
        <v>0</v>
      </c>
      <c r="E1897" s="85">
        <v>0</v>
      </c>
      <c r="F1897" s="210">
        <f t="shared" si="87"/>
        <v>1</v>
      </c>
      <c r="G1897" s="79" t="str">
        <f t="shared" si="88"/>
        <v>D</v>
      </c>
      <c r="H1897" s="79" t="str">
        <f t="shared" si="89"/>
        <v>1IF-HEHUB</v>
      </c>
    </row>
    <row r="1898" spans="1:8">
      <c r="A1898" s="80">
        <v>37165</v>
      </c>
      <c r="B1898" s="79" t="s">
        <v>85</v>
      </c>
      <c r="C1898" s="79" t="s">
        <v>67</v>
      </c>
      <c r="D1898" s="85">
        <v>0</v>
      </c>
      <c r="E1898" s="85">
        <v>0</v>
      </c>
      <c r="F1898" s="210">
        <f t="shared" si="87"/>
        <v>1</v>
      </c>
      <c r="G1898" s="79" t="str">
        <f t="shared" si="88"/>
        <v>D</v>
      </c>
      <c r="H1898" s="79" t="str">
        <f t="shared" si="89"/>
        <v>1IF-NWPL_ROCKY_M</v>
      </c>
    </row>
    <row r="1899" spans="1:8">
      <c r="A1899" s="80">
        <v>37165</v>
      </c>
      <c r="B1899" s="79" t="s">
        <v>85</v>
      </c>
      <c r="C1899" s="79" t="s">
        <v>73</v>
      </c>
      <c r="D1899" s="85">
        <v>0</v>
      </c>
      <c r="E1899" s="85">
        <v>0</v>
      </c>
      <c r="F1899" s="210">
        <f t="shared" si="87"/>
        <v>1</v>
      </c>
      <c r="G1899" s="79" t="str">
        <f t="shared" si="88"/>
        <v>D</v>
      </c>
      <c r="H1899" s="79" t="str">
        <f t="shared" si="89"/>
        <v>1IF-WAHA-TX</v>
      </c>
    </row>
    <row r="1900" spans="1:8">
      <c r="A1900" s="80">
        <v>37165</v>
      </c>
      <c r="B1900" s="79" t="s">
        <v>85</v>
      </c>
      <c r="C1900" s="79" t="s">
        <v>68</v>
      </c>
      <c r="D1900" s="85">
        <v>0</v>
      </c>
      <c r="E1900" s="85">
        <v>0</v>
      </c>
      <c r="F1900" s="210">
        <f t="shared" si="87"/>
        <v>1</v>
      </c>
      <c r="G1900" s="79" t="str">
        <f t="shared" si="88"/>
        <v>D</v>
      </c>
      <c r="H1900" s="79" t="str">
        <f t="shared" si="89"/>
        <v>1NGI-MALIN</v>
      </c>
    </row>
    <row r="1901" spans="1:8">
      <c r="A1901" s="80">
        <v>37165</v>
      </c>
      <c r="B1901" s="79" t="s">
        <v>85</v>
      </c>
      <c r="C1901" s="79" t="s">
        <v>46</v>
      </c>
      <c r="D1901" s="85">
        <v>0</v>
      </c>
      <c r="E1901" s="85">
        <v>0</v>
      </c>
      <c r="F1901" s="210">
        <f t="shared" si="87"/>
        <v>1</v>
      </c>
      <c r="G1901" s="79" t="str">
        <f t="shared" si="88"/>
        <v>D</v>
      </c>
      <c r="H1901" s="79" t="str">
        <f t="shared" si="89"/>
        <v>1NGI-SOCAL</v>
      </c>
    </row>
    <row r="1902" spans="1:8">
      <c r="A1902" s="80">
        <v>37196</v>
      </c>
      <c r="B1902" s="79" t="s">
        <v>85</v>
      </c>
      <c r="C1902" s="79" t="s">
        <v>90</v>
      </c>
      <c r="D1902" s="85">
        <v>149925.63190000001</v>
      </c>
      <c r="E1902" s="85">
        <v>-29985.126380000002</v>
      </c>
      <c r="F1902" s="210">
        <f t="shared" si="87"/>
        <v>2</v>
      </c>
      <c r="G1902" s="79" t="str">
        <f t="shared" si="88"/>
        <v>D</v>
      </c>
      <c r="H1902" s="79" t="str">
        <f t="shared" si="89"/>
        <v>2CGPR-AECO/BASIS</v>
      </c>
    </row>
    <row r="1903" spans="1:8">
      <c r="A1903" s="80">
        <v>37196</v>
      </c>
      <c r="B1903" s="79" t="s">
        <v>85</v>
      </c>
      <c r="C1903" s="79" t="s">
        <v>91</v>
      </c>
      <c r="D1903" s="85">
        <v>149925.63190000001</v>
      </c>
      <c r="E1903" s="85">
        <v>-1499.2563190000001</v>
      </c>
      <c r="F1903" s="210">
        <f t="shared" si="87"/>
        <v>2</v>
      </c>
      <c r="G1903" s="79" t="str">
        <f t="shared" si="88"/>
        <v>D</v>
      </c>
      <c r="H1903" s="79" t="str">
        <f t="shared" si="89"/>
        <v>2IF-CIG/RKYMTN</v>
      </c>
    </row>
    <row r="1904" spans="1:8">
      <c r="A1904" s="80">
        <v>37196</v>
      </c>
      <c r="B1904" s="79" t="s">
        <v>85</v>
      </c>
      <c r="C1904" s="79" t="s">
        <v>92</v>
      </c>
      <c r="D1904" s="85">
        <v>-1349330.6871</v>
      </c>
      <c r="E1904" s="85">
        <v>134933.06870999999</v>
      </c>
      <c r="F1904" s="210">
        <f t="shared" si="87"/>
        <v>2</v>
      </c>
      <c r="G1904" s="79" t="str">
        <f t="shared" si="88"/>
        <v>D</v>
      </c>
      <c r="H1904" s="79" t="str">
        <f t="shared" si="89"/>
        <v>2IF-ELPO/PERMIAN</v>
      </c>
    </row>
    <row r="1905" spans="1:8">
      <c r="A1905" s="80">
        <v>37196</v>
      </c>
      <c r="B1905" s="79" t="s">
        <v>85</v>
      </c>
      <c r="C1905" s="79" t="s">
        <v>72</v>
      </c>
      <c r="D1905" s="85">
        <v>4510762.5118000004</v>
      </c>
      <c r="E1905" s="85">
        <v>-451076.25118000002</v>
      </c>
      <c r="F1905" s="210">
        <f t="shared" si="87"/>
        <v>2</v>
      </c>
      <c r="G1905" s="79" t="str">
        <f t="shared" si="88"/>
        <v>D</v>
      </c>
      <c r="H1905" s="79" t="str">
        <f t="shared" si="89"/>
        <v>2IF-ELPO/SJ</v>
      </c>
    </row>
    <row r="1906" spans="1:8">
      <c r="A1906" s="80">
        <v>37196</v>
      </c>
      <c r="B1906" s="79" t="s">
        <v>85</v>
      </c>
      <c r="C1906" s="79" t="s">
        <v>95</v>
      </c>
      <c r="D1906" s="85">
        <v>0</v>
      </c>
      <c r="E1906" s="85">
        <v>0</v>
      </c>
      <c r="F1906" s="210">
        <f t="shared" si="87"/>
        <v>2</v>
      </c>
      <c r="G1906" s="79" t="str">
        <f t="shared" si="88"/>
        <v>D</v>
      </c>
      <c r="H1906" s="79" t="str">
        <f t="shared" si="89"/>
        <v>2IF-NTHWST/CANBR</v>
      </c>
    </row>
    <row r="1907" spans="1:8">
      <c r="A1907" s="80">
        <v>37196</v>
      </c>
      <c r="B1907" s="79" t="s">
        <v>85</v>
      </c>
      <c r="C1907" s="79" t="s">
        <v>67</v>
      </c>
      <c r="D1907" s="85">
        <v>-902552.304</v>
      </c>
      <c r="E1907" s="85">
        <v>90255.2304</v>
      </c>
      <c r="F1907" s="210">
        <f t="shared" si="87"/>
        <v>2</v>
      </c>
      <c r="G1907" s="79" t="str">
        <f t="shared" si="88"/>
        <v>D</v>
      </c>
      <c r="H1907" s="79" t="str">
        <f t="shared" si="89"/>
        <v>2IF-NWPL_ROCKY_M</v>
      </c>
    </row>
    <row r="1908" spans="1:8">
      <c r="A1908" s="80">
        <v>37196</v>
      </c>
      <c r="B1908" s="79" t="s">
        <v>85</v>
      </c>
      <c r="C1908" s="79" t="s">
        <v>68</v>
      </c>
      <c r="D1908" s="85">
        <v>-299851.26380000002</v>
      </c>
      <c r="E1908" s="85">
        <v>2998.5126380000002</v>
      </c>
      <c r="F1908" s="210">
        <f t="shared" si="87"/>
        <v>2</v>
      </c>
      <c r="G1908" s="79" t="str">
        <f t="shared" si="88"/>
        <v>D</v>
      </c>
      <c r="H1908" s="79" t="str">
        <f t="shared" si="89"/>
        <v>2NGI-MALIN</v>
      </c>
    </row>
    <row r="1909" spans="1:8">
      <c r="A1909" s="80">
        <v>37196</v>
      </c>
      <c r="B1909" s="79" t="s">
        <v>85</v>
      </c>
      <c r="C1909" s="79" t="s">
        <v>74</v>
      </c>
      <c r="D1909" s="85">
        <v>0</v>
      </c>
      <c r="E1909" s="85">
        <v>0</v>
      </c>
      <c r="F1909" s="210">
        <f t="shared" si="87"/>
        <v>2</v>
      </c>
      <c r="G1909" s="79" t="str">
        <f t="shared" si="88"/>
        <v>D</v>
      </c>
      <c r="H1909" s="79" t="str">
        <f t="shared" si="89"/>
        <v>2NGI-PGE/CG</v>
      </c>
    </row>
    <row r="1910" spans="1:8">
      <c r="A1910" s="80">
        <v>37196</v>
      </c>
      <c r="B1910" s="79" t="s">
        <v>85</v>
      </c>
      <c r="C1910" s="79" t="s">
        <v>46</v>
      </c>
      <c r="D1910" s="85">
        <v>-449776.89559999999</v>
      </c>
      <c r="E1910" s="85">
        <v>44977.689559999999</v>
      </c>
      <c r="F1910" s="210">
        <f t="shared" si="87"/>
        <v>2</v>
      </c>
      <c r="G1910" s="79" t="str">
        <f t="shared" si="88"/>
        <v>D</v>
      </c>
      <c r="H1910" s="79" t="str">
        <f t="shared" si="89"/>
        <v>2NGI-SOCAL</v>
      </c>
    </row>
    <row r="1911" spans="1:8">
      <c r="A1911" s="80">
        <v>37226</v>
      </c>
      <c r="B1911" s="79" t="s">
        <v>85</v>
      </c>
      <c r="C1911" s="79" t="s">
        <v>90</v>
      </c>
      <c r="D1911" s="85">
        <v>154619.7752</v>
      </c>
      <c r="E1911" s="85">
        <v>-30923.955040000001</v>
      </c>
      <c r="F1911" s="210">
        <f t="shared" si="87"/>
        <v>3</v>
      </c>
      <c r="G1911" s="79" t="str">
        <f t="shared" si="88"/>
        <v>D</v>
      </c>
      <c r="H1911" s="79" t="str">
        <f t="shared" si="89"/>
        <v>3CGPR-AECO/BASIS</v>
      </c>
    </row>
    <row r="1912" spans="1:8">
      <c r="A1912" s="80">
        <v>37226</v>
      </c>
      <c r="B1912" s="79" t="s">
        <v>85</v>
      </c>
      <c r="C1912" s="79" t="s">
        <v>91</v>
      </c>
      <c r="D1912" s="85">
        <v>-154619.7752</v>
      </c>
      <c r="E1912" s="85">
        <v>1546.197752</v>
      </c>
      <c r="F1912" s="210">
        <f t="shared" si="87"/>
        <v>3</v>
      </c>
      <c r="G1912" s="79" t="str">
        <f t="shared" si="88"/>
        <v>D</v>
      </c>
      <c r="H1912" s="79" t="str">
        <f t="shared" si="89"/>
        <v>3IF-CIG/RKYMTN</v>
      </c>
    </row>
    <row r="1913" spans="1:8">
      <c r="A1913" s="80">
        <v>37226</v>
      </c>
      <c r="B1913" s="79" t="s">
        <v>85</v>
      </c>
      <c r="C1913" s="79" t="s">
        <v>92</v>
      </c>
      <c r="D1913" s="85">
        <v>154619.77499999999</v>
      </c>
      <c r="E1913" s="85">
        <v>-15461.977500000001</v>
      </c>
      <c r="F1913" s="210">
        <f t="shared" si="87"/>
        <v>3</v>
      </c>
      <c r="G1913" s="79" t="str">
        <f t="shared" si="88"/>
        <v>D</v>
      </c>
      <c r="H1913" s="79" t="str">
        <f t="shared" si="89"/>
        <v>3IF-ELPO/PERMIAN</v>
      </c>
    </row>
    <row r="1914" spans="1:8">
      <c r="A1914" s="80">
        <v>37226</v>
      </c>
      <c r="B1914" s="79" t="s">
        <v>85</v>
      </c>
      <c r="C1914" s="79" t="s">
        <v>72</v>
      </c>
      <c r="D1914" s="85">
        <v>2007812.5967000001</v>
      </c>
      <c r="E1914" s="85">
        <v>-200781.25967</v>
      </c>
      <c r="F1914" s="210">
        <f t="shared" si="87"/>
        <v>3</v>
      </c>
      <c r="G1914" s="79" t="str">
        <f t="shared" si="88"/>
        <v>D</v>
      </c>
      <c r="H1914" s="79" t="str">
        <f t="shared" si="89"/>
        <v>3IF-ELPO/SJ</v>
      </c>
    </row>
    <row r="1915" spans="1:8">
      <c r="A1915" s="80">
        <v>37226</v>
      </c>
      <c r="B1915" s="79" t="s">
        <v>85</v>
      </c>
      <c r="C1915" s="79" t="s">
        <v>67</v>
      </c>
      <c r="D1915" s="85">
        <v>-1240050.5970000001</v>
      </c>
      <c r="E1915" s="85">
        <v>124005.0597</v>
      </c>
      <c r="F1915" s="210">
        <f t="shared" si="87"/>
        <v>3</v>
      </c>
      <c r="G1915" s="79" t="str">
        <f t="shared" si="88"/>
        <v>D</v>
      </c>
      <c r="H1915" s="79" t="str">
        <f t="shared" si="89"/>
        <v>3IF-NWPL_ROCKY_M</v>
      </c>
    </row>
    <row r="1916" spans="1:8">
      <c r="A1916" s="80">
        <v>37226</v>
      </c>
      <c r="B1916" s="79" t="s">
        <v>85</v>
      </c>
      <c r="C1916" s="79" t="s">
        <v>68</v>
      </c>
      <c r="D1916" s="85">
        <v>-309239.55040000001</v>
      </c>
      <c r="E1916" s="85">
        <v>3092.3955040000001</v>
      </c>
      <c r="F1916" s="210">
        <f t="shared" si="87"/>
        <v>3</v>
      </c>
      <c r="G1916" s="79" t="str">
        <f t="shared" si="88"/>
        <v>D</v>
      </c>
      <c r="H1916" s="79" t="str">
        <f t="shared" si="89"/>
        <v>3NGI-MALIN</v>
      </c>
    </row>
    <row r="1917" spans="1:8">
      <c r="A1917" s="80">
        <v>37226</v>
      </c>
      <c r="B1917" s="79" t="s">
        <v>85</v>
      </c>
      <c r="C1917" s="79" t="s">
        <v>74</v>
      </c>
      <c r="D1917" s="85">
        <v>0</v>
      </c>
      <c r="E1917" s="85">
        <v>0</v>
      </c>
      <c r="F1917" s="210">
        <f t="shared" si="87"/>
        <v>3</v>
      </c>
      <c r="G1917" s="79" t="str">
        <f t="shared" si="88"/>
        <v>D</v>
      </c>
      <c r="H1917" s="79" t="str">
        <f t="shared" si="89"/>
        <v>3NGI-PGE/CG</v>
      </c>
    </row>
    <row r="1918" spans="1:8">
      <c r="A1918" s="80">
        <v>37226</v>
      </c>
      <c r="B1918" s="79" t="s">
        <v>85</v>
      </c>
      <c r="C1918" s="79" t="s">
        <v>46</v>
      </c>
      <c r="D1918" s="85">
        <v>-309239.55040000001</v>
      </c>
      <c r="E1918" s="85">
        <v>30923.955040000001</v>
      </c>
      <c r="F1918" s="210">
        <f t="shared" si="87"/>
        <v>3</v>
      </c>
      <c r="G1918" s="79" t="str">
        <f t="shared" si="88"/>
        <v>D</v>
      </c>
      <c r="H1918" s="79" t="str">
        <f t="shared" si="89"/>
        <v>3NGI-SOCAL</v>
      </c>
    </row>
    <row r="1919" spans="1:8">
      <c r="A1919" s="80">
        <v>37257</v>
      </c>
      <c r="B1919" s="79" t="s">
        <v>85</v>
      </c>
      <c r="C1919" s="79" t="s">
        <v>90</v>
      </c>
      <c r="D1919" s="85">
        <v>154319.75469999999</v>
      </c>
      <c r="E1919" s="85">
        <v>-30863.950939999999</v>
      </c>
      <c r="F1919" s="210">
        <f t="shared" si="87"/>
        <v>3</v>
      </c>
      <c r="G1919" s="79" t="str">
        <f t="shared" si="88"/>
        <v>D</v>
      </c>
      <c r="H1919" s="79" t="str">
        <f t="shared" si="89"/>
        <v>3CGPR-AECO/BASIS</v>
      </c>
    </row>
    <row r="1920" spans="1:8">
      <c r="A1920" s="80">
        <v>37257</v>
      </c>
      <c r="B1920" s="79" t="s">
        <v>85</v>
      </c>
      <c r="C1920" s="79" t="s">
        <v>91</v>
      </c>
      <c r="D1920" s="85">
        <v>-154319.75469999999</v>
      </c>
      <c r="E1920" s="85">
        <v>1543.197547</v>
      </c>
      <c r="F1920" s="210">
        <f t="shared" si="87"/>
        <v>3</v>
      </c>
      <c r="G1920" s="79" t="str">
        <f t="shared" si="88"/>
        <v>D</v>
      </c>
      <c r="H1920" s="79" t="str">
        <f t="shared" si="89"/>
        <v>3IF-CIG/RKYMTN</v>
      </c>
    </row>
    <row r="1921" spans="1:8">
      <c r="A1921" s="80">
        <v>37257</v>
      </c>
      <c r="B1921" s="79" t="s">
        <v>85</v>
      </c>
      <c r="C1921" s="79" t="s">
        <v>92</v>
      </c>
      <c r="D1921" s="85">
        <v>-1E-4</v>
      </c>
      <c r="E1921" s="85">
        <v>9.9999999999999991E-6</v>
      </c>
      <c r="F1921" s="210">
        <f t="shared" si="87"/>
        <v>3</v>
      </c>
      <c r="G1921" s="79" t="str">
        <f t="shared" si="88"/>
        <v>D</v>
      </c>
      <c r="H1921" s="79" t="str">
        <f t="shared" si="89"/>
        <v>3IF-ELPO/PERMIAN</v>
      </c>
    </row>
    <row r="1922" spans="1:8">
      <c r="A1922" s="80">
        <v>37257</v>
      </c>
      <c r="B1922" s="79" t="s">
        <v>85</v>
      </c>
      <c r="C1922" s="79" t="s">
        <v>72</v>
      </c>
      <c r="D1922" s="85">
        <v>-311875.24599999998</v>
      </c>
      <c r="E1922" s="85">
        <v>31187.524600000001</v>
      </c>
      <c r="F1922" s="210">
        <f t="shared" si="87"/>
        <v>3</v>
      </c>
      <c r="G1922" s="79" t="str">
        <f t="shared" si="88"/>
        <v>D</v>
      </c>
      <c r="H1922" s="79" t="str">
        <f t="shared" si="89"/>
        <v>3IF-ELPO/SJ</v>
      </c>
    </row>
    <row r="1923" spans="1:8">
      <c r="A1923" s="80">
        <v>37257</v>
      </c>
      <c r="B1923" s="79" t="s">
        <v>85</v>
      </c>
      <c r="C1923" s="79" t="s">
        <v>67</v>
      </c>
      <c r="D1923" s="85">
        <v>-1700603.6969999999</v>
      </c>
      <c r="E1923" s="85">
        <v>170060.36970000001</v>
      </c>
      <c r="F1923" s="210">
        <f t="shared" ref="F1923:F1986" si="90">IF(REF_DT&lt;=LastDay,INDEX(IntraMonth_Buckets,MATCH($A1923,IntraSumMonths,0),1),INDEX(BucketTable,MATCH($A1923,SumMonths,0),1))</f>
        <v>3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3IF-NWPL_ROCKY_M</v>
      </c>
    </row>
    <row r="1924" spans="1:8">
      <c r="A1924" s="80">
        <v>37257</v>
      </c>
      <c r="B1924" s="79" t="s">
        <v>85</v>
      </c>
      <c r="C1924" s="79" t="s">
        <v>68</v>
      </c>
      <c r="D1924" s="85">
        <v>-308639.50939999998</v>
      </c>
      <c r="E1924" s="85">
        <v>3086.395094</v>
      </c>
      <c r="F1924" s="210">
        <f t="shared" si="90"/>
        <v>3</v>
      </c>
      <c r="G1924" s="79" t="str">
        <f t="shared" si="91"/>
        <v>D</v>
      </c>
      <c r="H1924" s="79" t="str">
        <f t="shared" si="92"/>
        <v>3NGI-MALIN</v>
      </c>
    </row>
    <row r="1925" spans="1:8">
      <c r="A1925" s="80">
        <v>37257</v>
      </c>
      <c r="B1925" s="79" t="s">
        <v>85</v>
      </c>
      <c r="C1925" s="79" t="s">
        <v>74</v>
      </c>
      <c r="D1925" s="85">
        <v>0</v>
      </c>
      <c r="E1925" s="85">
        <v>0</v>
      </c>
      <c r="F1925" s="210">
        <f t="shared" si="90"/>
        <v>3</v>
      </c>
      <c r="G1925" s="79" t="str">
        <f t="shared" si="91"/>
        <v>D</v>
      </c>
      <c r="H1925" s="79" t="str">
        <f t="shared" si="92"/>
        <v>3NGI-PGE/CG</v>
      </c>
    </row>
    <row r="1926" spans="1:8">
      <c r="A1926" s="80">
        <v>37257</v>
      </c>
      <c r="B1926" s="79" t="s">
        <v>85</v>
      </c>
      <c r="C1926" s="79" t="s">
        <v>46</v>
      </c>
      <c r="D1926" s="85">
        <v>-308639.50949999999</v>
      </c>
      <c r="E1926" s="85">
        <v>30863.950949999999</v>
      </c>
      <c r="F1926" s="210">
        <f t="shared" si="90"/>
        <v>3</v>
      </c>
      <c r="G1926" s="79" t="str">
        <f t="shared" si="91"/>
        <v>D</v>
      </c>
      <c r="H1926" s="79" t="str">
        <f t="shared" si="92"/>
        <v>3NGI-SOCAL</v>
      </c>
    </row>
    <row r="1927" spans="1:8">
      <c r="A1927" s="80">
        <v>37288</v>
      </c>
      <c r="B1927" s="79" t="s">
        <v>85</v>
      </c>
      <c r="C1927" s="79" t="s">
        <v>90</v>
      </c>
      <c r="D1927" s="85">
        <v>139114.2948</v>
      </c>
      <c r="E1927" s="85">
        <v>-27822.858960000001</v>
      </c>
      <c r="F1927" s="210">
        <f t="shared" si="90"/>
        <v>3</v>
      </c>
      <c r="G1927" s="79" t="str">
        <f t="shared" si="91"/>
        <v>D</v>
      </c>
      <c r="H1927" s="79" t="str">
        <f t="shared" si="92"/>
        <v>3CGPR-AECO/BASIS</v>
      </c>
    </row>
    <row r="1928" spans="1:8">
      <c r="A1928" s="80">
        <v>37288</v>
      </c>
      <c r="B1928" s="79" t="s">
        <v>85</v>
      </c>
      <c r="C1928" s="79" t="s">
        <v>91</v>
      </c>
      <c r="D1928" s="85">
        <v>-139114.2948</v>
      </c>
      <c r="E1928" s="85">
        <v>1391.1429479999999</v>
      </c>
      <c r="F1928" s="210">
        <f t="shared" si="90"/>
        <v>3</v>
      </c>
      <c r="G1928" s="79" t="str">
        <f t="shared" si="91"/>
        <v>D</v>
      </c>
      <c r="H1928" s="79" t="str">
        <f t="shared" si="92"/>
        <v>3IF-CIG/RKYMTN</v>
      </c>
    </row>
    <row r="1929" spans="1:8">
      <c r="A1929" s="80">
        <v>37288</v>
      </c>
      <c r="B1929" s="79" t="s">
        <v>85</v>
      </c>
      <c r="C1929" s="79" t="s">
        <v>92</v>
      </c>
      <c r="D1929" s="85">
        <v>-278228.5895</v>
      </c>
      <c r="E1929" s="85">
        <v>27822.858950000002</v>
      </c>
      <c r="F1929" s="210">
        <f t="shared" si="90"/>
        <v>3</v>
      </c>
      <c r="G1929" s="79" t="str">
        <f t="shared" si="91"/>
        <v>D</v>
      </c>
      <c r="H1929" s="79" t="str">
        <f t="shared" si="92"/>
        <v>3IF-ELPO/PERMIAN</v>
      </c>
    </row>
    <row r="1930" spans="1:8">
      <c r="A1930" s="80">
        <v>37288</v>
      </c>
      <c r="B1930" s="79" t="s">
        <v>85</v>
      </c>
      <c r="C1930" s="79" t="s">
        <v>72</v>
      </c>
      <c r="D1930" s="85">
        <v>8446.2250000000004</v>
      </c>
      <c r="E1930" s="85">
        <v>-844.62249999999995</v>
      </c>
      <c r="F1930" s="210">
        <f t="shared" si="90"/>
        <v>3</v>
      </c>
      <c r="G1930" s="79" t="str">
        <f t="shared" si="91"/>
        <v>D</v>
      </c>
      <c r="H1930" s="79" t="str">
        <f t="shared" si="92"/>
        <v>3IF-ELPO/SJ</v>
      </c>
    </row>
    <row r="1931" spans="1:8">
      <c r="A1931" s="80">
        <v>37288</v>
      </c>
      <c r="B1931" s="79" t="s">
        <v>85</v>
      </c>
      <c r="C1931" s="79" t="s">
        <v>67</v>
      </c>
      <c r="D1931" s="85">
        <v>-1533039.5285</v>
      </c>
      <c r="E1931" s="85">
        <v>153303.95285</v>
      </c>
      <c r="F1931" s="210">
        <f t="shared" si="90"/>
        <v>3</v>
      </c>
      <c r="G1931" s="79" t="str">
        <f t="shared" si="91"/>
        <v>D</v>
      </c>
      <c r="H1931" s="79" t="str">
        <f t="shared" si="92"/>
        <v>3IF-NWPL_ROCKY_M</v>
      </c>
    </row>
    <row r="1932" spans="1:8">
      <c r="A1932" s="80">
        <v>37288</v>
      </c>
      <c r="B1932" s="79" t="s">
        <v>85</v>
      </c>
      <c r="C1932" s="79" t="s">
        <v>68</v>
      </c>
      <c r="D1932" s="85">
        <v>-278228.58960000001</v>
      </c>
      <c r="E1932" s="85">
        <v>2782.2858959999999</v>
      </c>
      <c r="F1932" s="210">
        <f t="shared" si="90"/>
        <v>3</v>
      </c>
      <c r="G1932" s="79" t="str">
        <f t="shared" si="91"/>
        <v>D</v>
      </c>
      <c r="H1932" s="79" t="str">
        <f t="shared" si="92"/>
        <v>3NGI-MALIN</v>
      </c>
    </row>
    <row r="1933" spans="1:8">
      <c r="A1933" s="80">
        <v>37288</v>
      </c>
      <c r="B1933" s="79" t="s">
        <v>85</v>
      </c>
      <c r="C1933" s="79" t="s">
        <v>74</v>
      </c>
      <c r="D1933" s="85">
        <v>0</v>
      </c>
      <c r="E1933" s="85">
        <v>0</v>
      </c>
      <c r="F1933" s="210">
        <f t="shared" si="90"/>
        <v>3</v>
      </c>
      <c r="G1933" s="79" t="str">
        <f t="shared" si="91"/>
        <v>D</v>
      </c>
      <c r="H1933" s="79" t="str">
        <f t="shared" si="92"/>
        <v>3NGI-PGE/CG</v>
      </c>
    </row>
    <row r="1934" spans="1:8">
      <c r="A1934" s="80">
        <v>37288</v>
      </c>
      <c r="B1934" s="79" t="s">
        <v>85</v>
      </c>
      <c r="C1934" s="79" t="s">
        <v>46</v>
      </c>
      <c r="D1934" s="85">
        <v>-278228.58960000001</v>
      </c>
      <c r="E1934" s="85">
        <v>27822.858960000001</v>
      </c>
      <c r="F1934" s="210">
        <f t="shared" si="90"/>
        <v>3</v>
      </c>
      <c r="G1934" s="79" t="str">
        <f t="shared" si="91"/>
        <v>D</v>
      </c>
      <c r="H1934" s="79" t="str">
        <f t="shared" si="92"/>
        <v>3NGI-SOCAL</v>
      </c>
    </row>
    <row r="1935" spans="1:8">
      <c r="A1935" s="80">
        <v>37316</v>
      </c>
      <c r="B1935" s="79" t="s">
        <v>85</v>
      </c>
      <c r="C1935" s="79" t="s">
        <v>90</v>
      </c>
      <c r="D1935" s="85">
        <v>153770.94399999999</v>
      </c>
      <c r="E1935" s="85">
        <v>-30754.1888</v>
      </c>
      <c r="F1935" s="210">
        <f t="shared" si="90"/>
        <v>3</v>
      </c>
      <c r="G1935" s="79" t="str">
        <f t="shared" si="91"/>
        <v>D</v>
      </c>
      <c r="H1935" s="79" t="str">
        <f t="shared" si="92"/>
        <v>3CGPR-AECO/BASIS</v>
      </c>
    </row>
    <row r="1936" spans="1:8">
      <c r="A1936" s="80">
        <v>37316</v>
      </c>
      <c r="B1936" s="79" t="s">
        <v>85</v>
      </c>
      <c r="C1936" s="79" t="s">
        <v>91</v>
      </c>
      <c r="D1936" s="85">
        <v>-153770.94399999999</v>
      </c>
      <c r="E1936" s="85">
        <v>1537.7094400000001</v>
      </c>
      <c r="F1936" s="210">
        <f t="shared" si="90"/>
        <v>3</v>
      </c>
      <c r="G1936" s="79" t="str">
        <f t="shared" si="91"/>
        <v>D</v>
      </c>
      <c r="H1936" s="79" t="str">
        <f t="shared" si="92"/>
        <v>3IF-CIG/RKYMTN</v>
      </c>
    </row>
    <row r="1937" spans="1:8">
      <c r="A1937" s="80">
        <v>37316</v>
      </c>
      <c r="B1937" s="79" t="s">
        <v>85</v>
      </c>
      <c r="C1937" s="79" t="s">
        <v>92</v>
      </c>
      <c r="D1937" s="85">
        <v>-307541.88789999997</v>
      </c>
      <c r="E1937" s="85">
        <v>30754.18879</v>
      </c>
      <c r="F1937" s="210">
        <f t="shared" si="90"/>
        <v>3</v>
      </c>
      <c r="G1937" s="79" t="str">
        <f t="shared" si="91"/>
        <v>D</v>
      </c>
      <c r="H1937" s="79" t="str">
        <f t="shared" si="92"/>
        <v>3IF-ELPO/PERMIAN</v>
      </c>
    </row>
    <row r="1938" spans="1:8">
      <c r="A1938" s="80">
        <v>37316</v>
      </c>
      <c r="B1938" s="79" t="s">
        <v>85</v>
      </c>
      <c r="C1938" s="79" t="s">
        <v>72</v>
      </c>
      <c r="D1938" s="85">
        <v>154018.96160000001</v>
      </c>
      <c r="E1938" s="85">
        <v>-15401.89616</v>
      </c>
      <c r="F1938" s="210">
        <f t="shared" si="90"/>
        <v>3</v>
      </c>
      <c r="G1938" s="79" t="str">
        <f t="shared" si="91"/>
        <v>D</v>
      </c>
      <c r="H1938" s="79" t="str">
        <f t="shared" si="92"/>
        <v>3IF-ELPO/SJ</v>
      </c>
    </row>
    <row r="1939" spans="1:8">
      <c r="A1939" s="80">
        <v>37316</v>
      </c>
      <c r="B1939" s="79" t="s">
        <v>85</v>
      </c>
      <c r="C1939" s="79" t="s">
        <v>67</v>
      </c>
      <c r="D1939" s="85">
        <v>-1691480.3838</v>
      </c>
      <c r="E1939" s="85">
        <v>169148.03838000001</v>
      </c>
      <c r="F1939" s="210">
        <f t="shared" si="90"/>
        <v>3</v>
      </c>
      <c r="G1939" s="79" t="str">
        <f t="shared" si="91"/>
        <v>D</v>
      </c>
      <c r="H1939" s="79" t="str">
        <f t="shared" si="92"/>
        <v>3IF-NWPL_ROCKY_M</v>
      </c>
    </row>
    <row r="1940" spans="1:8">
      <c r="A1940" s="80">
        <v>37316</v>
      </c>
      <c r="B1940" s="79" t="s">
        <v>85</v>
      </c>
      <c r="C1940" s="79" t="s">
        <v>68</v>
      </c>
      <c r="D1940" s="85">
        <v>-307541.88799999998</v>
      </c>
      <c r="E1940" s="85">
        <v>3075.4188800000002</v>
      </c>
      <c r="F1940" s="210">
        <f t="shared" si="90"/>
        <v>3</v>
      </c>
      <c r="G1940" s="79" t="str">
        <f t="shared" si="91"/>
        <v>D</v>
      </c>
      <c r="H1940" s="79" t="str">
        <f t="shared" si="92"/>
        <v>3NGI-MALIN</v>
      </c>
    </row>
    <row r="1941" spans="1:8">
      <c r="A1941" s="80">
        <v>37316</v>
      </c>
      <c r="B1941" s="79" t="s">
        <v>85</v>
      </c>
      <c r="C1941" s="79" t="s">
        <v>74</v>
      </c>
      <c r="D1941" s="85">
        <v>0</v>
      </c>
      <c r="E1941" s="85">
        <v>0</v>
      </c>
      <c r="F1941" s="210">
        <f t="shared" si="90"/>
        <v>3</v>
      </c>
      <c r="G1941" s="79" t="str">
        <f t="shared" si="91"/>
        <v>D</v>
      </c>
      <c r="H1941" s="79" t="str">
        <f t="shared" si="92"/>
        <v>3NGI-PGE/CG</v>
      </c>
    </row>
    <row r="1942" spans="1:8">
      <c r="A1942" s="80">
        <v>37316</v>
      </c>
      <c r="B1942" s="79" t="s">
        <v>85</v>
      </c>
      <c r="C1942" s="79" t="s">
        <v>46</v>
      </c>
      <c r="D1942" s="85">
        <v>-307541.88799999998</v>
      </c>
      <c r="E1942" s="85">
        <v>30754.1888</v>
      </c>
      <c r="F1942" s="210">
        <f t="shared" si="90"/>
        <v>3</v>
      </c>
      <c r="G1942" s="79" t="str">
        <f t="shared" si="91"/>
        <v>D</v>
      </c>
      <c r="H1942" s="79" t="str">
        <f t="shared" si="92"/>
        <v>3NGI-SOCAL</v>
      </c>
    </row>
    <row r="1943" spans="1:8">
      <c r="A1943" s="80">
        <v>37347</v>
      </c>
      <c r="B1943" s="79" t="s">
        <v>85</v>
      </c>
      <c r="C1943" s="79" t="s">
        <v>90</v>
      </c>
      <c r="D1943" s="85">
        <v>1E-4</v>
      </c>
      <c r="E1943" s="85">
        <v>0</v>
      </c>
      <c r="F1943" s="210">
        <f t="shared" si="90"/>
        <v>4</v>
      </c>
      <c r="G1943" s="79" t="str">
        <f t="shared" si="91"/>
        <v>D</v>
      </c>
      <c r="H1943" s="79" t="str">
        <f t="shared" si="92"/>
        <v>4CGPR-AECO/BASIS</v>
      </c>
    </row>
    <row r="1944" spans="1:8">
      <c r="A1944" s="80">
        <v>37347</v>
      </c>
      <c r="B1944" s="79" t="s">
        <v>85</v>
      </c>
      <c r="C1944" s="79" t="s">
        <v>72</v>
      </c>
      <c r="D1944" s="85">
        <v>1975627.825</v>
      </c>
      <c r="E1944" s="85">
        <v>-197562.7825</v>
      </c>
      <c r="F1944" s="210">
        <f t="shared" si="90"/>
        <v>4</v>
      </c>
      <c r="G1944" s="79" t="str">
        <f t="shared" si="91"/>
        <v>D</v>
      </c>
      <c r="H1944" s="79" t="str">
        <f t="shared" si="92"/>
        <v>4IF-ELPO/SJ</v>
      </c>
    </row>
    <row r="1945" spans="1:8">
      <c r="A1945" s="80">
        <v>37347</v>
      </c>
      <c r="B1945" s="79" t="s">
        <v>85</v>
      </c>
      <c r="C1945" s="79" t="s">
        <v>67</v>
      </c>
      <c r="D1945" s="85">
        <v>-2153879.9596000002</v>
      </c>
      <c r="E1945" s="85">
        <v>215387.99596</v>
      </c>
      <c r="F1945" s="210">
        <f t="shared" si="90"/>
        <v>4</v>
      </c>
      <c r="G1945" s="79" t="str">
        <f t="shared" si="91"/>
        <v>D</v>
      </c>
      <c r="H1945" s="79" t="str">
        <f t="shared" si="92"/>
        <v>4IF-NWPL_ROCKY_M</v>
      </c>
    </row>
    <row r="1946" spans="1:8">
      <c r="A1946" s="80">
        <v>37347</v>
      </c>
      <c r="B1946" s="79" t="s">
        <v>85</v>
      </c>
      <c r="C1946" s="79" t="s">
        <v>46</v>
      </c>
      <c r="D1946" s="85">
        <v>0</v>
      </c>
      <c r="E1946" s="85">
        <v>0</v>
      </c>
      <c r="F1946" s="210">
        <f t="shared" si="90"/>
        <v>4</v>
      </c>
      <c r="G1946" s="79" t="str">
        <f t="shared" si="91"/>
        <v>D</v>
      </c>
      <c r="H1946" s="79" t="str">
        <f t="shared" si="92"/>
        <v>4NGI-SOCAL</v>
      </c>
    </row>
    <row r="1947" spans="1:8">
      <c r="A1947" s="80">
        <v>37377</v>
      </c>
      <c r="B1947" s="79" t="s">
        <v>85</v>
      </c>
      <c r="C1947" s="79" t="s">
        <v>90</v>
      </c>
      <c r="D1947" s="85">
        <v>0</v>
      </c>
      <c r="E1947" s="85">
        <v>0</v>
      </c>
      <c r="F1947" s="210">
        <f t="shared" si="90"/>
        <v>4</v>
      </c>
      <c r="G1947" s="79" t="str">
        <f t="shared" si="91"/>
        <v>D</v>
      </c>
      <c r="H1947" s="79" t="str">
        <f t="shared" si="92"/>
        <v>4CGPR-AECO/BASIS</v>
      </c>
    </row>
    <row r="1948" spans="1:8">
      <c r="A1948" s="80">
        <v>37377</v>
      </c>
      <c r="B1948" s="79" t="s">
        <v>85</v>
      </c>
      <c r="C1948" s="79" t="s">
        <v>72</v>
      </c>
      <c r="D1948" s="85">
        <v>2341172.7171999998</v>
      </c>
      <c r="E1948" s="85">
        <v>-234117.27171999999</v>
      </c>
      <c r="F1948" s="210">
        <f t="shared" si="90"/>
        <v>4</v>
      </c>
      <c r="G1948" s="79" t="str">
        <f t="shared" si="91"/>
        <v>D</v>
      </c>
      <c r="H1948" s="79" t="str">
        <f t="shared" si="92"/>
        <v>4IF-ELPO/SJ</v>
      </c>
    </row>
    <row r="1949" spans="1:8">
      <c r="A1949" s="80">
        <v>37377</v>
      </c>
      <c r="B1949" s="79" t="s">
        <v>85</v>
      </c>
      <c r="C1949" s="79" t="s">
        <v>67</v>
      </c>
      <c r="D1949" s="85">
        <v>-2221568.7911999999</v>
      </c>
      <c r="E1949" s="85">
        <v>222156.87912</v>
      </c>
      <c r="F1949" s="210">
        <f t="shared" si="90"/>
        <v>4</v>
      </c>
      <c r="G1949" s="79" t="str">
        <f t="shared" si="91"/>
        <v>D</v>
      </c>
      <c r="H1949" s="79" t="str">
        <f t="shared" si="92"/>
        <v>4IF-NWPL_ROCKY_M</v>
      </c>
    </row>
    <row r="1950" spans="1:8">
      <c r="A1950" s="80">
        <v>37377</v>
      </c>
      <c r="B1950" s="79" t="s">
        <v>85</v>
      </c>
      <c r="C1950" s="79" t="s">
        <v>46</v>
      </c>
      <c r="D1950" s="85">
        <v>0</v>
      </c>
      <c r="E1950" s="85">
        <v>0</v>
      </c>
      <c r="F1950" s="210">
        <f t="shared" si="90"/>
        <v>4</v>
      </c>
      <c r="G1950" s="79" t="str">
        <f t="shared" si="91"/>
        <v>D</v>
      </c>
      <c r="H1950" s="79" t="str">
        <f t="shared" si="92"/>
        <v>4NGI-SOCAL</v>
      </c>
    </row>
    <row r="1951" spans="1:8">
      <c r="A1951" s="80">
        <v>37408</v>
      </c>
      <c r="B1951" s="79" t="s">
        <v>85</v>
      </c>
      <c r="C1951" s="79" t="s">
        <v>90</v>
      </c>
      <c r="D1951" s="85">
        <v>1E-4</v>
      </c>
      <c r="E1951" s="85">
        <v>0</v>
      </c>
      <c r="F1951" s="210">
        <f t="shared" si="90"/>
        <v>4</v>
      </c>
      <c r="G1951" s="79" t="str">
        <f t="shared" si="91"/>
        <v>D</v>
      </c>
      <c r="H1951" s="79" t="str">
        <f t="shared" si="92"/>
        <v>4CGPR-AECO/BASIS</v>
      </c>
    </row>
    <row r="1952" spans="1:8">
      <c r="A1952" s="80">
        <v>37408</v>
      </c>
      <c r="B1952" s="79" t="s">
        <v>85</v>
      </c>
      <c r="C1952" s="79" t="s">
        <v>72</v>
      </c>
      <c r="D1952" s="85">
        <v>2264199.4246</v>
      </c>
      <c r="E1952" s="85">
        <v>-226419.94245999999</v>
      </c>
      <c r="F1952" s="210">
        <f t="shared" si="90"/>
        <v>4</v>
      </c>
      <c r="G1952" s="79" t="str">
        <f t="shared" si="91"/>
        <v>D</v>
      </c>
      <c r="H1952" s="79" t="str">
        <f t="shared" si="92"/>
        <v>4IF-ELPO/SJ</v>
      </c>
    </row>
    <row r="1953" spans="1:8">
      <c r="A1953" s="80">
        <v>37408</v>
      </c>
      <c r="B1953" s="79" t="s">
        <v>85</v>
      </c>
      <c r="C1953" s="79" t="s">
        <v>67</v>
      </c>
      <c r="D1953" s="85">
        <v>-2145809.9122000001</v>
      </c>
      <c r="E1953" s="85">
        <v>214580.99122</v>
      </c>
      <c r="F1953" s="210">
        <f t="shared" si="90"/>
        <v>4</v>
      </c>
      <c r="G1953" s="79" t="str">
        <f t="shared" si="91"/>
        <v>D</v>
      </c>
      <c r="H1953" s="79" t="str">
        <f t="shared" si="92"/>
        <v>4IF-NWPL_ROCKY_M</v>
      </c>
    </row>
    <row r="1954" spans="1:8">
      <c r="A1954" s="80">
        <v>37408</v>
      </c>
      <c r="B1954" s="79" t="s">
        <v>85</v>
      </c>
      <c r="C1954" s="79" t="s">
        <v>46</v>
      </c>
      <c r="D1954" s="85">
        <v>0</v>
      </c>
      <c r="E1954" s="85">
        <v>0</v>
      </c>
      <c r="F1954" s="210">
        <f t="shared" si="90"/>
        <v>4</v>
      </c>
      <c r="G1954" s="79" t="str">
        <f t="shared" si="91"/>
        <v>D</v>
      </c>
      <c r="H1954" s="79" t="str">
        <f t="shared" si="92"/>
        <v>4NGI-SOCAL</v>
      </c>
    </row>
    <row r="1955" spans="1:8">
      <c r="A1955" s="80">
        <v>37438</v>
      </c>
      <c r="B1955" s="79" t="s">
        <v>85</v>
      </c>
      <c r="C1955" s="79" t="s">
        <v>90</v>
      </c>
      <c r="D1955" s="85">
        <v>-1E-4</v>
      </c>
      <c r="E1955" s="85">
        <v>0</v>
      </c>
      <c r="F1955" s="210">
        <f t="shared" si="90"/>
        <v>4</v>
      </c>
      <c r="G1955" s="79" t="str">
        <f t="shared" si="91"/>
        <v>D</v>
      </c>
      <c r="H1955" s="79" t="str">
        <f t="shared" si="92"/>
        <v>4CGPR-AECO/BASIS</v>
      </c>
    </row>
    <row r="1956" spans="1:8">
      <c r="A1956" s="80">
        <v>37438</v>
      </c>
      <c r="B1956" s="79" t="s">
        <v>85</v>
      </c>
      <c r="C1956" s="79" t="s">
        <v>72</v>
      </c>
      <c r="D1956" s="85">
        <v>2790121.4569000001</v>
      </c>
      <c r="E1956" s="85">
        <v>-279012.14568999998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37438</v>
      </c>
      <c r="B1957" s="79" t="s">
        <v>85</v>
      </c>
      <c r="C1957" s="79" t="s">
        <v>67</v>
      </c>
      <c r="D1957" s="85">
        <v>-2213092.6326000001</v>
      </c>
      <c r="E1957" s="85">
        <v>221309.26326000001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4IF-NWPL_ROCKY_M</v>
      </c>
    </row>
    <row r="1958" spans="1:8">
      <c r="A1958" s="80">
        <v>37438</v>
      </c>
      <c r="B1958" s="79" t="s">
        <v>85</v>
      </c>
      <c r="C1958" s="79" t="s">
        <v>46</v>
      </c>
      <c r="D1958" s="85">
        <v>0</v>
      </c>
      <c r="E1958" s="85">
        <v>0</v>
      </c>
      <c r="F1958" s="210">
        <f t="shared" si="90"/>
        <v>4</v>
      </c>
      <c r="G1958" s="79" t="str">
        <f t="shared" si="91"/>
        <v>D</v>
      </c>
      <c r="H1958" s="79" t="str">
        <f t="shared" si="92"/>
        <v>4NGI-SOCAL</v>
      </c>
    </row>
    <row r="1959" spans="1:8">
      <c r="A1959" s="80">
        <v>37469</v>
      </c>
      <c r="B1959" s="79" t="s">
        <v>85</v>
      </c>
      <c r="C1959" s="79" t="s">
        <v>90</v>
      </c>
      <c r="D1959" s="85">
        <v>1E-4</v>
      </c>
      <c r="E1959" s="85">
        <v>0</v>
      </c>
      <c r="F1959" s="210">
        <f t="shared" si="90"/>
        <v>4</v>
      </c>
      <c r="G1959" s="79" t="str">
        <f t="shared" si="91"/>
        <v>D</v>
      </c>
      <c r="H1959" s="79" t="str">
        <f t="shared" si="92"/>
        <v>4CGPR-AECO/BASIS</v>
      </c>
    </row>
    <row r="1960" spans="1:8">
      <c r="A1960" s="80">
        <v>37469</v>
      </c>
      <c r="B1960" s="79" t="s">
        <v>85</v>
      </c>
      <c r="C1960" s="79" t="s">
        <v>72</v>
      </c>
      <c r="D1960" s="85">
        <v>2784189.5364999999</v>
      </c>
      <c r="E1960" s="85">
        <v>0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4IF-ELPO/SJ</v>
      </c>
    </row>
    <row r="1961" spans="1:8">
      <c r="A1961" s="80">
        <v>37469</v>
      </c>
      <c r="B1961" s="79" t="s">
        <v>85</v>
      </c>
      <c r="C1961" s="79" t="s">
        <v>67</v>
      </c>
      <c r="D1961" s="85">
        <v>-2208387.5008</v>
      </c>
      <c r="E1961" s="85">
        <v>220838.75008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4IF-NWPL_ROCKY_M</v>
      </c>
    </row>
    <row r="1962" spans="1:8">
      <c r="A1962" s="80">
        <v>37469</v>
      </c>
      <c r="B1962" s="79" t="s">
        <v>85</v>
      </c>
      <c r="C1962" s="79" t="s">
        <v>46</v>
      </c>
      <c r="D1962" s="85">
        <v>0</v>
      </c>
      <c r="E1962" s="85">
        <v>0</v>
      </c>
      <c r="F1962" s="210">
        <f t="shared" si="90"/>
        <v>4</v>
      </c>
      <c r="G1962" s="79" t="str">
        <f t="shared" si="91"/>
        <v>D</v>
      </c>
      <c r="H1962" s="79" t="str">
        <f t="shared" si="92"/>
        <v>4NGI-SOCAL</v>
      </c>
    </row>
    <row r="1963" spans="1:8">
      <c r="A1963" s="80">
        <v>37500</v>
      </c>
      <c r="B1963" s="79" t="s">
        <v>85</v>
      </c>
      <c r="C1963" s="79" t="s">
        <v>90</v>
      </c>
      <c r="D1963" s="85">
        <v>-1E-4</v>
      </c>
      <c r="E1963" s="85">
        <v>0</v>
      </c>
      <c r="F1963" s="210">
        <f t="shared" si="90"/>
        <v>4</v>
      </c>
      <c r="G1963" s="79" t="str">
        <f t="shared" si="91"/>
        <v>D</v>
      </c>
      <c r="H1963" s="79" t="str">
        <f t="shared" si="92"/>
        <v>4CGPR-AECO/BASIS</v>
      </c>
    </row>
    <row r="1964" spans="1:8">
      <c r="A1964" s="80">
        <v>37500</v>
      </c>
      <c r="B1964" s="79" t="s">
        <v>85</v>
      </c>
      <c r="C1964" s="79" t="s">
        <v>72</v>
      </c>
      <c r="D1964" s="85">
        <v>2691371.6031999998</v>
      </c>
      <c r="E1964" s="85">
        <v>-269137.16032000002</v>
      </c>
      <c r="F1964" s="210">
        <f t="shared" si="90"/>
        <v>4</v>
      </c>
      <c r="G1964" s="79" t="str">
        <f t="shared" si="91"/>
        <v>D</v>
      </c>
      <c r="H1964" s="79" t="str">
        <f t="shared" si="92"/>
        <v>4IF-ELPO/SJ</v>
      </c>
    </row>
    <row r="1965" spans="1:8">
      <c r="A1965" s="80">
        <v>37500</v>
      </c>
      <c r="B1965" s="79" t="s">
        <v>85</v>
      </c>
      <c r="C1965" s="79" t="s">
        <v>67</v>
      </c>
      <c r="D1965" s="85">
        <v>-2132507.5543999998</v>
      </c>
      <c r="E1965" s="85">
        <v>213250.75544000001</v>
      </c>
      <c r="F1965" s="210">
        <f t="shared" si="90"/>
        <v>4</v>
      </c>
      <c r="G1965" s="79" t="str">
        <f t="shared" si="91"/>
        <v>D</v>
      </c>
      <c r="H1965" s="79" t="str">
        <f t="shared" si="92"/>
        <v>4IF-NWPL_ROCKY_M</v>
      </c>
    </row>
    <row r="1966" spans="1:8">
      <c r="A1966" s="80">
        <v>37500</v>
      </c>
      <c r="B1966" s="79" t="s">
        <v>85</v>
      </c>
      <c r="C1966" s="79" t="s">
        <v>46</v>
      </c>
      <c r="D1966" s="85">
        <v>0</v>
      </c>
      <c r="E1966" s="85">
        <v>0</v>
      </c>
      <c r="F1966" s="210">
        <f t="shared" si="90"/>
        <v>4</v>
      </c>
      <c r="G1966" s="79" t="str">
        <f t="shared" si="91"/>
        <v>D</v>
      </c>
      <c r="H1966" s="79" t="str">
        <f t="shared" si="92"/>
        <v>4NGI-SOCAL</v>
      </c>
    </row>
    <row r="1967" spans="1:8">
      <c r="A1967" s="80">
        <v>37530</v>
      </c>
      <c r="B1967" s="79" t="s">
        <v>85</v>
      </c>
      <c r="C1967" s="79" t="s">
        <v>90</v>
      </c>
      <c r="D1967" s="85">
        <v>-1E-4</v>
      </c>
      <c r="E1967" s="85">
        <v>0</v>
      </c>
      <c r="F1967" s="210">
        <f t="shared" si="90"/>
        <v>4</v>
      </c>
      <c r="G1967" s="79" t="str">
        <f t="shared" si="91"/>
        <v>D</v>
      </c>
      <c r="H1967" s="79" t="str">
        <f t="shared" si="92"/>
        <v>4CGPR-AECO/BASIS</v>
      </c>
    </row>
    <row r="1968" spans="1:8">
      <c r="A1968" s="80">
        <v>37530</v>
      </c>
      <c r="B1968" s="79" t="s">
        <v>85</v>
      </c>
      <c r="C1968" s="79" t="s">
        <v>72</v>
      </c>
      <c r="D1968" s="85">
        <v>1980460.3319000001</v>
      </c>
      <c r="E1968" s="85">
        <v>0</v>
      </c>
      <c r="F1968" s="210">
        <f t="shared" si="90"/>
        <v>4</v>
      </c>
      <c r="G1968" s="79" t="str">
        <f t="shared" si="91"/>
        <v>D</v>
      </c>
      <c r="H1968" s="79" t="str">
        <f t="shared" si="92"/>
        <v>4IF-ELPO/SJ</v>
      </c>
    </row>
    <row r="1969" spans="1:8">
      <c r="A1969" s="80">
        <v>37530</v>
      </c>
      <c r="B1969" s="79" t="s">
        <v>85</v>
      </c>
      <c r="C1969" s="79" t="s">
        <v>67</v>
      </c>
      <c r="D1969" s="85">
        <v>-2198717.9389999998</v>
      </c>
      <c r="E1969" s="85">
        <v>219871.79389999999</v>
      </c>
      <c r="F1969" s="210">
        <f t="shared" si="90"/>
        <v>4</v>
      </c>
      <c r="G1969" s="79" t="str">
        <f t="shared" si="91"/>
        <v>D</v>
      </c>
      <c r="H1969" s="79" t="str">
        <f t="shared" si="92"/>
        <v>4IF-NWPL_ROCKY_M</v>
      </c>
    </row>
    <row r="1970" spans="1:8">
      <c r="A1970" s="80">
        <v>37530</v>
      </c>
      <c r="B1970" s="79" t="s">
        <v>85</v>
      </c>
      <c r="C1970" s="79" t="s">
        <v>46</v>
      </c>
      <c r="D1970" s="85">
        <v>0</v>
      </c>
      <c r="E1970" s="85">
        <v>0</v>
      </c>
      <c r="F1970" s="210">
        <f t="shared" si="90"/>
        <v>4</v>
      </c>
      <c r="G1970" s="79" t="str">
        <f t="shared" si="91"/>
        <v>D</v>
      </c>
      <c r="H1970" s="79" t="str">
        <f t="shared" si="92"/>
        <v>4NGI-SOCAL</v>
      </c>
    </row>
    <row r="1971" spans="1:8">
      <c r="A1971" s="80">
        <v>37561</v>
      </c>
      <c r="B1971" s="79" t="s">
        <v>85</v>
      </c>
      <c r="C1971" s="79" t="s">
        <v>72</v>
      </c>
      <c r="D1971" s="85">
        <v>1226710.7958</v>
      </c>
      <c r="E1971" s="85">
        <v>-122671.07958000001</v>
      </c>
      <c r="F1971" s="210">
        <f t="shared" si="90"/>
        <v>5</v>
      </c>
      <c r="G1971" s="79" t="str">
        <f t="shared" si="91"/>
        <v>D</v>
      </c>
      <c r="H1971" s="79" t="str">
        <f t="shared" si="92"/>
        <v>5IF-ELPO/SJ</v>
      </c>
    </row>
    <row r="1972" spans="1:8">
      <c r="A1972" s="80">
        <v>37561</v>
      </c>
      <c r="B1972" s="79" t="s">
        <v>85</v>
      </c>
      <c r="C1972" s="79" t="s">
        <v>67</v>
      </c>
      <c r="D1972" s="85">
        <v>-731927.68259999994</v>
      </c>
      <c r="E1972" s="85">
        <v>73192.768259999997</v>
      </c>
      <c r="F1972" s="210">
        <f t="shared" si="90"/>
        <v>5</v>
      </c>
      <c r="G1972" s="79" t="str">
        <f t="shared" si="91"/>
        <v>D</v>
      </c>
      <c r="H1972" s="79" t="str">
        <f t="shared" si="92"/>
        <v>5IF-NWPL_ROCKY_M</v>
      </c>
    </row>
    <row r="1973" spans="1:8">
      <c r="A1973" s="80">
        <v>37591</v>
      </c>
      <c r="B1973" s="79" t="s">
        <v>85</v>
      </c>
      <c r="C1973" s="79" t="s">
        <v>72</v>
      </c>
      <c r="D1973" s="85">
        <v>1173973.8968</v>
      </c>
      <c r="E1973" s="85">
        <v>-117397.38967999999</v>
      </c>
      <c r="F1973" s="210">
        <f t="shared" si="90"/>
        <v>5</v>
      </c>
      <c r="G1973" s="79" t="str">
        <f t="shared" si="91"/>
        <v>D</v>
      </c>
      <c r="H1973" s="79" t="str">
        <f t="shared" si="92"/>
        <v>5IF-ELPO/SJ</v>
      </c>
    </row>
    <row r="1974" spans="1:8">
      <c r="A1974" s="80">
        <v>37591</v>
      </c>
      <c r="B1974" s="79" t="s">
        <v>85</v>
      </c>
      <c r="C1974" s="79" t="s">
        <v>67</v>
      </c>
      <c r="D1974" s="85">
        <v>-754481.9388</v>
      </c>
      <c r="E1974" s="85">
        <v>75448.193880000006</v>
      </c>
      <c r="F1974" s="210">
        <f t="shared" si="90"/>
        <v>5</v>
      </c>
      <c r="G1974" s="79" t="str">
        <f t="shared" si="91"/>
        <v>D</v>
      </c>
      <c r="H1974" s="79" t="str">
        <f t="shared" si="92"/>
        <v>5IF-NWPL_ROCKY_M</v>
      </c>
    </row>
    <row r="1975" spans="1:8">
      <c r="A1975" s="80">
        <v>37622</v>
      </c>
      <c r="B1975" s="79" t="s">
        <v>85</v>
      </c>
      <c r="C1975" s="79" t="s">
        <v>72</v>
      </c>
      <c r="D1975" s="85">
        <v>1170840.6063000001</v>
      </c>
      <c r="E1975" s="85">
        <v>-117084.06063000001</v>
      </c>
      <c r="F1975" s="210">
        <f t="shared" si="90"/>
        <v>5</v>
      </c>
      <c r="G1975" s="79" t="str">
        <f t="shared" si="91"/>
        <v>D</v>
      </c>
      <c r="H1975" s="79" t="str">
        <f t="shared" si="92"/>
        <v>5IF-ELPO/SJ</v>
      </c>
    </row>
    <row r="1976" spans="1:8">
      <c r="A1976" s="80">
        <v>37622</v>
      </c>
      <c r="B1976" s="79" t="s">
        <v>85</v>
      </c>
      <c r="C1976" s="79" t="s">
        <v>67</v>
      </c>
      <c r="D1976" s="85">
        <v>-752468.2561</v>
      </c>
      <c r="E1976" s="85">
        <v>75246.82561</v>
      </c>
      <c r="F1976" s="210">
        <f t="shared" si="90"/>
        <v>5</v>
      </c>
      <c r="G1976" s="79" t="str">
        <f t="shared" si="91"/>
        <v>D</v>
      </c>
      <c r="H1976" s="79" t="str">
        <f t="shared" si="92"/>
        <v>5IF-NWPL_ROCKY_M</v>
      </c>
    </row>
    <row r="1977" spans="1:8">
      <c r="A1977" s="80">
        <v>37653</v>
      </c>
      <c r="B1977" s="79" t="s">
        <v>85</v>
      </c>
      <c r="C1977" s="79" t="s">
        <v>72</v>
      </c>
      <c r="D1977" s="85">
        <v>1054514.4665000001</v>
      </c>
      <c r="E1977" s="85">
        <v>-105451.44665</v>
      </c>
      <c r="F1977" s="210">
        <f t="shared" si="90"/>
        <v>5</v>
      </c>
      <c r="G1977" s="79" t="str">
        <f t="shared" si="91"/>
        <v>D</v>
      </c>
      <c r="H1977" s="79" t="str">
        <f t="shared" si="92"/>
        <v>5IF-ELPO/SJ</v>
      </c>
    </row>
    <row r="1978" spans="1:8">
      <c r="A1978" s="80">
        <v>37653</v>
      </c>
      <c r="B1978" s="79" t="s">
        <v>85</v>
      </c>
      <c r="C1978" s="79" t="s">
        <v>67</v>
      </c>
      <c r="D1978" s="85">
        <v>-677708.52599999995</v>
      </c>
      <c r="E1978" s="85">
        <v>67770.852599999998</v>
      </c>
      <c r="F1978" s="210">
        <f t="shared" si="90"/>
        <v>5</v>
      </c>
      <c r="G1978" s="79" t="str">
        <f t="shared" si="91"/>
        <v>D</v>
      </c>
      <c r="H1978" s="79" t="str">
        <f t="shared" si="92"/>
        <v>5IF-NWPL_ROCKY_M</v>
      </c>
    </row>
    <row r="1979" spans="1:8">
      <c r="A1979" s="80">
        <v>37681</v>
      </c>
      <c r="B1979" s="79" t="s">
        <v>85</v>
      </c>
      <c r="C1979" s="79" t="s">
        <v>72</v>
      </c>
      <c r="D1979" s="85">
        <v>1164387.774</v>
      </c>
      <c r="E1979" s="85">
        <v>-116438.77740000001</v>
      </c>
      <c r="F1979" s="210">
        <f t="shared" si="90"/>
        <v>5</v>
      </c>
      <c r="G1979" s="79" t="str">
        <f t="shared" si="91"/>
        <v>D</v>
      </c>
      <c r="H1979" s="79" t="str">
        <f t="shared" si="92"/>
        <v>5IF-ELPO/SJ</v>
      </c>
    </row>
    <row r="1980" spans="1:8">
      <c r="A1980" s="80">
        <v>37681</v>
      </c>
      <c r="B1980" s="79" t="s">
        <v>85</v>
      </c>
      <c r="C1980" s="79" t="s">
        <v>67</v>
      </c>
      <c r="D1980" s="85">
        <v>-748321.19149999996</v>
      </c>
      <c r="E1980" s="85">
        <v>74832.119149999999</v>
      </c>
      <c r="F1980" s="210">
        <f t="shared" si="90"/>
        <v>5</v>
      </c>
      <c r="G1980" s="79" t="str">
        <f t="shared" si="91"/>
        <v>D</v>
      </c>
      <c r="H1980" s="79" t="str">
        <f t="shared" si="92"/>
        <v>5IF-NWPL_ROCKY_M</v>
      </c>
    </row>
    <row r="1981" spans="1:8">
      <c r="A1981" s="80">
        <v>37712</v>
      </c>
      <c r="B1981" s="79" t="s">
        <v>85</v>
      </c>
      <c r="C1981" s="79" t="s">
        <v>72</v>
      </c>
      <c r="D1981" s="85">
        <v>144394.26509999999</v>
      </c>
      <c r="E1981" s="85">
        <v>-14439.426509999999</v>
      </c>
      <c r="F1981" s="210">
        <f t="shared" si="90"/>
        <v>6</v>
      </c>
      <c r="G1981" s="79" t="str">
        <f t="shared" si="91"/>
        <v>D</v>
      </c>
      <c r="H1981" s="79" t="str">
        <f t="shared" si="92"/>
        <v>6IF-ELPO/SJ</v>
      </c>
    </row>
    <row r="1982" spans="1:8">
      <c r="A1982" s="80">
        <v>37742</v>
      </c>
      <c r="B1982" s="79" t="s">
        <v>85</v>
      </c>
      <c r="C1982" s="79" t="s">
        <v>72</v>
      </c>
      <c r="D1982" s="85">
        <v>148752.60260000001</v>
      </c>
      <c r="E1982" s="85">
        <v>-14875.260259999999</v>
      </c>
      <c r="F1982" s="210">
        <f t="shared" si="90"/>
        <v>6</v>
      </c>
      <c r="G1982" s="79" t="str">
        <f t="shared" si="91"/>
        <v>D</v>
      </c>
      <c r="H1982" s="79" t="str">
        <f t="shared" si="92"/>
        <v>6IF-ELPO/SJ</v>
      </c>
    </row>
    <row r="1983" spans="1:8">
      <c r="A1983" s="80">
        <v>37773</v>
      </c>
      <c r="B1983" s="79" t="s">
        <v>85</v>
      </c>
      <c r="C1983" s="79" t="s">
        <v>72</v>
      </c>
      <c r="D1983" s="85">
        <v>143486.5785</v>
      </c>
      <c r="E1983" s="85">
        <v>-14348.65785</v>
      </c>
      <c r="F1983" s="210">
        <f t="shared" si="90"/>
        <v>6</v>
      </c>
      <c r="G1983" s="79" t="str">
        <f t="shared" si="91"/>
        <v>D</v>
      </c>
      <c r="H1983" s="79" t="str">
        <f t="shared" si="92"/>
        <v>6IF-ELPO/SJ</v>
      </c>
    </row>
    <row r="1984" spans="1:8">
      <c r="A1984" s="80">
        <v>37803</v>
      </c>
      <c r="B1984" s="79" t="s">
        <v>85</v>
      </c>
      <c r="C1984" s="79" t="s">
        <v>72</v>
      </c>
      <c r="D1984" s="85">
        <v>147787.64809999999</v>
      </c>
      <c r="E1984" s="85">
        <v>-14778.764810000001</v>
      </c>
      <c r="F1984" s="210">
        <f t="shared" si="90"/>
        <v>6</v>
      </c>
      <c r="G1984" s="79" t="str">
        <f t="shared" si="91"/>
        <v>D</v>
      </c>
      <c r="H1984" s="79" t="str">
        <f t="shared" si="92"/>
        <v>6IF-ELPO/SJ</v>
      </c>
    </row>
    <row r="1985" spans="1:8">
      <c r="A1985" s="80">
        <v>37834</v>
      </c>
      <c r="B1985" s="79" t="s">
        <v>85</v>
      </c>
      <c r="C1985" s="79" t="s">
        <v>72</v>
      </c>
      <c r="D1985" s="85">
        <v>147274.25279999999</v>
      </c>
      <c r="E1985" s="85">
        <v>-14727.425279999999</v>
      </c>
      <c r="F1985" s="210">
        <f t="shared" si="90"/>
        <v>6</v>
      </c>
      <c r="G1985" s="79" t="str">
        <f t="shared" si="91"/>
        <v>D</v>
      </c>
      <c r="H1985" s="79" t="str">
        <f t="shared" si="92"/>
        <v>6IF-ELPO/SJ</v>
      </c>
    </row>
    <row r="1986" spans="1:8">
      <c r="A1986" s="80">
        <v>37865</v>
      </c>
      <c r="B1986" s="79" t="s">
        <v>85</v>
      </c>
      <c r="C1986" s="79" t="s">
        <v>72</v>
      </c>
      <c r="D1986" s="85">
        <v>142013.74619999999</v>
      </c>
      <c r="E1986" s="85">
        <v>-14201.374620000001</v>
      </c>
      <c r="F1986" s="210">
        <f t="shared" si="90"/>
        <v>6</v>
      </c>
      <c r="G1986" s="79" t="str">
        <f t="shared" si="91"/>
        <v>D</v>
      </c>
      <c r="H1986" s="79" t="str">
        <f t="shared" si="92"/>
        <v>6IF-ELPO/SJ</v>
      </c>
    </row>
    <row r="1987" spans="1:8">
      <c r="A1987" s="80">
        <v>37895</v>
      </c>
      <c r="B1987" s="79" t="s">
        <v>85</v>
      </c>
      <c r="C1987" s="79" t="s">
        <v>72</v>
      </c>
      <c r="D1987" s="85">
        <v>146226.64420000001</v>
      </c>
      <c r="E1987" s="85">
        <v>-14622.664419999999</v>
      </c>
      <c r="F1987" s="210">
        <f t="shared" ref="F1987:F2050" si="93">IF(REF_DT&lt;=LastDay,INDEX(IntraMonth_Buckets,MATCH($A1987,IntraSumMonths,0),1),INDEX(BucketTable,MATCH($A1987,SumMonths,0),1))</f>
        <v>6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6IF-ELPO/SJ</v>
      </c>
    </row>
    <row r="1988" spans="1:8">
      <c r="A1988" s="80">
        <v>37190</v>
      </c>
      <c r="B1988" s="79" t="s">
        <v>165</v>
      </c>
      <c r="C1988" s="79" t="s">
        <v>133</v>
      </c>
      <c r="D1988" s="85">
        <v>0</v>
      </c>
      <c r="E1988" s="85">
        <v>0</v>
      </c>
      <c r="F1988" s="210">
        <f t="shared" si="93"/>
        <v>1</v>
      </c>
      <c r="G1988" s="79" t="str">
        <f t="shared" si="94"/>
        <v>M</v>
      </c>
      <c r="H1988" s="79" t="str">
        <f t="shared" si="95"/>
        <v>1GDP-ELPO/PERM2</v>
      </c>
    </row>
    <row r="1989" spans="1:8">
      <c r="A1989" s="80">
        <v>37190</v>
      </c>
      <c r="B1989" s="79" t="s">
        <v>165</v>
      </c>
      <c r="C1989" s="79" t="s">
        <v>137</v>
      </c>
      <c r="D1989" s="85">
        <v>0</v>
      </c>
      <c r="E1989" s="85">
        <v>0</v>
      </c>
      <c r="F1989" s="210">
        <f t="shared" si="93"/>
        <v>1</v>
      </c>
      <c r="G1989" s="79" t="str">
        <f t="shared" si="94"/>
        <v>M</v>
      </c>
      <c r="H1989" s="79" t="str">
        <f t="shared" si="95"/>
        <v>1GDP-ELPO/SANJUA</v>
      </c>
    </row>
    <row r="1990" spans="1:8">
      <c r="A1990" s="80">
        <v>37190</v>
      </c>
      <c r="B1990" s="79" t="s">
        <v>165</v>
      </c>
      <c r="C1990" s="79" t="s">
        <v>177</v>
      </c>
      <c r="D1990" s="85">
        <v>0</v>
      </c>
      <c r="E1990" s="85">
        <v>0</v>
      </c>
      <c r="F1990" s="210">
        <f t="shared" si="93"/>
        <v>1</v>
      </c>
      <c r="G1990" s="79" t="str">
        <f t="shared" si="94"/>
        <v>M</v>
      </c>
      <c r="H1990" s="79" t="str">
        <f t="shared" si="95"/>
        <v>1GDP-HEHUB</v>
      </c>
    </row>
    <row r="1991" spans="1:8">
      <c r="A1991" s="80">
        <v>37190</v>
      </c>
      <c r="B1991" s="79" t="s">
        <v>165</v>
      </c>
      <c r="C1991" s="79" t="s">
        <v>127</v>
      </c>
      <c r="D1991" s="85">
        <v>0</v>
      </c>
      <c r="E1991" s="85">
        <v>0</v>
      </c>
      <c r="F1991" s="210">
        <f t="shared" si="93"/>
        <v>1</v>
      </c>
      <c r="G1991" s="79" t="str">
        <f t="shared" si="94"/>
        <v>M</v>
      </c>
      <c r="H1991" s="79" t="str">
        <f t="shared" si="95"/>
        <v>1GDP-KERN/OPAL</v>
      </c>
    </row>
    <row r="1992" spans="1:8">
      <c r="A1992" s="80">
        <v>37190</v>
      </c>
      <c r="B1992" s="79" t="s">
        <v>165</v>
      </c>
      <c r="C1992" s="79" t="s">
        <v>121</v>
      </c>
      <c r="D1992" s="85">
        <v>0</v>
      </c>
      <c r="E1992" s="85">
        <v>0</v>
      </c>
      <c r="F1992" s="210">
        <f t="shared" si="93"/>
        <v>1</v>
      </c>
      <c r="G1992" s="79" t="str">
        <f t="shared" si="94"/>
        <v>M</v>
      </c>
      <c r="H1992" s="79" t="str">
        <f t="shared" si="95"/>
        <v>1GDP-MALIN-CTYGA</v>
      </c>
    </row>
    <row r="1993" spans="1:8">
      <c r="A1993" s="80">
        <v>37191</v>
      </c>
      <c r="B1993" s="79" t="s">
        <v>165</v>
      </c>
      <c r="C1993" s="79" t="s">
        <v>133</v>
      </c>
      <c r="D1993" s="85">
        <v>20000</v>
      </c>
      <c r="E1993" s="85">
        <v>20000</v>
      </c>
      <c r="F1993" s="210">
        <f t="shared" si="93"/>
        <v>1</v>
      </c>
      <c r="G1993" s="79" t="str">
        <f t="shared" si="94"/>
        <v>M</v>
      </c>
      <c r="H1993" s="79" t="str">
        <f t="shared" si="95"/>
        <v>1GDP-ELPO/PERM2</v>
      </c>
    </row>
    <row r="1994" spans="1:8">
      <c r="A1994" s="80">
        <v>37191</v>
      </c>
      <c r="B1994" s="79" t="s">
        <v>165</v>
      </c>
      <c r="C1994" s="79" t="s">
        <v>137</v>
      </c>
      <c r="D1994" s="85">
        <v>-85000</v>
      </c>
      <c r="E1994" s="85">
        <v>-85000</v>
      </c>
      <c r="F1994" s="210">
        <f t="shared" si="93"/>
        <v>1</v>
      </c>
      <c r="G1994" s="79" t="str">
        <f t="shared" si="94"/>
        <v>M</v>
      </c>
      <c r="H1994" s="79" t="str">
        <f t="shared" si="95"/>
        <v>1GDP-ELPO/SANJUA</v>
      </c>
    </row>
    <row r="1995" spans="1:8">
      <c r="A1995" s="80">
        <v>37191</v>
      </c>
      <c r="B1995" s="79" t="s">
        <v>165</v>
      </c>
      <c r="C1995" s="79" t="s">
        <v>177</v>
      </c>
      <c r="D1995" s="85">
        <v>40000</v>
      </c>
      <c r="E1995" s="85">
        <v>40000</v>
      </c>
      <c r="F1995" s="210">
        <f t="shared" si="93"/>
        <v>1</v>
      </c>
      <c r="G1995" s="79" t="str">
        <f t="shared" si="94"/>
        <v>M</v>
      </c>
      <c r="H1995" s="79" t="str">
        <f t="shared" si="95"/>
        <v>1GDP-HEHUB</v>
      </c>
    </row>
    <row r="1996" spans="1:8">
      <c r="A1996" s="80">
        <v>37191</v>
      </c>
      <c r="B1996" s="79" t="s">
        <v>165</v>
      </c>
      <c r="C1996" s="79" t="s">
        <v>127</v>
      </c>
      <c r="D1996" s="85">
        <v>30000</v>
      </c>
      <c r="E1996" s="85">
        <v>30000</v>
      </c>
      <c r="F1996" s="210">
        <f t="shared" si="93"/>
        <v>1</v>
      </c>
      <c r="G1996" s="79" t="str">
        <f t="shared" si="94"/>
        <v>M</v>
      </c>
      <c r="H1996" s="79" t="str">
        <f t="shared" si="95"/>
        <v>1GDP-KERN/OPAL</v>
      </c>
    </row>
    <row r="1997" spans="1:8">
      <c r="A1997" s="80">
        <v>37191</v>
      </c>
      <c r="B1997" s="79" t="s">
        <v>165</v>
      </c>
      <c r="C1997" s="79" t="s">
        <v>121</v>
      </c>
      <c r="D1997" s="85">
        <v>-10000</v>
      </c>
      <c r="E1997" s="85">
        <v>-10000</v>
      </c>
      <c r="F1997" s="210">
        <f t="shared" si="93"/>
        <v>1</v>
      </c>
      <c r="G1997" s="79" t="str">
        <f t="shared" si="94"/>
        <v>M</v>
      </c>
      <c r="H1997" s="79" t="str">
        <f t="shared" si="95"/>
        <v>1GDP-MALIN-CTYGA</v>
      </c>
    </row>
    <row r="1998" spans="1:8">
      <c r="A1998" s="80">
        <v>37192</v>
      </c>
      <c r="B1998" s="79" t="s">
        <v>165</v>
      </c>
      <c r="C1998" s="79" t="s">
        <v>133</v>
      </c>
      <c r="D1998" s="85">
        <v>20000</v>
      </c>
      <c r="E1998" s="85">
        <v>20000</v>
      </c>
      <c r="F1998" s="210">
        <f t="shared" si="93"/>
        <v>1</v>
      </c>
      <c r="G1998" s="79" t="str">
        <f t="shared" si="94"/>
        <v>M</v>
      </c>
      <c r="H1998" s="79" t="str">
        <f t="shared" si="95"/>
        <v>1GDP-ELPO/PERM2</v>
      </c>
    </row>
    <row r="1999" spans="1:8">
      <c r="A1999" s="80">
        <v>37192</v>
      </c>
      <c r="B1999" s="79" t="s">
        <v>165</v>
      </c>
      <c r="C1999" s="79" t="s">
        <v>137</v>
      </c>
      <c r="D1999" s="85">
        <v>-85000</v>
      </c>
      <c r="E1999" s="85">
        <v>-85000</v>
      </c>
      <c r="F1999" s="210">
        <f t="shared" si="93"/>
        <v>1</v>
      </c>
      <c r="G1999" s="79" t="str">
        <f t="shared" si="94"/>
        <v>M</v>
      </c>
      <c r="H1999" s="79" t="str">
        <f t="shared" si="95"/>
        <v>1GDP-ELPO/SANJUA</v>
      </c>
    </row>
    <row r="2000" spans="1:8">
      <c r="A2000" s="80">
        <v>37192</v>
      </c>
      <c r="B2000" s="79" t="s">
        <v>165</v>
      </c>
      <c r="C2000" s="79" t="s">
        <v>177</v>
      </c>
      <c r="D2000" s="85">
        <v>40000</v>
      </c>
      <c r="E2000" s="85">
        <v>40000</v>
      </c>
      <c r="F2000" s="210">
        <f t="shared" si="93"/>
        <v>1</v>
      </c>
      <c r="G2000" s="79" t="str">
        <f t="shared" si="94"/>
        <v>M</v>
      </c>
      <c r="H2000" s="79" t="str">
        <f t="shared" si="95"/>
        <v>1GDP-HEHUB</v>
      </c>
    </row>
    <row r="2001" spans="1:8">
      <c r="A2001" s="80">
        <v>37192</v>
      </c>
      <c r="B2001" s="79" t="s">
        <v>165</v>
      </c>
      <c r="C2001" s="79" t="s">
        <v>127</v>
      </c>
      <c r="D2001" s="85">
        <v>30000</v>
      </c>
      <c r="E2001" s="85">
        <v>30000</v>
      </c>
      <c r="F2001" s="210">
        <f t="shared" si="93"/>
        <v>1</v>
      </c>
      <c r="G2001" s="79" t="str">
        <f t="shared" si="94"/>
        <v>M</v>
      </c>
      <c r="H2001" s="79" t="str">
        <f t="shared" si="95"/>
        <v>1GDP-KERN/OPAL</v>
      </c>
    </row>
    <row r="2002" spans="1:8">
      <c r="A2002" s="80">
        <v>37192</v>
      </c>
      <c r="B2002" s="79" t="s">
        <v>165</v>
      </c>
      <c r="C2002" s="79" t="s">
        <v>121</v>
      </c>
      <c r="D2002" s="85">
        <v>-10000</v>
      </c>
      <c r="E2002" s="85">
        <v>-10000</v>
      </c>
      <c r="F2002" s="210">
        <f t="shared" si="93"/>
        <v>1</v>
      </c>
      <c r="G2002" s="79" t="str">
        <f t="shared" si="94"/>
        <v>M</v>
      </c>
      <c r="H2002" s="79" t="str">
        <f t="shared" si="95"/>
        <v>1GDP-MALIN-CTYGA</v>
      </c>
    </row>
    <row r="2003" spans="1:8">
      <c r="A2003" s="80">
        <v>37193</v>
      </c>
      <c r="B2003" s="79" t="s">
        <v>165</v>
      </c>
      <c r="C2003" s="79" t="s">
        <v>133</v>
      </c>
      <c r="D2003" s="85">
        <v>20000</v>
      </c>
      <c r="E2003" s="85">
        <v>20000</v>
      </c>
      <c r="F2003" s="210">
        <f t="shared" si="93"/>
        <v>1</v>
      </c>
      <c r="G2003" s="79" t="str">
        <f t="shared" si="94"/>
        <v>M</v>
      </c>
      <c r="H2003" s="79" t="str">
        <f t="shared" si="95"/>
        <v>1GDP-ELPO/PERM2</v>
      </c>
    </row>
    <row r="2004" spans="1:8">
      <c r="A2004" s="80">
        <v>37193</v>
      </c>
      <c r="B2004" s="79" t="s">
        <v>165</v>
      </c>
      <c r="C2004" s="79" t="s">
        <v>137</v>
      </c>
      <c r="D2004" s="85">
        <v>-85000</v>
      </c>
      <c r="E2004" s="85">
        <v>-85000</v>
      </c>
      <c r="F2004" s="210">
        <f t="shared" si="93"/>
        <v>1</v>
      </c>
      <c r="G2004" s="79" t="str">
        <f t="shared" si="94"/>
        <v>M</v>
      </c>
      <c r="H2004" s="79" t="str">
        <f t="shared" si="95"/>
        <v>1GDP-ELPO/SANJUA</v>
      </c>
    </row>
    <row r="2005" spans="1:8">
      <c r="A2005" s="80">
        <v>37193</v>
      </c>
      <c r="B2005" s="79" t="s">
        <v>165</v>
      </c>
      <c r="C2005" s="79" t="s">
        <v>177</v>
      </c>
      <c r="D2005" s="85">
        <v>40000</v>
      </c>
      <c r="E2005" s="85">
        <v>40000</v>
      </c>
      <c r="F2005" s="210">
        <f t="shared" si="93"/>
        <v>1</v>
      </c>
      <c r="G2005" s="79" t="str">
        <f t="shared" si="94"/>
        <v>M</v>
      </c>
      <c r="H2005" s="79" t="str">
        <f t="shared" si="95"/>
        <v>1GDP-HEHUB</v>
      </c>
    </row>
    <row r="2006" spans="1:8">
      <c r="A2006" s="80">
        <v>37193</v>
      </c>
      <c r="B2006" s="79" t="s">
        <v>165</v>
      </c>
      <c r="C2006" s="79" t="s">
        <v>127</v>
      </c>
      <c r="D2006" s="85">
        <v>30000</v>
      </c>
      <c r="E2006" s="85">
        <v>30000</v>
      </c>
      <c r="F2006" s="210">
        <f t="shared" si="93"/>
        <v>1</v>
      </c>
      <c r="G2006" s="79" t="str">
        <f t="shared" si="94"/>
        <v>M</v>
      </c>
      <c r="H2006" s="79" t="str">
        <f t="shared" si="95"/>
        <v>1GDP-KERN/OPAL</v>
      </c>
    </row>
    <row r="2007" spans="1:8">
      <c r="A2007" s="80">
        <v>37193</v>
      </c>
      <c r="B2007" s="79" t="s">
        <v>165</v>
      </c>
      <c r="C2007" s="79" t="s">
        <v>121</v>
      </c>
      <c r="D2007" s="85">
        <v>-10000</v>
      </c>
      <c r="E2007" s="85">
        <v>-10000</v>
      </c>
      <c r="F2007" s="210">
        <f t="shared" si="93"/>
        <v>1</v>
      </c>
      <c r="G2007" s="79" t="str">
        <f t="shared" si="94"/>
        <v>M</v>
      </c>
      <c r="H2007" s="79" t="str">
        <f t="shared" si="95"/>
        <v>1GDP-MALIN-CTYGA</v>
      </c>
    </row>
    <row r="2008" spans="1:8">
      <c r="A2008" s="80">
        <v>37194</v>
      </c>
      <c r="B2008" s="79" t="s">
        <v>165</v>
      </c>
      <c r="C2008" s="79" t="s">
        <v>133</v>
      </c>
      <c r="D2008" s="85">
        <v>20000</v>
      </c>
      <c r="E2008" s="85">
        <v>20000</v>
      </c>
      <c r="F2008" s="210">
        <f t="shared" si="93"/>
        <v>1</v>
      </c>
      <c r="G2008" s="79" t="str">
        <f t="shared" si="94"/>
        <v>M</v>
      </c>
      <c r="H2008" s="79" t="str">
        <f t="shared" si="95"/>
        <v>1GDP-ELPO/PERM2</v>
      </c>
    </row>
    <row r="2009" spans="1:8">
      <c r="A2009" s="80">
        <v>37194</v>
      </c>
      <c r="B2009" s="79" t="s">
        <v>165</v>
      </c>
      <c r="C2009" s="79" t="s">
        <v>137</v>
      </c>
      <c r="D2009" s="85">
        <v>-85000</v>
      </c>
      <c r="E2009" s="85">
        <v>-85000</v>
      </c>
      <c r="F2009" s="210">
        <f t="shared" si="93"/>
        <v>1</v>
      </c>
      <c r="G2009" s="79" t="str">
        <f t="shared" si="94"/>
        <v>M</v>
      </c>
      <c r="H2009" s="79" t="str">
        <f t="shared" si="95"/>
        <v>1GDP-ELPO/SANJUA</v>
      </c>
    </row>
    <row r="2010" spans="1:8">
      <c r="A2010" s="80">
        <v>37194</v>
      </c>
      <c r="B2010" s="79" t="s">
        <v>165</v>
      </c>
      <c r="C2010" s="79" t="s">
        <v>177</v>
      </c>
      <c r="D2010" s="85">
        <v>40000</v>
      </c>
      <c r="E2010" s="85">
        <v>40000</v>
      </c>
      <c r="F2010" s="210">
        <f t="shared" si="93"/>
        <v>1</v>
      </c>
      <c r="G2010" s="79" t="str">
        <f t="shared" si="94"/>
        <v>M</v>
      </c>
      <c r="H2010" s="79" t="str">
        <f t="shared" si="95"/>
        <v>1GDP-HEHUB</v>
      </c>
    </row>
    <row r="2011" spans="1:8">
      <c r="A2011" s="80">
        <v>37194</v>
      </c>
      <c r="B2011" s="79" t="s">
        <v>165</v>
      </c>
      <c r="C2011" s="79" t="s">
        <v>127</v>
      </c>
      <c r="D2011" s="85">
        <v>30000</v>
      </c>
      <c r="E2011" s="85">
        <v>30000</v>
      </c>
      <c r="F2011" s="210">
        <f t="shared" si="93"/>
        <v>1</v>
      </c>
      <c r="G2011" s="79" t="str">
        <f t="shared" si="94"/>
        <v>M</v>
      </c>
      <c r="H2011" s="79" t="str">
        <f t="shared" si="95"/>
        <v>1GDP-KERN/OPAL</v>
      </c>
    </row>
    <row r="2012" spans="1:8">
      <c r="A2012" s="80">
        <v>37194</v>
      </c>
      <c r="B2012" s="79" t="s">
        <v>165</v>
      </c>
      <c r="C2012" s="79" t="s">
        <v>121</v>
      </c>
      <c r="D2012" s="85">
        <v>-10000</v>
      </c>
      <c r="E2012" s="85">
        <v>-10000</v>
      </c>
      <c r="F2012" s="210">
        <f t="shared" si="93"/>
        <v>1</v>
      </c>
      <c r="G2012" s="79" t="str">
        <f t="shared" si="94"/>
        <v>M</v>
      </c>
      <c r="H2012" s="79" t="str">
        <f t="shared" si="95"/>
        <v>1GDP-MALIN-CTYGA</v>
      </c>
    </row>
    <row r="2013" spans="1:8">
      <c r="A2013" s="80">
        <v>37195</v>
      </c>
      <c r="B2013" s="79" t="s">
        <v>165</v>
      </c>
      <c r="C2013" s="79" t="s">
        <v>133</v>
      </c>
      <c r="D2013" s="85">
        <v>20000</v>
      </c>
      <c r="E2013" s="85">
        <v>20000</v>
      </c>
      <c r="F2013" s="210">
        <f t="shared" si="93"/>
        <v>1</v>
      </c>
      <c r="G2013" s="79" t="str">
        <f t="shared" si="94"/>
        <v>M</v>
      </c>
      <c r="H2013" s="79" t="str">
        <f t="shared" si="95"/>
        <v>1GDP-ELPO/PERM2</v>
      </c>
    </row>
    <row r="2014" spans="1:8">
      <c r="A2014" s="80">
        <v>37195</v>
      </c>
      <c r="B2014" s="79" t="s">
        <v>165</v>
      </c>
      <c r="C2014" s="79" t="s">
        <v>137</v>
      </c>
      <c r="D2014" s="85">
        <v>-85000</v>
      </c>
      <c r="E2014" s="85">
        <v>-85000</v>
      </c>
      <c r="F2014" s="210">
        <f t="shared" si="93"/>
        <v>1</v>
      </c>
      <c r="G2014" s="79" t="str">
        <f t="shared" si="94"/>
        <v>M</v>
      </c>
      <c r="H2014" s="79" t="str">
        <f t="shared" si="95"/>
        <v>1GDP-ELPO/SANJUA</v>
      </c>
    </row>
    <row r="2015" spans="1:8">
      <c r="A2015" s="80">
        <v>37195</v>
      </c>
      <c r="B2015" s="79" t="s">
        <v>165</v>
      </c>
      <c r="C2015" s="79" t="s">
        <v>177</v>
      </c>
      <c r="D2015" s="85">
        <v>40000</v>
      </c>
      <c r="E2015" s="85">
        <v>40000</v>
      </c>
      <c r="F2015" s="210">
        <f t="shared" si="93"/>
        <v>1</v>
      </c>
      <c r="G2015" s="79" t="str">
        <f t="shared" si="94"/>
        <v>M</v>
      </c>
      <c r="H2015" s="79" t="str">
        <f t="shared" si="95"/>
        <v>1GDP-HEHUB</v>
      </c>
    </row>
    <row r="2016" spans="1:8">
      <c r="A2016" s="80">
        <v>37195</v>
      </c>
      <c r="B2016" s="79" t="s">
        <v>165</v>
      </c>
      <c r="C2016" s="79" t="s">
        <v>127</v>
      </c>
      <c r="D2016" s="85">
        <v>30000</v>
      </c>
      <c r="E2016" s="85">
        <v>30000</v>
      </c>
      <c r="F2016" s="210">
        <f t="shared" si="93"/>
        <v>1</v>
      </c>
      <c r="G2016" s="79" t="str">
        <f t="shared" si="94"/>
        <v>M</v>
      </c>
      <c r="H2016" s="79" t="str">
        <f t="shared" si="95"/>
        <v>1GDP-KERN/OPAL</v>
      </c>
    </row>
    <row r="2017" spans="1:8">
      <c r="A2017" s="80">
        <v>37195</v>
      </c>
      <c r="B2017" s="79" t="s">
        <v>165</v>
      </c>
      <c r="C2017" s="79" t="s">
        <v>121</v>
      </c>
      <c r="D2017" s="85">
        <v>-10000</v>
      </c>
      <c r="E2017" s="85">
        <v>-10000</v>
      </c>
      <c r="F2017" s="210">
        <f t="shared" si="93"/>
        <v>1</v>
      </c>
      <c r="G2017" s="79" t="str">
        <f t="shared" si="94"/>
        <v>M</v>
      </c>
      <c r="H2017" s="79" t="str">
        <f t="shared" si="95"/>
        <v>1GDP-MALIN-CTYGA</v>
      </c>
    </row>
    <row r="2018" spans="1:8">
      <c r="A2018" s="80">
        <v>37165</v>
      </c>
      <c r="B2018" s="79" t="s">
        <v>89</v>
      </c>
      <c r="C2018" s="79" t="s">
        <v>90</v>
      </c>
      <c r="D2018" s="85">
        <v>0</v>
      </c>
      <c r="E2018" s="85">
        <v>0</v>
      </c>
      <c r="F2018" s="210">
        <f t="shared" si="93"/>
        <v>1</v>
      </c>
      <c r="G2018" s="79" t="str">
        <f t="shared" si="94"/>
        <v>D</v>
      </c>
      <c r="H2018" s="79" t="str">
        <f t="shared" si="95"/>
        <v>1CGPR-AECO/BASIS</v>
      </c>
    </row>
    <row r="2019" spans="1:8">
      <c r="A2019" s="80">
        <v>37165</v>
      </c>
      <c r="B2019" s="79" t="s">
        <v>89</v>
      </c>
      <c r="C2019" s="79" t="s">
        <v>103</v>
      </c>
      <c r="D2019" s="85">
        <v>0</v>
      </c>
      <c r="E2019" s="85">
        <v>0</v>
      </c>
      <c r="F2019" s="210">
        <f t="shared" si="93"/>
        <v>1</v>
      </c>
      <c r="G2019" s="79" t="str">
        <f t="shared" si="94"/>
        <v>D</v>
      </c>
      <c r="H2019" s="79" t="str">
        <f t="shared" si="95"/>
        <v>1DJ/BASIN/CIG</v>
      </c>
    </row>
    <row r="2020" spans="1:8">
      <c r="A2020" s="80">
        <v>37165</v>
      </c>
      <c r="B2020" s="79" t="s">
        <v>89</v>
      </c>
      <c r="C2020" s="79" t="s">
        <v>91</v>
      </c>
      <c r="D2020" s="85">
        <v>0</v>
      </c>
      <c r="E2020" s="85">
        <v>0</v>
      </c>
      <c r="F2020" s="210">
        <f t="shared" si="93"/>
        <v>1</v>
      </c>
      <c r="G2020" s="79" t="str">
        <f t="shared" si="94"/>
        <v>D</v>
      </c>
      <c r="H2020" s="79" t="str">
        <f t="shared" si="95"/>
        <v>1IF-CIG/RKYMTN</v>
      </c>
    </row>
    <row r="2021" spans="1:8">
      <c r="A2021" s="80">
        <v>37165</v>
      </c>
      <c r="B2021" s="79" t="s">
        <v>89</v>
      </c>
      <c r="C2021" s="79" t="s">
        <v>104</v>
      </c>
      <c r="D2021" s="85">
        <v>0</v>
      </c>
      <c r="E2021" s="85">
        <v>0</v>
      </c>
      <c r="F2021" s="210">
        <f t="shared" si="93"/>
        <v>1</v>
      </c>
      <c r="G2021" s="79" t="str">
        <f t="shared" si="94"/>
        <v>D</v>
      </c>
      <c r="H2021" s="79" t="str">
        <f t="shared" si="95"/>
        <v>1IF-CIG/WIC</v>
      </c>
    </row>
    <row r="2022" spans="1:8">
      <c r="A2022" s="80">
        <v>37165</v>
      </c>
      <c r="B2022" s="79" t="s">
        <v>89</v>
      </c>
      <c r="C2022" s="79" t="s">
        <v>92</v>
      </c>
      <c r="D2022" s="85">
        <v>0</v>
      </c>
      <c r="E2022" s="85">
        <v>0</v>
      </c>
      <c r="F2022" s="210">
        <f t="shared" si="93"/>
        <v>1</v>
      </c>
      <c r="G2022" s="79" t="str">
        <f t="shared" si="94"/>
        <v>D</v>
      </c>
      <c r="H2022" s="79" t="str">
        <f t="shared" si="95"/>
        <v>1IF-ELPO/PERMIAN</v>
      </c>
    </row>
    <row r="2023" spans="1:8">
      <c r="A2023" s="80">
        <v>37165</v>
      </c>
      <c r="B2023" s="79" t="s">
        <v>89</v>
      </c>
      <c r="C2023" s="79" t="s">
        <v>72</v>
      </c>
      <c r="D2023" s="85">
        <v>0</v>
      </c>
      <c r="E2023" s="85">
        <v>0</v>
      </c>
      <c r="F2023" s="210">
        <f t="shared" si="93"/>
        <v>1</v>
      </c>
      <c r="G2023" s="79" t="str">
        <f t="shared" si="94"/>
        <v>D</v>
      </c>
      <c r="H2023" s="79" t="str">
        <f t="shared" si="95"/>
        <v>1IF-ELPO/SJ</v>
      </c>
    </row>
    <row r="2024" spans="1:8">
      <c r="A2024" s="80">
        <v>37165</v>
      </c>
      <c r="B2024" s="79" t="s">
        <v>89</v>
      </c>
      <c r="C2024" s="79" t="s">
        <v>93</v>
      </c>
      <c r="D2024" s="85">
        <v>0</v>
      </c>
      <c r="E2024" s="85">
        <v>0</v>
      </c>
      <c r="F2024" s="210">
        <f t="shared" si="93"/>
        <v>1</v>
      </c>
      <c r="G2024" s="79" t="str">
        <f t="shared" si="94"/>
        <v>D</v>
      </c>
      <c r="H2024" s="79" t="str">
        <f t="shared" si="95"/>
        <v>1IF-HEHUB</v>
      </c>
    </row>
    <row r="2025" spans="1:8">
      <c r="A2025" s="80">
        <v>37165</v>
      </c>
      <c r="B2025" s="79" t="s">
        <v>89</v>
      </c>
      <c r="C2025" s="79" t="s">
        <v>105</v>
      </c>
      <c r="D2025" s="85">
        <v>0</v>
      </c>
      <c r="E2025" s="85">
        <v>0</v>
      </c>
      <c r="F2025" s="210">
        <f t="shared" si="93"/>
        <v>1</v>
      </c>
      <c r="G2025" s="79" t="str">
        <f t="shared" si="94"/>
        <v>D</v>
      </c>
      <c r="H2025" s="79" t="str">
        <f t="shared" si="95"/>
        <v>1IF-KERN/RIVER</v>
      </c>
    </row>
    <row r="2026" spans="1:8">
      <c r="A2026" s="80">
        <v>37165</v>
      </c>
      <c r="B2026" s="79" t="s">
        <v>89</v>
      </c>
      <c r="C2026" s="79" t="s">
        <v>95</v>
      </c>
      <c r="D2026" s="85">
        <v>0</v>
      </c>
      <c r="E2026" s="85">
        <v>0</v>
      </c>
      <c r="F2026" s="210">
        <f t="shared" si="93"/>
        <v>1</v>
      </c>
      <c r="G2026" s="79" t="str">
        <f t="shared" si="94"/>
        <v>D</v>
      </c>
      <c r="H2026" s="79" t="str">
        <f t="shared" si="95"/>
        <v>1IF-NTHWST/CANBR</v>
      </c>
    </row>
    <row r="2027" spans="1:8">
      <c r="A2027" s="80">
        <v>37165</v>
      </c>
      <c r="B2027" s="79" t="s">
        <v>89</v>
      </c>
      <c r="C2027" s="79" t="s">
        <v>67</v>
      </c>
      <c r="D2027" s="85">
        <v>0</v>
      </c>
      <c r="E2027" s="85">
        <v>0</v>
      </c>
      <c r="F2027" s="210">
        <f t="shared" si="93"/>
        <v>1</v>
      </c>
      <c r="G2027" s="79" t="str">
        <f t="shared" si="94"/>
        <v>D</v>
      </c>
      <c r="H2027" s="79" t="str">
        <f t="shared" si="95"/>
        <v>1IF-NWPL_ROCKY_M</v>
      </c>
    </row>
    <row r="2028" spans="1:8">
      <c r="A2028" s="80">
        <v>37165</v>
      </c>
      <c r="B2028" s="79" t="s">
        <v>89</v>
      </c>
      <c r="C2028" s="79" t="s">
        <v>102</v>
      </c>
      <c r="D2028" s="85">
        <v>0</v>
      </c>
      <c r="E2028" s="85">
        <v>0</v>
      </c>
      <c r="F2028" s="210">
        <f t="shared" si="93"/>
        <v>1</v>
      </c>
      <c r="G2028" s="79" t="str">
        <f t="shared" si="94"/>
        <v>D</v>
      </c>
      <c r="H2028" s="79" t="str">
        <f t="shared" si="95"/>
        <v>1IF-PAN/TX/OK</v>
      </c>
    </row>
    <row r="2029" spans="1:8">
      <c r="A2029" s="80">
        <v>37165</v>
      </c>
      <c r="B2029" s="79" t="s">
        <v>89</v>
      </c>
      <c r="C2029" s="79" t="s">
        <v>73</v>
      </c>
      <c r="D2029" s="85">
        <v>0</v>
      </c>
      <c r="E2029" s="85">
        <v>0</v>
      </c>
      <c r="F2029" s="210">
        <f t="shared" si="93"/>
        <v>1</v>
      </c>
      <c r="G2029" s="79" t="str">
        <f t="shared" si="94"/>
        <v>D</v>
      </c>
      <c r="H2029" s="79" t="str">
        <f t="shared" si="95"/>
        <v>1IF-WAHA-TX</v>
      </c>
    </row>
    <row r="2030" spans="1:8">
      <c r="A2030" s="80">
        <v>37165</v>
      </c>
      <c r="B2030" s="79" t="s">
        <v>89</v>
      </c>
      <c r="C2030" s="79" t="s">
        <v>68</v>
      </c>
      <c r="D2030" s="85">
        <v>0</v>
      </c>
      <c r="E2030" s="85">
        <v>0</v>
      </c>
      <c r="F2030" s="210">
        <f t="shared" si="93"/>
        <v>1</v>
      </c>
      <c r="G2030" s="79" t="str">
        <f t="shared" si="94"/>
        <v>D</v>
      </c>
      <c r="H2030" s="79" t="str">
        <f t="shared" si="95"/>
        <v>1NGI-MALIN</v>
      </c>
    </row>
    <row r="2031" spans="1:8">
      <c r="A2031" s="80">
        <v>37165</v>
      </c>
      <c r="B2031" s="79" t="s">
        <v>89</v>
      </c>
      <c r="C2031" s="79" t="s">
        <v>74</v>
      </c>
      <c r="D2031" s="85">
        <v>0</v>
      </c>
      <c r="E2031" s="85">
        <v>0</v>
      </c>
      <c r="F2031" s="210">
        <f t="shared" si="93"/>
        <v>1</v>
      </c>
      <c r="G2031" s="79" t="str">
        <f t="shared" si="94"/>
        <v>D</v>
      </c>
      <c r="H2031" s="79" t="str">
        <f t="shared" si="95"/>
        <v>1NGI-PGE/CG</v>
      </c>
    </row>
    <row r="2032" spans="1:8">
      <c r="A2032" s="80">
        <v>37165</v>
      </c>
      <c r="B2032" s="79" t="s">
        <v>89</v>
      </c>
      <c r="C2032" s="79" t="s">
        <v>46</v>
      </c>
      <c r="D2032" s="85">
        <v>0</v>
      </c>
      <c r="E2032" s="85">
        <v>0</v>
      </c>
      <c r="F2032" s="210">
        <f t="shared" si="93"/>
        <v>1</v>
      </c>
      <c r="G2032" s="79" t="str">
        <f t="shared" si="94"/>
        <v>D</v>
      </c>
      <c r="H2032" s="79" t="str">
        <f t="shared" si="95"/>
        <v>1NGI-SOCAL</v>
      </c>
    </row>
    <row r="2033" spans="1:8">
      <c r="A2033" s="80">
        <v>37165</v>
      </c>
      <c r="B2033" s="79" t="s">
        <v>89</v>
      </c>
      <c r="C2033" s="79" t="s">
        <v>106</v>
      </c>
      <c r="D2033" s="85">
        <v>0</v>
      </c>
      <c r="E2033" s="85">
        <v>0</v>
      </c>
      <c r="F2033" s="210">
        <f t="shared" si="93"/>
        <v>1</v>
      </c>
      <c r="G2033" s="79" t="str">
        <f t="shared" si="94"/>
        <v>D</v>
      </c>
      <c r="H2033" s="79" t="str">
        <f t="shared" si="95"/>
        <v>1NGW/OPAL</v>
      </c>
    </row>
    <row r="2034" spans="1:8">
      <c r="A2034" s="80">
        <v>37165</v>
      </c>
      <c r="B2034" s="79" t="s">
        <v>89</v>
      </c>
      <c r="C2034" s="79" t="s">
        <v>107</v>
      </c>
      <c r="D2034" s="85">
        <v>0</v>
      </c>
      <c r="E2034" s="85">
        <v>0</v>
      </c>
      <c r="F2034" s="210">
        <f t="shared" si="93"/>
        <v>1</v>
      </c>
      <c r="G2034" s="79" t="str">
        <f t="shared" si="94"/>
        <v>D</v>
      </c>
      <c r="H2034" s="79" t="str">
        <f t="shared" si="95"/>
        <v>1NW STANF/1ST-GD</v>
      </c>
    </row>
    <row r="2035" spans="1:8">
      <c r="A2035" s="80">
        <v>37196</v>
      </c>
      <c r="B2035" s="79" t="s">
        <v>89</v>
      </c>
      <c r="C2035" s="79" t="s">
        <v>103</v>
      </c>
      <c r="D2035" s="85">
        <v>0</v>
      </c>
      <c r="E2035" s="85">
        <v>0</v>
      </c>
      <c r="F2035" s="210">
        <f t="shared" si="93"/>
        <v>2</v>
      </c>
      <c r="G2035" s="79" t="str">
        <f t="shared" si="94"/>
        <v>D</v>
      </c>
      <c r="H2035" s="79" t="str">
        <f t="shared" si="95"/>
        <v>2DJ/BASIN/CIG</v>
      </c>
    </row>
    <row r="2036" spans="1:8">
      <c r="A2036" s="80">
        <v>37196</v>
      </c>
      <c r="B2036" s="79" t="s">
        <v>89</v>
      </c>
      <c r="C2036" s="79" t="s">
        <v>91</v>
      </c>
      <c r="D2036" s="85">
        <v>362230.32160000002</v>
      </c>
      <c r="E2036" s="85">
        <v>-3622.3032159999998</v>
      </c>
      <c r="F2036" s="210">
        <f t="shared" si="93"/>
        <v>2</v>
      </c>
      <c r="G2036" s="79" t="str">
        <f t="shared" si="94"/>
        <v>D</v>
      </c>
      <c r="H2036" s="79" t="str">
        <f t="shared" si="95"/>
        <v>2IF-CIG/RKYMTN</v>
      </c>
    </row>
    <row r="2037" spans="1:8">
      <c r="A2037" s="80">
        <v>37196</v>
      </c>
      <c r="B2037" s="79" t="s">
        <v>89</v>
      </c>
      <c r="C2037" s="79" t="s">
        <v>104</v>
      </c>
      <c r="D2037" s="85">
        <v>-449776.89569999999</v>
      </c>
      <c r="E2037" s="85">
        <v>4497.7689570000002</v>
      </c>
      <c r="F2037" s="210">
        <f t="shared" si="93"/>
        <v>2</v>
      </c>
      <c r="G2037" s="79" t="str">
        <f t="shared" si="94"/>
        <v>D</v>
      </c>
      <c r="H2037" s="79" t="str">
        <f t="shared" si="95"/>
        <v>2IF-CIG/WIC</v>
      </c>
    </row>
    <row r="2038" spans="1:8">
      <c r="A2038" s="80">
        <v>37196</v>
      </c>
      <c r="B2038" s="79" t="s">
        <v>89</v>
      </c>
      <c r="C2038" s="79" t="s">
        <v>92</v>
      </c>
      <c r="D2038" s="85">
        <v>8893.588600000001</v>
      </c>
      <c r="E2038" s="85">
        <v>-889.35886000000005</v>
      </c>
      <c r="F2038" s="210">
        <f t="shared" si="93"/>
        <v>2</v>
      </c>
      <c r="G2038" s="79" t="str">
        <f t="shared" si="94"/>
        <v>D</v>
      </c>
      <c r="H2038" s="79" t="str">
        <f t="shared" si="95"/>
        <v>2IF-ELPO/PERMIAN</v>
      </c>
    </row>
    <row r="2039" spans="1:8">
      <c r="A2039" s="80">
        <v>37196</v>
      </c>
      <c r="B2039" s="79" t="s">
        <v>89</v>
      </c>
      <c r="C2039" s="79" t="s">
        <v>72</v>
      </c>
      <c r="D2039" s="85">
        <v>76522.042600000001</v>
      </c>
      <c r="E2039" s="85">
        <v>-7652.2042600000004</v>
      </c>
      <c r="F2039" s="210">
        <f t="shared" si="93"/>
        <v>2</v>
      </c>
      <c r="G2039" s="79" t="str">
        <f t="shared" si="94"/>
        <v>D</v>
      </c>
      <c r="H2039" s="79" t="str">
        <f t="shared" si="95"/>
        <v>2IF-ELPO/SJ</v>
      </c>
    </row>
    <row r="2040" spans="1:8">
      <c r="A2040" s="80">
        <v>37196</v>
      </c>
      <c r="B2040" s="79" t="s">
        <v>89</v>
      </c>
      <c r="C2040" s="79" t="s">
        <v>93</v>
      </c>
      <c r="D2040" s="85">
        <v>0</v>
      </c>
      <c r="E2040" s="85">
        <v>0</v>
      </c>
      <c r="F2040" s="210">
        <f t="shared" si="93"/>
        <v>2</v>
      </c>
      <c r="G2040" s="79" t="str">
        <f t="shared" si="94"/>
        <v>D</v>
      </c>
      <c r="H2040" s="79" t="str">
        <f t="shared" si="95"/>
        <v>2IF-HEHUB</v>
      </c>
    </row>
    <row r="2041" spans="1:8">
      <c r="A2041" s="80">
        <v>37196</v>
      </c>
      <c r="B2041" s="79" t="s">
        <v>89</v>
      </c>
      <c r="C2041" s="79" t="s">
        <v>105</v>
      </c>
      <c r="D2041" s="85">
        <v>149925.63190000001</v>
      </c>
      <c r="E2041" s="85">
        <v>-1499.2563190000001</v>
      </c>
      <c r="F2041" s="210">
        <f t="shared" si="93"/>
        <v>2</v>
      </c>
      <c r="G2041" s="79" t="str">
        <f t="shared" si="94"/>
        <v>D</v>
      </c>
      <c r="H2041" s="79" t="str">
        <f t="shared" si="95"/>
        <v>2IF-KERN/RIVER</v>
      </c>
    </row>
    <row r="2042" spans="1:8">
      <c r="A2042" s="80">
        <v>37196</v>
      </c>
      <c r="B2042" s="79" t="s">
        <v>89</v>
      </c>
      <c r="C2042" s="79" t="s">
        <v>95</v>
      </c>
      <c r="D2042" s="85">
        <v>299851.26390000002</v>
      </c>
      <c r="E2042" s="85">
        <v>-29985.126390000001</v>
      </c>
      <c r="F2042" s="210">
        <f t="shared" si="93"/>
        <v>2</v>
      </c>
      <c r="G2042" s="79" t="str">
        <f t="shared" si="94"/>
        <v>D</v>
      </c>
      <c r="H2042" s="79" t="str">
        <f t="shared" si="95"/>
        <v>2IF-NTHWST/CANBR</v>
      </c>
    </row>
    <row r="2043" spans="1:8">
      <c r="A2043" s="80">
        <v>37196</v>
      </c>
      <c r="B2043" s="79" t="s">
        <v>89</v>
      </c>
      <c r="C2043" s="79" t="s">
        <v>67</v>
      </c>
      <c r="D2043" s="85">
        <v>-14992.563200000001</v>
      </c>
      <c r="E2043" s="85">
        <v>1499.25632</v>
      </c>
      <c r="F2043" s="210">
        <f t="shared" si="93"/>
        <v>2</v>
      </c>
      <c r="G2043" s="79" t="str">
        <f t="shared" si="94"/>
        <v>D</v>
      </c>
      <c r="H2043" s="79" t="str">
        <f t="shared" si="95"/>
        <v>2IF-NWPL_ROCKY_M</v>
      </c>
    </row>
    <row r="2044" spans="1:8">
      <c r="A2044" s="80">
        <v>37196</v>
      </c>
      <c r="B2044" s="79" t="s">
        <v>89</v>
      </c>
      <c r="C2044" s="79" t="s">
        <v>102</v>
      </c>
      <c r="D2044" s="85">
        <v>0</v>
      </c>
      <c r="E2044" s="85">
        <v>0</v>
      </c>
      <c r="F2044" s="210">
        <f t="shared" si="93"/>
        <v>2</v>
      </c>
      <c r="G2044" s="79" t="str">
        <f t="shared" si="94"/>
        <v>D</v>
      </c>
      <c r="H2044" s="79" t="str">
        <f t="shared" si="95"/>
        <v>2IF-PAN/TX/OK</v>
      </c>
    </row>
    <row r="2045" spans="1:8">
      <c r="A2045" s="80">
        <v>37196</v>
      </c>
      <c r="B2045" s="79" t="s">
        <v>89</v>
      </c>
      <c r="C2045" s="79" t="s">
        <v>73</v>
      </c>
      <c r="D2045" s="85">
        <v>-276462.8653</v>
      </c>
      <c r="E2045" s="85">
        <v>55292.573060000002</v>
      </c>
      <c r="F2045" s="210">
        <f t="shared" si="93"/>
        <v>2</v>
      </c>
      <c r="G2045" s="79" t="str">
        <f t="shared" si="94"/>
        <v>D</v>
      </c>
      <c r="H2045" s="79" t="str">
        <f t="shared" si="95"/>
        <v>2IF-WAHA-TX</v>
      </c>
    </row>
    <row r="2046" spans="1:8">
      <c r="A2046" s="80">
        <v>37196</v>
      </c>
      <c r="B2046" s="79" t="s">
        <v>89</v>
      </c>
      <c r="C2046" s="79" t="s">
        <v>68</v>
      </c>
      <c r="D2046" s="85">
        <v>-314543.97560000001</v>
      </c>
      <c r="E2046" s="85">
        <v>3145.4397560000002</v>
      </c>
      <c r="F2046" s="210">
        <f t="shared" si="93"/>
        <v>2</v>
      </c>
      <c r="G2046" s="79" t="str">
        <f t="shared" si="94"/>
        <v>D</v>
      </c>
      <c r="H2046" s="79" t="str">
        <f t="shared" si="95"/>
        <v>2NGI-MALIN</v>
      </c>
    </row>
    <row r="2047" spans="1:8">
      <c r="A2047" s="80">
        <v>37196</v>
      </c>
      <c r="B2047" s="79" t="s">
        <v>89</v>
      </c>
      <c r="C2047" s="79" t="s">
        <v>74</v>
      </c>
      <c r="D2047" s="85">
        <v>-8180.9422000000004</v>
      </c>
      <c r="E2047" s="85">
        <v>0</v>
      </c>
      <c r="F2047" s="210">
        <f t="shared" si="93"/>
        <v>2</v>
      </c>
      <c r="G2047" s="79" t="str">
        <f t="shared" si="94"/>
        <v>D</v>
      </c>
      <c r="H2047" s="79" t="str">
        <f t="shared" si="95"/>
        <v>2NGI-PGE/CG</v>
      </c>
    </row>
    <row r="2048" spans="1:8">
      <c r="A2048" s="80">
        <v>37196</v>
      </c>
      <c r="B2048" s="79" t="s">
        <v>89</v>
      </c>
      <c r="C2048" s="79" t="s">
        <v>46</v>
      </c>
      <c r="D2048" s="85">
        <v>2106097.3045999999</v>
      </c>
      <c r="E2048" s="85">
        <v>-210609.73045999999</v>
      </c>
      <c r="F2048" s="210">
        <f t="shared" si="93"/>
        <v>2</v>
      </c>
      <c r="G2048" s="79" t="str">
        <f t="shared" si="94"/>
        <v>D</v>
      </c>
      <c r="H2048" s="79" t="str">
        <f t="shared" si="95"/>
        <v>2NGI-SOCAL</v>
      </c>
    </row>
    <row r="2049" spans="1:8">
      <c r="A2049" s="80">
        <v>37196</v>
      </c>
      <c r="B2049" s="79" t="s">
        <v>89</v>
      </c>
      <c r="C2049" s="79" t="s">
        <v>106</v>
      </c>
      <c r="D2049" s="85">
        <v>-149925.6318</v>
      </c>
      <c r="E2049" s="85">
        <v>0</v>
      </c>
      <c r="F2049" s="210">
        <f t="shared" si="93"/>
        <v>2</v>
      </c>
      <c r="G2049" s="79" t="str">
        <f t="shared" si="94"/>
        <v>D</v>
      </c>
      <c r="H2049" s="79" t="str">
        <f t="shared" si="95"/>
        <v>2NGW/OPAL</v>
      </c>
    </row>
    <row r="2050" spans="1:8">
      <c r="A2050" s="80">
        <v>37226</v>
      </c>
      <c r="B2050" s="79" t="s">
        <v>89</v>
      </c>
      <c r="C2050" s="79" t="s">
        <v>103</v>
      </c>
      <c r="D2050" s="85">
        <v>0</v>
      </c>
      <c r="E2050" s="85">
        <v>0</v>
      </c>
      <c r="F2050" s="210">
        <f t="shared" si="93"/>
        <v>3</v>
      </c>
      <c r="G2050" s="79" t="str">
        <f t="shared" si="94"/>
        <v>D</v>
      </c>
      <c r="H2050" s="79" t="str">
        <f t="shared" si="95"/>
        <v>3DJ/BASIN/CIG</v>
      </c>
    </row>
    <row r="2051" spans="1:8">
      <c r="A2051" s="80">
        <v>37226</v>
      </c>
      <c r="B2051" s="79" t="s">
        <v>89</v>
      </c>
      <c r="C2051" s="79" t="s">
        <v>91</v>
      </c>
      <c r="D2051" s="85">
        <v>384055.57059999998</v>
      </c>
      <c r="E2051" s="85">
        <v>-3840.5557060000001</v>
      </c>
      <c r="F2051" s="210">
        <f t="shared" ref="F2051:F2114" si="96">IF(REF_DT&lt;=LastDay,INDEX(IntraMonth_Buckets,MATCH($A2051,IntraSumMonths,0),1),INDEX(BucketTable,MATCH($A2051,SumMonths,0),1))</f>
        <v>3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3IF-CIG/RKYMTN</v>
      </c>
    </row>
    <row r="2052" spans="1:8">
      <c r="A2052" s="80">
        <v>37226</v>
      </c>
      <c r="B2052" s="79" t="s">
        <v>89</v>
      </c>
      <c r="C2052" s="79" t="s">
        <v>104</v>
      </c>
      <c r="D2052" s="85">
        <v>-463859.32549999998</v>
      </c>
      <c r="E2052" s="85">
        <v>4638.5932549999998</v>
      </c>
      <c r="F2052" s="210">
        <f t="shared" si="96"/>
        <v>3</v>
      </c>
      <c r="G2052" s="79" t="str">
        <f t="shared" si="97"/>
        <v>D</v>
      </c>
      <c r="H2052" s="79" t="str">
        <f t="shared" si="98"/>
        <v>3IF-CIG/WIC</v>
      </c>
    </row>
    <row r="2053" spans="1:8">
      <c r="A2053" s="80">
        <v>37226</v>
      </c>
      <c r="B2053" s="79" t="s">
        <v>89</v>
      </c>
      <c r="C2053" s="79" t="s">
        <v>92</v>
      </c>
      <c r="D2053" s="85">
        <v>5726.9168</v>
      </c>
      <c r="E2053" s="85">
        <v>-572.69168000000002</v>
      </c>
      <c r="F2053" s="210">
        <f t="shared" si="96"/>
        <v>3</v>
      </c>
      <c r="G2053" s="79" t="str">
        <f t="shared" si="97"/>
        <v>D</v>
      </c>
      <c r="H2053" s="79" t="str">
        <f t="shared" si="98"/>
        <v>3IF-ELPO/PERMIAN</v>
      </c>
    </row>
    <row r="2054" spans="1:8">
      <c r="A2054" s="80">
        <v>37226</v>
      </c>
      <c r="B2054" s="79" t="s">
        <v>89</v>
      </c>
      <c r="C2054" s="79" t="s">
        <v>72</v>
      </c>
      <c r="D2054" s="85">
        <v>-1342.6984</v>
      </c>
      <c r="E2054" s="85">
        <v>134.26983999999999</v>
      </c>
      <c r="F2054" s="210">
        <f t="shared" si="96"/>
        <v>3</v>
      </c>
      <c r="G2054" s="79" t="str">
        <f t="shared" si="97"/>
        <v>D</v>
      </c>
      <c r="H2054" s="79" t="str">
        <f t="shared" si="98"/>
        <v>3IF-ELPO/SJ</v>
      </c>
    </row>
    <row r="2055" spans="1:8">
      <c r="A2055" s="80">
        <v>37226</v>
      </c>
      <c r="B2055" s="79" t="s">
        <v>89</v>
      </c>
      <c r="C2055" s="79" t="s">
        <v>93</v>
      </c>
      <c r="D2055" s="85">
        <v>0</v>
      </c>
      <c r="E2055" s="85">
        <v>0</v>
      </c>
      <c r="F2055" s="210">
        <f t="shared" si="96"/>
        <v>3</v>
      </c>
      <c r="G2055" s="79" t="str">
        <f t="shared" si="97"/>
        <v>D</v>
      </c>
      <c r="H2055" s="79" t="str">
        <f t="shared" si="98"/>
        <v>3IF-HEHUB</v>
      </c>
    </row>
    <row r="2056" spans="1:8">
      <c r="A2056" s="80">
        <v>37226</v>
      </c>
      <c r="B2056" s="79" t="s">
        <v>89</v>
      </c>
      <c r="C2056" s="79" t="s">
        <v>105</v>
      </c>
      <c r="D2056" s="85">
        <v>154619.7752</v>
      </c>
      <c r="E2056" s="85">
        <v>-1546.197752</v>
      </c>
      <c r="F2056" s="210">
        <f t="shared" si="96"/>
        <v>3</v>
      </c>
      <c r="G2056" s="79" t="str">
        <f t="shared" si="97"/>
        <v>D</v>
      </c>
      <c r="H2056" s="79" t="str">
        <f t="shared" si="98"/>
        <v>3IF-KERN/RIVER</v>
      </c>
    </row>
    <row r="2057" spans="1:8">
      <c r="A2057" s="80">
        <v>37226</v>
      </c>
      <c r="B2057" s="79" t="s">
        <v>89</v>
      </c>
      <c r="C2057" s="79" t="s">
        <v>95</v>
      </c>
      <c r="D2057" s="85">
        <v>-927718.65130000003</v>
      </c>
      <c r="E2057" s="85">
        <v>92771.865130000006</v>
      </c>
      <c r="F2057" s="210">
        <f t="shared" si="96"/>
        <v>3</v>
      </c>
      <c r="G2057" s="79" t="str">
        <f t="shared" si="97"/>
        <v>D</v>
      </c>
      <c r="H2057" s="79" t="str">
        <f t="shared" si="98"/>
        <v>3IF-NTHWST/CANBR</v>
      </c>
    </row>
    <row r="2058" spans="1:8">
      <c r="A2058" s="80">
        <v>37226</v>
      </c>
      <c r="B2058" s="79" t="s">
        <v>89</v>
      </c>
      <c r="C2058" s="79" t="s">
        <v>67</v>
      </c>
      <c r="D2058" s="85">
        <v>139157.79730000001</v>
      </c>
      <c r="E2058" s="85">
        <v>-13915.77973</v>
      </c>
      <c r="F2058" s="210">
        <f t="shared" si="96"/>
        <v>3</v>
      </c>
      <c r="G2058" s="79" t="str">
        <f t="shared" si="97"/>
        <v>D</v>
      </c>
      <c r="H2058" s="79" t="str">
        <f t="shared" si="98"/>
        <v>3IF-NWPL_ROCKY_M</v>
      </c>
    </row>
    <row r="2059" spans="1:8">
      <c r="A2059" s="80">
        <v>37226</v>
      </c>
      <c r="B2059" s="79" t="s">
        <v>89</v>
      </c>
      <c r="C2059" s="79" t="s">
        <v>102</v>
      </c>
      <c r="D2059" s="85">
        <v>0</v>
      </c>
      <c r="E2059" s="85">
        <v>0</v>
      </c>
      <c r="F2059" s="210">
        <f t="shared" si="96"/>
        <v>3</v>
      </c>
      <c r="G2059" s="79" t="str">
        <f t="shared" si="97"/>
        <v>D</v>
      </c>
      <c r="H2059" s="79" t="str">
        <f t="shared" si="98"/>
        <v>3IF-PAN/TX/OK</v>
      </c>
    </row>
    <row r="2060" spans="1:8">
      <c r="A2060" s="80">
        <v>37226</v>
      </c>
      <c r="B2060" s="79" t="s">
        <v>89</v>
      </c>
      <c r="C2060" s="79" t="s">
        <v>73</v>
      </c>
      <c r="D2060" s="85">
        <v>-11970.563099999999</v>
      </c>
      <c r="E2060" s="85">
        <v>2394.1126199999999</v>
      </c>
      <c r="F2060" s="210">
        <f t="shared" si="96"/>
        <v>3</v>
      </c>
      <c r="G2060" s="79" t="str">
        <f t="shared" si="97"/>
        <v>D</v>
      </c>
      <c r="H2060" s="79" t="str">
        <f t="shared" si="98"/>
        <v>3IF-WAHA-TX</v>
      </c>
    </row>
    <row r="2061" spans="1:8">
      <c r="A2061" s="80">
        <v>37226</v>
      </c>
      <c r="B2061" s="79" t="s">
        <v>89</v>
      </c>
      <c r="C2061" s="79" t="s">
        <v>68</v>
      </c>
      <c r="D2061" s="85">
        <v>-1578296.8171000001</v>
      </c>
      <c r="E2061" s="85">
        <v>15782.968171</v>
      </c>
      <c r="F2061" s="210">
        <f t="shared" si="96"/>
        <v>3</v>
      </c>
      <c r="G2061" s="79" t="str">
        <f t="shared" si="97"/>
        <v>D</v>
      </c>
      <c r="H2061" s="79" t="str">
        <f t="shared" si="98"/>
        <v>3NGI-MALIN</v>
      </c>
    </row>
    <row r="2062" spans="1:8">
      <c r="A2062" s="80">
        <v>37226</v>
      </c>
      <c r="B2062" s="79" t="s">
        <v>89</v>
      </c>
      <c r="C2062" s="79" t="s">
        <v>74</v>
      </c>
      <c r="D2062" s="85">
        <v>83911.653099999996</v>
      </c>
      <c r="E2062" s="85">
        <v>0</v>
      </c>
      <c r="F2062" s="210">
        <f t="shared" si="96"/>
        <v>3</v>
      </c>
      <c r="G2062" s="79" t="str">
        <f t="shared" si="97"/>
        <v>D</v>
      </c>
      <c r="H2062" s="79" t="str">
        <f t="shared" si="98"/>
        <v>3NGI-PGE/CG</v>
      </c>
    </row>
    <row r="2063" spans="1:8">
      <c r="A2063" s="80">
        <v>37226</v>
      </c>
      <c r="B2063" s="79" t="s">
        <v>89</v>
      </c>
      <c r="C2063" s="79" t="s">
        <v>46</v>
      </c>
      <c r="D2063" s="85">
        <v>1942571.0325</v>
      </c>
      <c r="E2063" s="85">
        <v>-194257.10324999999</v>
      </c>
      <c r="F2063" s="210">
        <f t="shared" si="96"/>
        <v>3</v>
      </c>
      <c r="G2063" s="79" t="str">
        <f t="shared" si="97"/>
        <v>D</v>
      </c>
      <c r="H2063" s="79" t="str">
        <f t="shared" si="98"/>
        <v>3NGI-SOCAL</v>
      </c>
    </row>
    <row r="2064" spans="1:8">
      <c r="A2064" s="80">
        <v>37226</v>
      </c>
      <c r="B2064" s="79" t="s">
        <v>89</v>
      </c>
      <c r="C2064" s="79" t="s">
        <v>106</v>
      </c>
      <c r="D2064" s="85">
        <v>-154619.7752</v>
      </c>
      <c r="E2064" s="85">
        <v>0</v>
      </c>
      <c r="F2064" s="210">
        <f t="shared" si="96"/>
        <v>3</v>
      </c>
      <c r="G2064" s="79" t="str">
        <f t="shared" si="97"/>
        <v>D</v>
      </c>
      <c r="H2064" s="79" t="str">
        <f t="shared" si="98"/>
        <v>3NGW/OPAL</v>
      </c>
    </row>
    <row r="2065" spans="1:8">
      <c r="A2065" s="80">
        <v>37257</v>
      </c>
      <c r="B2065" s="79" t="s">
        <v>89</v>
      </c>
      <c r="C2065" s="79" t="s">
        <v>103</v>
      </c>
      <c r="D2065" s="85">
        <v>0</v>
      </c>
      <c r="E2065" s="85">
        <v>0</v>
      </c>
      <c r="F2065" s="210">
        <f t="shared" si="96"/>
        <v>3</v>
      </c>
      <c r="G2065" s="79" t="str">
        <f t="shared" si="97"/>
        <v>D</v>
      </c>
      <c r="H2065" s="79" t="str">
        <f t="shared" si="98"/>
        <v>3DJ/BASIN/CIG</v>
      </c>
    </row>
    <row r="2066" spans="1:8">
      <c r="A2066" s="80">
        <v>37257</v>
      </c>
      <c r="B2066" s="79" t="s">
        <v>89</v>
      </c>
      <c r="C2066" s="79" t="s">
        <v>91</v>
      </c>
      <c r="D2066" s="85">
        <v>462959.26439999999</v>
      </c>
      <c r="E2066" s="85">
        <v>-4629.5926440000003</v>
      </c>
      <c r="F2066" s="210">
        <f t="shared" si="96"/>
        <v>3</v>
      </c>
      <c r="G2066" s="79" t="str">
        <f t="shared" si="97"/>
        <v>D</v>
      </c>
      <c r="H2066" s="79" t="str">
        <f t="shared" si="98"/>
        <v>3IF-CIG/RKYMTN</v>
      </c>
    </row>
    <row r="2067" spans="1:8">
      <c r="A2067" s="80">
        <v>37257</v>
      </c>
      <c r="B2067" s="79" t="s">
        <v>89</v>
      </c>
      <c r="C2067" s="79" t="s">
        <v>104</v>
      </c>
      <c r="D2067" s="85">
        <v>-462959.26410000003</v>
      </c>
      <c r="E2067" s="85">
        <v>4629.5926410000002</v>
      </c>
      <c r="F2067" s="210">
        <f t="shared" si="96"/>
        <v>3</v>
      </c>
      <c r="G2067" s="79" t="str">
        <f t="shared" si="97"/>
        <v>D</v>
      </c>
      <c r="H2067" s="79" t="str">
        <f t="shared" si="98"/>
        <v>3IF-CIG/WIC</v>
      </c>
    </row>
    <row r="2068" spans="1:8">
      <c r="A2068" s="80">
        <v>37257</v>
      </c>
      <c r="B2068" s="79" t="s">
        <v>89</v>
      </c>
      <c r="C2068" s="79" t="s">
        <v>92</v>
      </c>
      <c r="D2068" s="85">
        <v>923726.19209999999</v>
      </c>
      <c r="E2068" s="85">
        <v>-92372.619210000004</v>
      </c>
      <c r="F2068" s="210">
        <f t="shared" si="96"/>
        <v>3</v>
      </c>
      <c r="G2068" s="79" t="str">
        <f t="shared" si="97"/>
        <v>D</v>
      </c>
      <c r="H2068" s="79" t="str">
        <f t="shared" si="98"/>
        <v>3IF-ELPO/PERMIAN</v>
      </c>
    </row>
    <row r="2069" spans="1:8">
      <c r="A2069" s="80">
        <v>37257</v>
      </c>
      <c r="B2069" s="79" t="s">
        <v>89</v>
      </c>
      <c r="C2069" s="79" t="s">
        <v>72</v>
      </c>
      <c r="D2069" s="85">
        <v>-39411.274400000002</v>
      </c>
      <c r="E2069" s="85">
        <v>3941.1274400000002</v>
      </c>
      <c r="F2069" s="210">
        <f t="shared" si="96"/>
        <v>3</v>
      </c>
      <c r="G2069" s="79" t="str">
        <f t="shared" si="97"/>
        <v>D</v>
      </c>
      <c r="H2069" s="79" t="str">
        <f t="shared" si="98"/>
        <v>3IF-ELPO/SJ</v>
      </c>
    </row>
    <row r="2070" spans="1:8">
      <c r="A2070" s="80">
        <v>37257</v>
      </c>
      <c r="B2070" s="79" t="s">
        <v>89</v>
      </c>
      <c r="C2070" s="79" t="s">
        <v>93</v>
      </c>
      <c r="D2070" s="85">
        <v>0</v>
      </c>
      <c r="E2070" s="85">
        <v>0</v>
      </c>
      <c r="F2070" s="210">
        <f t="shared" si="96"/>
        <v>3</v>
      </c>
      <c r="G2070" s="79" t="str">
        <f t="shared" si="97"/>
        <v>D</v>
      </c>
      <c r="H2070" s="79" t="str">
        <f t="shared" si="98"/>
        <v>3IF-HEHUB</v>
      </c>
    </row>
    <row r="2071" spans="1:8">
      <c r="A2071" s="80">
        <v>37257</v>
      </c>
      <c r="B2071" s="79" t="s">
        <v>89</v>
      </c>
      <c r="C2071" s="79" t="s">
        <v>95</v>
      </c>
      <c r="D2071" s="85">
        <v>-1080238.2830999999</v>
      </c>
      <c r="E2071" s="85">
        <v>108023.82831</v>
      </c>
      <c r="F2071" s="210">
        <f t="shared" si="96"/>
        <v>3</v>
      </c>
      <c r="G2071" s="79" t="str">
        <f t="shared" si="97"/>
        <v>D</v>
      </c>
      <c r="H2071" s="79" t="str">
        <f t="shared" si="98"/>
        <v>3IF-NTHWST/CANBR</v>
      </c>
    </row>
    <row r="2072" spans="1:8">
      <c r="A2072" s="80">
        <v>37257</v>
      </c>
      <c r="B2072" s="79" t="s">
        <v>89</v>
      </c>
      <c r="C2072" s="79" t="s">
        <v>67</v>
      </c>
      <c r="D2072" s="85">
        <v>231479.63219999999</v>
      </c>
      <c r="E2072" s="85">
        <v>-23147.963220000001</v>
      </c>
      <c r="F2072" s="210">
        <f t="shared" si="96"/>
        <v>3</v>
      </c>
      <c r="G2072" s="79" t="str">
        <f t="shared" si="97"/>
        <v>D</v>
      </c>
      <c r="H2072" s="79" t="str">
        <f t="shared" si="98"/>
        <v>3IF-NWPL_ROCKY_M</v>
      </c>
    </row>
    <row r="2073" spans="1:8">
      <c r="A2073" s="80">
        <v>37257</v>
      </c>
      <c r="B2073" s="79" t="s">
        <v>89</v>
      </c>
      <c r="C2073" s="79" t="s">
        <v>102</v>
      </c>
      <c r="D2073" s="85">
        <v>0</v>
      </c>
      <c r="E2073" s="85">
        <v>0</v>
      </c>
      <c r="F2073" s="210">
        <f t="shared" si="96"/>
        <v>3</v>
      </c>
      <c r="G2073" s="79" t="str">
        <f t="shared" si="97"/>
        <v>D</v>
      </c>
      <c r="H2073" s="79" t="str">
        <f t="shared" si="98"/>
        <v>3IF-PAN/TX/OK</v>
      </c>
    </row>
    <row r="2074" spans="1:8">
      <c r="A2074" s="80">
        <v>37257</v>
      </c>
      <c r="B2074" s="79" t="s">
        <v>89</v>
      </c>
      <c r="C2074" s="79" t="s">
        <v>73</v>
      </c>
      <c r="D2074" s="85">
        <v>1207975.2154000001</v>
      </c>
      <c r="E2074" s="85">
        <v>-241595.04308</v>
      </c>
      <c r="F2074" s="210">
        <f t="shared" si="96"/>
        <v>3</v>
      </c>
      <c r="G2074" s="79" t="str">
        <f t="shared" si="97"/>
        <v>D</v>
      </c>
      <c r="H2074" s="79" t="str">
        <f t="shared" si="98"/>
        <v>3IF-WAHA-TX</v>
      </c>
    </row>
    <row r="2075" spans="1:8">
      <c r="A2075" s="80">
        <v>37257</v>
      </c>
      <c r="B2075" s="79" t="s">
        <v>89</v>
      </c>
      <c r="C2075" s="79" t="s">
        <v>68</v>
      </c>
      <c r="D2075" s="85">
        <v>-957492.34979999997</v>
      </c>
      <c r="E2075" s="85">
        <v>9574.9234980000001</v>
      </c>
      <c r="F2075" s="210">
        <f t="shared" si="96"/>
        <v>3</v>
      </c>
      <c r="G2075" s="79" t="str">
        <f t="shared" si="97"/>
        <v>D</v>
      </c>
      <c r="H2075" s="79" t="str">
        <f t="shared" si="98"/>
        <v>3NGI-MALIN</v>
      </c>
    </row>
    <row r="2076" spans="1:8">
      <c r="A2076" s="80">
        <v>37257</v>
      </c>
      <c r="B2076" s="79" t="s">
        <v>89</v>
      </c>
      <c r="C2076" s="79" t="s">
        <v>74</v>
      </c>
      <c r="D2076" s="85">
        <v>71716.870200000005</v>
      </c>
      <c r="E2076" s="85">
        <v>0</v>
      </c>
      <c r="F2076" s="210">
        <f t="shared" si="96"/>
        <v>3</v>
      </c>
      <c r="G2076" s="79" t="str">
        <f t="shared" si="97"/>
        <v>D</v>
      </c>
      <c r="H2076" s="79" t="str">
        <f t="shared" si="98"/>
        <v>3NGI-PGE/CG</v>
      </c>
    </row>
    <row r="2077" spans="1:8">
      <c r="A2077" s="80">
        <v>37257</v>
      </c>
      <c r="B2077" s="79" t="s">
        <v>89</v>
      </c>
      <c r="C2077" s="79" t="s">
        <v>46</v>
      </c>
      <c r="D2077" s="85">
        <v>-1188290.9837</v>
      </c>
      <c r="E2077" s="85">
        <v>118829.09837000001</v>
      </c>
      <c r="F2077" s="210">
        <f t="shared" si="96"/>
        <v>3</v>
      </c>
      <c r="G2077" s="79" t="str">
        <f t="shared" si="97"/>
        <v>D</v>
      </c>
      <c r="H2077" s="79" t="str">
        <f t="shared" si="98"/>
        <v>3NGI-SOCAL</v>
      </c>
    </row>
    <row r="2078" spans="1:8">
      <c r="A2078" s="80">
        <v>37257</v>
      </c>
      <c r="B2078" s="79" t="s">
        <v>89</v>
      </c>
      <c r="C2078" s="79" t="s">
        <v>106</v>
      </c>
      <c r="D2078" s="85">
        <v>-154319.7548</v>
      </c>
      <c r="E2078" s="85">
        <v>0</v>
      </c>
      <c r="F2078" s="210">
        <f t="shared" si="96"/>
        <v>3</v>
      </c>
      <c r="G2078" s="79" t="str">
        <f t="shared" si="97"/>
        <v>D</v>
      </c>
      <c r="H2078" s="79" t="str">
        <f t="shared" si="98"/>
        <v>3NGW/OPAL</v>
      </c>
    </row>
    <row r="2079" spans="1:8">
      <c r="A2079" s="80">
        <v>37288</v>
      </c>
      <c r="B2079" s="79" t="s">
        <v>89</v>
      </c>
      <c r="C2079" s="79" t="s">
        <v>103</v>
      </c>
      <c r="D2079" s="85">
        <v>0</v>
      </c>
      <c r="E2079" s="85">
        <v>0</v>
      </c>
      <c r="F2079" s="210">
        <f t="shared" si="96"/>
        <v>3</v>
      </c>
      <c r="G2079" s="79" t="str">
        <f t="shared" si="97"/>
        <v>D</v>
      </c>
      <c r="H2079" s="79" t="str">
        <f t="shared" si="98"/>
        <v>3DJ/BASIN/CIG</v>
      </c>
    </row>
    <row r="2080" spans="1:8">
      <c r="A2080" s="80">
        <v>37288</v>
      </c>
      <c r="B2080" s="79" t="s">
        <v>89</v>
      </c>
      <c r="C2080" s="79" t="s">
        <v>91</v>
      </c>
      <c r="D2080" s="85">
        <v>410303.7009</v>
      </c>
      <c r="E2080" s="85">
        <v>-4103.0370089999997</v>
      </c>
      <c r="F2080" s="210">
        <f t="shared" si="96"/>
        <v>3</v>
      </c>
      <c r="G2080" s="79" t="str">
        <f t="shared" si="97"/>
        <v>D</v>
      </c>
      <c r="H2080" s="79" t="str">
        <f t="shared" si="98"/>
        <v>3IF-CIG/RKYMTN</v>
      </c>
    </row>
    <row r="2081" spans="1:8">
      <c r="A2081" s="80">
        <v>37288</v>
      </c>
      <c r="B2081" s="79" t="s">
        <v>89</v>
      </c>
      <c r="C2081" s="79" t="s">
        <v>104</v>
      </c>
      <c r="D2081" s="85">
        <v>-417342.88429999998</v>
      </c>
      <c r="E2081" s="85">
        <v>4173.4288429999997</v>
      </c>
      <c r="F2081" s="210">
        <f t="shared" si="96"/>
        <v>3</v>
      </c>
      <c r="G2081" s="79" t="str">
        <f t="shared" si="97"/>
        <v>D</v>
      </c>
      <c r="H2081" s="79" t="str">
        <f t="shared" si="98"/>
        <v>3IF-CIG/WIC</v>
      </c>
    </row>
    <row r="2082" spans="1:8">
      <c r="A2082" s="80">
        <v>37288</v>
      </c>
      <c r="B2082" s="79" t="s">
        <v>89</v>
      </c>
      <c r="C2082" s="79" t="s">
        <v>92</v>
      </c>
      <c r="D2082" s="85">
        <v>847544.89780000004</v>
      </c>
      <c r="E2082" s="85">
        <v>-84754.489780000004</v>
      </c>
      <c r="F2082" s="210">
        <f t="shared" si="96"/>
        <v>3</v>
      </c>
      <c r="G2082" s="79" t="str">
        <f t="shared" si="97"/>
        <v>D</v>
      </c>
      <c r="H2082" s="79" t="str">
        <f t="shared" si="98"/>
        <v>3IF-ELPO/PERMIAN</v>
      </c>
    </row>
    <row r="2083" spans="1:8">
      <c r="A2083" s="80">
        <v>37288</v>
      </c>
      <c r="B2083" s="79" t="s">
        <v>89</v>
      </c>
      <c r="C2083" s="79" t="s">
        <v>72</v>
      </c>
      <c r="D2083" s="85">
        <v>-26154.481100000001</v>
      </c>
      <c r="E2083" s="85">
        <v>2615.4481099999998</v>
      </c>
      <c r="F2083" s="210">
        <f t="shared" si="96"/>
        <v>3</v>
      </c>
      <c r="G2083" s="79" t="str">
        <f t="shared" si="97"/>
        <v>D</v>
      </c>
      <c r="H2083" s="79" t="str">
        <f t="shared" si="98"/>
        <v>3IF-ELPO/SJ</v>
      </c>
    </row>
    <row r="2084" spans="1:8">
      <c r="A2084" s="80">
        <v>37288</v>
      </c>
      <c r="B2084" s="79" t="s">
        <v>89</v>
      </c>
      <c r="C2084" s="79" t="s">
        <v>93</v>
      </c>
      <c r="D2084" s="85">
        <v>0</v>
      </c>
      <c r="E2084" s="85">
        <v>0</v>
      </c>
      <c r="F2084" s="210">
        <f t="shared" si="96"/>
        <v>3</v>
      </c>
      <c r="G2084" s="79" t="str">
        <f t="shared" si="97"/>
        <v>D</v>
      </c>
      <c r="H2084" s="79" t="str">
        <f t="shared" si="98"/>
        <v>3IF-HEHUB</v>
      </c>
    </row>
    <row r="2085" spans="1:8">
      <c r="A2085" s="80">
        <v>37288</v>
      </c>
      <c r="B2085" s="79" t="s">
        <v>89</v>
      </c>
      <c r="C2085" s="79" t="s">
        <v>95</v>
      </c>
      <c r="D2085" s="85">
        <v>139114.2947</v>
      </c>
      <c r="E2085" s="85">
        <v>-13911.429469999999</v>
      </c>
      <c r="F2085" s="210">
        <f t="shared" si="96"/>
        <v>3</v>
      </c>
      <c r="G2085" s="79" t="str">
        <f t="shared" si="97"/>
        <v>D</v>
      </c>
      <c r="H2085" s="79" t="str">
        <f t="shared" si="98"/>
        <v>3IF-NTHWST/CANBR</v>
      </c>
    </row>
    <row r="2086" spans="1:8">
      <c r="A2086" s="80">
        <v>37288</v>
      </c>
      <c r="B2086" s="79" t="s">
        <v>89</v>
      </c>
      <c r="C2086" s="79" t="s">
        <v>67</v>
      </c>
      <c r="D2086" s="85">
        <v>208671.44200000001</v>
      </c>
      <c r="E2086" s="85">
        <v>-20867.144199999999</v>
      </c>
      <c r="F2086" s="210">
        <f t="shared" si="96"/>
        <v>3</v>
      </c>
      <c r="G2086" s="79" t="str">
        <f t="shared" si="97"/>
        <v>D</v>
      </c>
      <c r="H2086" s="79" t="str">
        <f t="shared" si="98"/>
        <v>3IF-NWPL_ROCKY_M</v>
      </c>
    </row>
    <row r="2087" spans="1:8">
      <c r="A2087" s="80">
        <v>37288</v>
      </c>
      <c r="B2087" s="79" t="s">
        <v>89</v>
      </c>
      <c r="C2087" s="79" t="s">
        <v>102</v>
      </c>
      <c r="D2087" s="85">
        <v>0</v>
      </c>
      <c r="E2087" s="85">
        <v>0</v>
      </c>
      <c r="F2087" s="210">
        <f t="shared" si="96"/>
        <v>3</v>
      </c>
      <c r="G2087" s="79" t="str">
        <f t="shared" si="97"/>
        <v>D</v>
      </c>
      <c r="H2087" s="79" t="str">
        <f t="shared" si="98"/>
        <v>3IF-PAN/TX/OK</v>
      </c>
    </row>
    <row r="2088" spans="1:8">
      <c r="A2088" s="80">
        <v>37288</v>
      </c>
      <c r="B2088" s="79" t="s">
        <v>89</v>
      </c>
      <c r="C2088" s="79" t="s">
        <v>73</v>
      </c>
      <c r="D2088" s="85">
        <v>1087376.9482</v>
      </c>
      <c r="E2088" s="85">
        <v>-217475.38964000001</v>
      </c>
      <c r="F2088" s="210">
        <f t="shared" si="96"/>
        <v>3</v>
      </c>
      <c r="G2088" s="79" t="str">
        <f t="shared" si="97"/>
        <v>D</v>
      </c>
      <c r="H2088" s="79" t="str">
        <f t="shared" si="98"/>
        <v>3IF-WAHA-TX</v>
      </c>
    </row>
    <row r="2089" spans="1:8">
      <c r="A2089" s="80">
        <v>37288</v>
      </c>
      <c r="B2089" s="79" t="s">
        <v>89</v>
      </c>
      <c r="C2089" s="79" t="s">
        <v>68</v>
      </c>
      <c r="D2089" s="85">
        <v>-848318.96979999996</v>
      </c>
      <c r="E2089" s="85">
        <v>8483.1896980000001</v>
      </c>
      <c r="F2089" s="210">
        <f t="shared" si="96"/>
        <v>3</v>
      </c>
      <c r="G2089" s="79" t="str">
        <f t="shared" si="97"/>
        <v>D</v>
      </c>
      <c r="H2089" s="79" t="str">
        <f t="shared" si="98"/>
        <v>3NGI-MALIN</v>
      </c>
    </row>
    <row r="2090" spans="1:8">
      <c r="A2090" s="80">
        <v>37288</v>
      </c>
      <c r="B2090" s="79" t="s">
        <v>89</v>
      </c>
      <c r="C2090" s="79" t="s">
        <v>74</v>
      </c>
      <c r="D2090" s="85">
        <v>82451.054799999998</v>
      </c>
      <c r="E2090" s="85">
        <v>0</v>
      </c>
      <c r="F2090" s="210">
        <f t="shared" si="96"/>
        <v>3</v>
      </c>
      <c r="G2090" s="79" t="str">
        <f t="shared" si="97"/>
        <v>D</v>
      </c>
      <c r="H2090" s="79" t="str">
        <f t="shared" si="98"/>
        <v>3NGI-PGE/CG</v>
      </c>
    </row>
    <row r="2091" spans="1:8">
      <c r="A2091" s="80">
        <v>37288</v>
      </c>
      <c r="B2091" s="79" t="s">
        <v>89</v>
      </c>
      <c r="C2091" s="79" t="s">
        <v>46</v>
      </c>
      <c r="D2091" s="85">
        <v>-3003034.4456000002</v>
      </c>
      <c r="E2091" s="85">
        <v>300303.44455999997</v>
      </c>
      <c r="F2091" s="210">
        <f t="shared" si="96"/>
        <v>3</v>
      </c>
      <c r="G2091" s="79" t="str">
        <f t="shared" si="97"/>
        <v>D</v>
      </c>
      <c r="H2091" s="79" t="str">
        <f t="shared" si="98"/>
        <v>3NGI-SOCAL</v>
      </c>
    </row>
    <row r="2092" spans="1:8">
      <c r="A2092" s="80">
        <v>37288</v>
      </c>
      <c r="B2092" s="79" t="s">
        <v>89</v>
      </c>
      <c r="C2092" s="79" t="s">
        <v>106</v>
      </c>
      <c r="D2092" s="85">
        <v>-139114.2948</v>
      </c>
      <c r="E2092" s="85">
        <v>0</v>
      </c>
      <c r="F2092" s="210">
        <f t="shared" si="96"/>
        <v>3</v>
      </c>
      <c r="G2092" s="79" t="str">
        <f t="shared" si="97"/>
        <v>D</v>
      </c>
      <c r="H2092" s="79" t="str">
        <f t="shared" si="98"/>
        <v>3NGW/OPAL</v>
      </c>
    </row>
    <row r="2093" spans="1:8">
      <c r="A2093" s="80">
        <v>37316</v>
      </c>
      <c r="B2093" s="79" t="s">
        <v>89</v>
      </c>
      <c r="C2093" s="79" t="s">
        <v>103</v>
      </c>
      <c r="D2093" s="85">
        <v>0</v>
      </c>
      <c r="E2093" s="85">
        <v>0</v>
      </c>
      <c r="F2093" s="210">
        <f t="shared" si="96"/>
        <v>3</v>
      </c>
      <c r="G2093" s="79" t="str">
        <f t="shared" si="97"/>
        <v>D</v>
      </c>
      <c r="H2093" s="79" t="str">
        <f t="shared" si="98"/>
        <v>3DJ/BASIN/CIG</v>
      </c>
    </row>
    <row r="2094" spans="1:8">
      <c r="A2094" s="80">
        <v>37316</v>
      </c>
      <c r="B2094" s="79" t="s">
        <v>89</v>
      </c>
      <c r="C2094" s="79" t="s">
        <v>91</v>
      </c>
      <c r="D2094" s="85">
        <v>607302.96589999995</v>
      </c>
      <c r="E2094" s="85">
        <v>-6073.0296589999998</v>
      </c>
      <c r="F2094" s="210">
        <f t="shared" si="96"/>
        <v>3</v>
      </c>
      <c r="G2094" s="79" t="str">
        <f t="shared" si="97"/>
        <v>D</v>
      </c>
      <c r="H2094" s="79" t="str">
        <f t="shared" si="98"/>
        <v>3IF-CIG/RKYMTN</v>
      </c>
    </row>
    <row r="2095" spans="1:8">
      <c r="A2095" s="80">
        <v>37316</v>
      </c>
      <c r="B2095" s="79" t="s">
        <v>89</v>
      </c>
      <c r="C2095" s="79" t="s">
        <v>104</v>
      </c>
      <c r="D2095" s="85">
        <v>-461312.83189999999</v>
      </c>
      <c r="E2095" s="85">
        <v>4613.1283190000004</v>
      </c>
      <c r="F2095" s="210">
        <f t="shared" si="96"/>
        <v>3</v>
      </c>
      <c r="G2095" s="79" t="str">
        <f t="shared" si="97"/>
        <v>D</v>
      </c>
      <c r="H2095" s="79" t="str">
        <f t="shared" si="98"/>
        <v>3IF-CIG/WIC</v>
      </c>
    </row>
    <row r="2096" spans="1:8">
      <c r="A2096" s="80">
        <v>37316</v>
      </c>
      <c r="B2096" s="79" t="s">
        <v>89</v>
      </c>
      <c r="C2096" s="79" t="s">
        <v>92</v>
      </c>
      <c r="D2096" s="85">
        <v>921872.68209999998</v>
      </c>
      <c r="E2096" s="85">
        <v>-92187.268209999995</v>
      </c>
      <c r="F2096" s="210">
        <f t="shared" si="96"/>
        <v>3</v>
      </c>
      <c r="G2096" s="79" t="str">
        <f t="shared" si="97"/>
        <v>D</v>
      </c>
      <c r="H2096" s="79" t="str">
        <f t="shared" si="98"/>
        <v>3IF-ELPO/PERMIAN</v>
      </c>
    </row>
    <row r="2097" spans="1:8">
      <c r="A2097" s="80">
        <v>37316</v>
      </c>
      <c r="B2097" s="79" t="s">
        <v>89</v>
      </c>
      <c r="C2097" s="79" t="s">
        <v>72</v>
      </c>
      <c r="D2097" s="85">
        <v>25117.2438</v>
      </c>
      <c r="E2097" s="85">
        <v>-2511.7243800000001</v>
      </c>
      <c r="F2097" s="210">
        <f t="shared" si="96"/>
        <v>3</v>
      </c>
      <c r="G2097" s="79" t="str">
        <f t="shared" si="97"/>
        <v>D</v>
      </c>
      <c r="H2097" s="79" t="str">
        <f t="shared" si="98"/>
        <v>3IF-ELPO/SJ</v>
      </c>
    </row>
    <row r="2098" spans="1:8">
      <c r="A2098" s="80">
        <v>37316</v>
      </c>
      <c r="B2098" s="79" t="s">
        <v>89</v>
      </c>
      <c r="C2098" s="79" t="s">
        <v>93</v>
      </c>
      <c r="D2098" s="85">
        <v>0</v>
      </c>
      <c r="E2098" s="85">
        <v>0</v>
      </c>
      <c r="F2098" s="210">
        <f t="shared" si="96"/>
        <v>3</v>
      </c>
      <c r="G2098" s="79" t="str">
        <f t="shared" si="97"/>
        <v>D</v>
      </c>
      <c r="H2098" s="79" t="str">
        <f t="shared" si="98"/>
        <v>3IF-HEHUB</v>
      </c>
    </row>
    <row r="2099" spans="1:8">
      <c r="A2099" s="80">
        <v>37316</v>
      </c>
      <c r="B2099" s="79" t="s">
        <v>89</v>
      </c>
      <c r="C2099" s="79" t="s">
        <v>95</v>
      </c>
      <c r="D2099" s="85">
        <v>307541.88789999997</v>
      </c>
      <c r="E2099" s="85">
        <v>-30754.18879</v>
      </c>
      <c r="F2099" s="210">
        <f t="shared" si="96"/>
        <v>3</v>
      </c>
      <c r="G2099" s="79" t="str">
        <f t="shared" si="97"/>
        <v>D</v>
      </c>
      <c r="H2099" s="79" t="str">
        <f t="shared" si="98"/>
        <v>3IF-NTHWST/CANBR</v>
      </c>
    </row>
    <row r="2100" spans="1:8">
      <c r="A2100" s="80">
        <v>37316</v>
      </c>
      <c r="B2100" s="79" t="s">
        <v>89</v>
      </c>
      <c r="C2100" s="79" t="s">
        <v>67</v>
      </c>
      <c r="D2100" s="85">
        <v>230656.41579999999</v>
      </c>
      <c r="E2100" s="85">
        <v>-23065.64158</v>
      </c>
      <c r="F2100" s="210">
        <f t="shared" si="96"/>
        <v>3</v>
      </c>
      <c r="G2100" s="79" t="str">
        <f t="shared" si="97"/>
        <v>D</v>
      </c>
      <c r="H2100" s="79" t="str">
        <f t="shared" si="98"/>
        <v>3IF-NWPL_ROCKY_M</v>
      </c>
    </row>
    <row r="2101" spans="1:8">
      <c r="A2101" s="80">
        <v>37316</v>
      </c>
      <c r="B2101" s="79" t="s">
        <v>89</v>
      </c>
      <c r="C2101" s="79" t="s">
        <v>102</v>
      </c>
      <c r="D2101" s="85">
        <v>0</v>
      </c>
      <c r="E2101" s="85">
        <v>0</v>
      </c>
      <c r="F2101" s="210">
        <f t="shared" si="96"/>
        <v>3</v>
      </c>
      <c r="G2101" s="79" t="str">
        <f t="shared" si="97"/>
        <v>D</v>
      </c>
      <c r="H2101" s="79" t="str">
        <f t="shared" si="98"/>
        <v>3IF-PAN/TX/OK</v>
      </c>
    </row>
    <row r="2102" spans="1:8">
      <c r="A2102" s="80">
        <v>37316</v>
      </c>
      <c r="B2102" s="79" t="s">
        <v>89</v>
      </c>
      <c r="C2102" s="79" t="s">
        <v>73</v>
      </c>
      <c r="D2102" s="85">
        <v>1193956.9746000001</v>
      </c>
      <c r="E2102" s="85">
        <v>-238791.39491999999</v>
      </c>
      <c r="F2102" s="210">
        <f t="shared" si="96"/>
        <v>3</v>
      </c>
      <c r="G2102" s="79" t="str">
        <f t="shared" si="97"/>
        <v>D</v>
      </c>
      <c r="H2102" s="79" t="str">
        <f t="shared" si="98"/>
        <v>3IF-WAHA-TX</v>
      </c>
    </row>
    <row r="2103" spans="1:8">
      <c r="A2103" s="80">
        <v>37316</v>
      </c>
      <c r="B2103" s="79" t="s">
        <v>89</v>
      </c>
      <c r="C2103" s="79" t="s">
        <v>68</v>
      </c>
      <c r="D2103" s="85">
        <v>-937695.21660000004</v>
      </c>
      <c r="E2103" s="85">
        <v>9376.9521659999991</v>
      </c>
      <c r="F2103" s="210">
        <f t="shared" si="96"/>
        <v>3</v>
      </c>
      <c r="G2103" s="79" t="str">
        <f t="shared" si="97"/>
        <v>D</v>
      </c>
      <c r="H2103" s="79" t="str">
        <f t="shared" si="98"/>
        <v>3NGI-MALIN</v>
      </c>
    </row>
    <row r="2104" spans="1:8">
      <c r="A2104" s="80">
        <v>37316</v>
      </c>
      <c r="B2104" s="79" t="s">
        <v>89</v>
      </c>
      <c r="C2104" s="79" t="s">
        <v>74</v>
      </c>
      <c r="D2104" s="85">
        <v>127265.7933</v>
      </c>
      <c r="E2104" s="85">
        <v>0</v>
      </c>
      <c r="F2104" s="210">
        <f t="shared" si="96"/>
        <v>3</v>
      </c>
      <c r="G2104" s="79" t="str">
        <f t="shared" si="97"/>
        <v>D</v>
      </c>
      <c r="H2104" s="79" t="str">
        <f t="shared" si="98"/>
        <v>3NGI-PGE/CG</v>
      </c>
    </row>
    <row r="2105" spans="1:8">
      <c r="A2105" s="80">
        <v>37316</v>
      </c>
      <c r="B2105" s="79" t="s">
        <v>89</v>
      </c>
      <c r="C2105" s="79" t="s">
        <v>46</v>
      </c>
      <c r="D2105" s="85">
        <v>-3243696.8722999999</v>
      </c>
      <c r="E2105" s="85">
        <v>324369.68722999998</v>
      </c>
      <c r="F2105" s="210">
        <f t="shared" si="96"/>
        <v>3</v>
      </c>
      <c r="G2105" s="79" t="str">
        <f t="shared" si="97"/>
        <v>D</v>
      </c>
      <c r="H2105" s="79" t="str">
        <f t="shared" si="98"/>
        <v>3NGI-SOCAL</v>
      </c>
    </row>
    <row r="2106" spans="1:8">
      <c r="A2106" s="80">
        <v>37316</v>
      </c>
      <c r="B2106" s="79" t="s">
        <v>89</v>
      </c>
      <c r="C2106" s="79" t="s">
        <v>106</v>
      </c>
      <c r="D2106" s="85">
        <v>-153770.94399999999</v>
      </c>
      <c r="E2106" s="85">
        <v>0</v>
      </c>
      <c r="F2106" s="210">
        <f t="shared" si="96"/>
        <v>3</v>
      </c>
      <c r="G2106" s="79" t="str">
        <f t="shared" si="97"/>
        <v>D</v>
      </c>
      <c r="H2106" s="79" t="str">
        <f t="shared" si="98"/>
        <v>3NGW/OPAL</v>
      </c>
    </row>
    <row r="2107" spans="1:8">
      <c r="A2107" s="80">
        <v>37347</v>
      </c>
      <c r="B2107" s="79" t="s">
        <v>89</v>
      </c>
      <c r="C2107" s="79" t="s">
        <v>103</v>
      </c>
      <c r="D2107" s="85">
        <v>0</v>
      </c>
      <c r="E2107" s="85">
        <v>0</v>
      </c>
      <c r="F2107" s="210">
        <f t="shared" si="96"/>
        <v>4</v>
      </c>
      <c r="G2107" s="79" t="str">
        <f t="shared" si="97"/>
        <v>D</v>
      </c>
      <c r="H2107" s="79" t="str">
        <f t="shared" si="98"/>
        <v>4DJ/BASIN/CIG</v>
      </c>
    </row>
    <row r="2108" spans="1:8">
      <c r="A2108" s="80">
        <v>37347</v>
      </c>
      <c r="B2108" s="79" t="s">
        <v>89</v>
      </c>
      <c r="C2108" s="79" t="s">
        <v>91</v>
      </c>
      <c r="D2108" s="85">
        <v>438114.038</v>
      </c>
      <c r="E2108" s="85">
        <v>-4381.1403799999998</v>
      </c>
      <c r="F2108" s="210">
        <f t="shared" si="96"/>
        <v>4</v>
      </c>
      <c r="G2108" s="79" t="str">
        <f t="shared" si="97"/>
        <v>D</v>
      </c>
      <c r="H2108" s="79" t="str">
        <f t="shared" si="98"/>
        <v>4IF-CIG/RKYMTN</v>
      </c>
    </row>
    <row r="2109" spans="1:8">
      <c r="A2109" s="80">
        <v>37347</v>
      </c>
      <c r="B2109" s="79" t="s">
        <v>89</v>
      </c>
      <c r="C2109" s="79" t="s">
        <v>104</v>
      </c>
      <c r="D2109" s="85">
        <v>-445630.33649999998</v>
      </c>
      <c r="E2109" s="85">
        <v>4456.3033649999998</v>
      </c>
      <c r="F2109" s="210">
        <f t="shared" si="96"/>
        <v>4</v>
      </c>
      <c r="G2109" s="79" t="str">
        <f t="shared" si="97"/>
        <v>D</v>
      </c>
      <c r="H2109" s="79" t="str">
        <f t="shared" si="98"/>
        <v>4IF-CIG/WIC</v>
      </c>
    </row>
    <row r="2110" spans="1:8">
      <c r="A2110" s="80">
        <v>37347</v>
      </c>
      <c r="B2110" s="79" t="s">
        <v>89</v>
      </c>
      <c r="C2110" s="79" t="s">
        <v>92</v>
      </c>
      <c r="D2110" s="85">
        <v>-979.39640000000009</v>
      </c>
      <c r="E2110" s="85">
        <v>97.939639999999997</v>
      </c>
      <c r="F2110" s="210">
        <f t="shared" si="96"/>
        <v>4</v>
      </c>
      <c r="G2110" s="79" t="str">
        <f t="shared" si="97"/>
        <v>D</v>
      </c>
      <c r="H2110" s="79" t="str">
        <f t="shared" si="98"/>
        <v>4IF-ELPO/PERMIAN</v>
      </c>
    </row>
    <row r="2111" spans="1:8">
      <c r="A2111" s="80">
        <v>37347</v>
      </c>
      <c r="B2111" s="79" t="s">
        <v>89</v>
      </c>
      <c r="C2111" s="79" t="s">
        <v>72</v>
      </c>
      <c r="D2111" s="85">
        <v>36557.532200000001</v>
      </c>
      <c r="E2111" s="85">
        <v>-3655.7532200000001</v>
      </c>
      <c r="F2111" s="210">
        <f t="shared" si="96"/>
        <v>4</v>
      </c>
      <c r="G2111" s="79" t="str">
        <f t="shared" si="97"/>
        <v>D</v>
      </c>
      <c r="H2111" s="79" t="str">
        <f t="shared" si="98"/>
        <v>4IF-ELPO/SJ</v>
      </c>
    </row>
    <row r="2112" spans="1:8">
      <c r="A2112" s="80">
        <v>37347</v>
      </c>
      <c r="B2112" s="79" t="s">
        <v>89</v>
      </c>
      <c r="C2112" s="79" t="s">
        <v>93</v>
      </c>
      <c r="D2112" s="85">
        <v>0</v>
      </c>
      <c r="E2112" s="85">
        <v>0</v>
      </c>
      <c r="F2112" s="210">
        <f t="shared" si="96"/>
        <v>4</v>
      </c>
      <c r="G2112" s="79" t="str">
        <f t="shared" si="97"/>
        <v>D</v>
      </c>
      <c r="H2112" s="79" t="str">
        <f t="shared" si="98"/>
        <v>4IF-HEHUB</v>
      </c>
    </row>
    <row r="2113" spans="1:8">
      <c r="A2113" s="80">
        <v>37347</v>
      </c>
      <c r="B2113" s="79" t="s">
        <v>89</v>
      </c>
      <c r="C2113" s="79" t="s">
        <v>95</v>
      </c>
      <c r="D2113" s="85">
        <v>0</v>
      </c>
      <c r="E2113" s="85">
        <v>0</v>
      </c>
      <c r="F2113" s="210">
        <f t="shared" si="96"/>
        <v>4</v>
      </c>
      <c r="G2113" s="79" t="str">
        <f t="shared" si="97"/>
        <v>D</v>
      </c>
      <c r="H2113" s="79" t="str">
        <f t="shared" si="98"/>
        <v>4IF-NTHWST/CANBR</v>
      </c>
    </row>
    <row r="2114" spans="1:8">
      <c r="A2114" s="80">
        <v>37347</v>
      </c>
      <c r="B2114" s="79" t="s">
        <v>89</v>
      </c>
      <c r="C2114" s="79" t="s">
        <v>67</v>
      </c>
      <c r="D2114" s="85">
        <v>148543.4455</v>
      </c>
      <c r="E2114" s="85">
        <v>-14854.34455</v>
      </c>
      <c r="F2114" s="210">
        <f t="shared" si="96"/>
        <v>4</v>
      </c>
      <c r="G2114" s="79" t="str">
        <f t="shared" si="97"/>
        <v>D</v>
      </c>
      <c r="H2114" s="79" t="str">
        <f t="shared" si="98"/>
        <v>4IF-NWPL_ROCKY_M</v>
      </c>
    </row>
    <row r="2115" spans="1:8">
      <c r="A2115" s="80">
        <v>37347</v>
      </c>
      <c r="B2115" s="79" t="s">
        <v>89</v>
      </c>
      <c r="C2115" s="79" t="s">
        <v>102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4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4IF-PAN/TX/OK</v>
      </c>
    </row>
    <row r="2116" spans="1:8">
      <c r="A2116" s="80">
        <v>37347</v>
      </c>
      <c r="B2116" s="79" t="s">
        <v>89</v>
      </c>
      <c r="C2116" s="79" t="s">
        <v>73</v>
      </c>
      <c r="D2116" s="85">
        <v>286787.87880000001</v>
      </c>
      <c r="E2116" s="85">
        <v>-57357.57576</v>
      </c>
      <c r="F2116" s="210">
        <f t="shared" si="99"/>
        <v>4</v>
      </c>
      <c r="G2116" s="79" t="str">
        <f t="shared" si="100"/>
        <v>D</v>
      </c>
      <c r="H2116" s="79" t="str">
        <f t="shared" si="101"/>
        <v>4IF-WAHA-TX</v>
      </c>
    </row>
    <row r="2117" spans="1:8">
      <c r="A2117" s="80">
        <v>37347</v>
      </c>
      <c r="B2117" s="79" t="s">
        <v>89</v>
      </c>
      <c r="C2117" s="79" t="s">
        <v>68</v>
      </c>
      <c r="D2117" s="85">
        <v>297.08690000000001</v>
      </c>
      <c r="E2117" s="85">
        <v>-2.970869</v>
      </c>
      <c r="F2117" s="210">
        <f t="shared" si="99"/>
        <v>4</v>
      </c>
      <c r="G2117" s="79" t="str">
        <f t="shared" si="100"/>
        <v>D</v>
      </c>
      <c r="H2117" s="79" t="str">
        <f t="shared" si="101"/>
        <v>4NGI-MALIN</v>
      </c>
    </row>
    <row r="2118" spans="1:8">
      <c r="A2118" s="80">
        <v>37347</v>
      </c>
      <c r="B2118" s="79" t="s">
        <v>89</v>
      </c>
      <c r="C2118" s="79" t="s">
        <v>74</v>
      </c>
      <c r="D2118" s="85">
        <v>-59354.989800000003</v>
      </c>
      <c r="E2118" s="85">
        <v>0</v>
      </c>
      <c r="F2118" s="210">
        <f t="shared" si="99"/>
        <v>4</v>
      </c>
      <c r="G2118" s="79" t="str">
        <f t="shared" si="100"/>
        <v>D</v>
      </c>
      <c r="H2118" s="79" t="str">
        <f t="shared" si="101"/>
        <v>4NGI-PGE/CG</v>
      </c>
    </row>
    <row r="2119" spans="1:8">
      <c r="A2119" s="80">
        <v>37347</v>
      </c>
      <c r="B2119" s="79" t="s">
        <v>89</v>
      </c>
      <c r="C2119" s="79" t="s">
        <v>46</v>
      </c>
      <c r="D2119" s="85">
        <v>-1205975.7097</v>
      </c>
      <c r="E2119" s="85">
        <v>120597.57097</v>
      </c>
      <c r="F2119" s="210">
        <f t="shared" si="99"/>
        <v>4</v>
      </c>
      <c r="G2119" s="79" t="str">
        <f t="shared" si="100"/>
        <v>D</v>
      </c>
      <c r="H2119" s="79" t="str">
        <f t="shared" si="101"/>
        <v>4NGI-SOCAL</v>
      </c>
    </row>
    <row r="2120" spans="1:8">
      <c r="A2120" s="80">
        <v>37347</v>
      </c>
      <c r="B2120" s="79" t="s">
        <v>89</v>
      </c>
      <c r="C2120" s="79" t="s">
        <v>106</v>
      </c>
      <c r="D2120" s="85">
        <v>-148543.4454</v>
      </c>
      <c r="E2120" s="85">
        <v>0</v>
      </c>
      <c r="F2120" s="210">
        <f t="shared" si="99"/>
        <v>4</v>
      </c>
      <c r="G2120" s="79" t="str">
        <f t="shared" si="100"/>
        <v>D</v>
      </c>
      <c r="H2120" s="79" t="str">
        <f t="shared" si="101"/>
        <v>4NGW/OPAL</v>
      </c>
    </row>
    <row r="2121" spans="1:8">
      <c r="A2121" s="80">
        <v>37377</v>
      </c>
      <c r="B2121" s="79" t="s">
        <v>89</v>
      </c>
      <c r="C2121" s="79" t="s">
        <v>103</v>
      </c>
      <c r="D2121" s="85">
        <v>0</v>
      </c>
      <c r="E2121" s="85">
        <v>0</v>
      </c>
      <c r="F2121" s="210">
        <f t="shared" si="99"/>
        <v>4</v>
      </c>
      <c r="G2121" s="79" t="str">
        <f t="shared" si="100"/>
        <v>D</v>
      </c>
      <c r="H2121" s="79" t="str">
        <f t="shared" si="101"/>
        <v>4DJ/BASIN/CIG</v>
      </c>
    </row>
    <row r="2122" spans="1:8">
      <c r="A2122" s="80">
        <v>37377</v>
      </c>
      <c r="B2122" s="79" t="s">
        <v>89</v>
      </c>
      <c r="C2122" s="79" t="s">
        <v>91</v>
      </c>
      <c r="D2122" s="85">
        <v>451882.41320000001</v>
      </c>
      <c r="E2122" s="85">
        <v>-4518.8241319999997</v>
      </c>
      <c r="F2122" s="210">
        <f t="shared" si="99"/>
        <v>4</v>
      </c>
      <c r="G2122" s="79" t="str">
        <f t="shared" si="100"/>
        <v>D</v>
      </c>
      <c r="H2122" s="79" t="str">
        <f t="shared" si="101"/>
        <v>4IF-CIG/RKYMTN</v>
      </c>
    </row>
    <row r="2123" spans="1:8">
      <c r="A2123" s="80">
        <v>37377</v>
      </c>
      <c r="B2123" s="79" t="s">
        <v>89</v>
      </c>
      <c r="C2123" s="79" t="s">
        <v>104</v>
      </c>
      <c r="D2123" s="85">
        <v>-459634.92229999998</v>
      </c>
      <c r="E2123" s="85">
        <v>4596.3492230000002</v>
      </c>
      <c r="F2123" s="210">
        <f t="shared" si="99"/>
        <v>4</v>
      </c>
      <c r="G2123" s="79" t="str">
        <f t="shared" si="100"/>
        <v>D</v>
      </c>
      <c r="H2123" s="79" t="str">
        <f t="shared" si="101"/>
        <v>4IF-CIG/WIC</v>
      </c>
    </row>
    <row r="2124" spans="1:8">
      <c r="A2124" s="80">
        <v>37377</v>
      </c>
      <c r="B2124" s="79" t="s">
        <v>89</v>
      </c>
      <c r="C2124" s="79" t="s">
        <v>92</v>
      </c>
      <c r="D2124" s="85">
        <v>-3814.4757</v>
      </c>
      <c r="E2124" s="85">
        <v>381.44756999999998</v>
      </c>
      <c r="F2124" s="210">
        <f t="shared" si="99"/>
        <v>4</v>
      </c>
      <c r="G2124" s="79" t="str">
        <f t="shared" si="100"/>
        <v>D</v>
      </c>
      <c r="H2124" s="79" t="str">
        <f t="shared" si="101"/>
        <v>4IF-ELPO/PERMIAN</v>
      </c>
    </row>
    <row r="2125" spans="1:8">
      <c r="A2125" s="80">
        <v>37377</v>
      </c>
      <c r="B2125" s="79" t="s">
        <v>89</v>
      </c>
      <c r="C2125" s="79" t="s">
        <v>72</v>
      </c>
      <c r="D2125" s="85">
        <v>-14673.721799999999</v>
      </c>
      <c r="E2125" s="85">
        <v>1467.3721800000001</v>
      </c>
      <c r="F2125" s="210">
        <f t="shared" si="99"/>
        <v>4</v>
      </c>
      <c r="G2125" s="79" t="str">
        <f t="shared" si="100"/>
        <v>D</v>
      </c>
      <c r="H2125" s="79" t="str">
        <f t="shared" si="101"/>
        <v>4IF-ELPO/SJ</v>
      </c>
    </row>
    <row r="2126" spans="1:8">
      <c r="A2126" s="80">
        <v>37377</v>
      </c>
      <c r="B2126" s="79" t="s">
        <v>89</v>
      </c>
      <c r="C2126" s="79" t="s">
        <v>93</v>
      </c>
      <c r="D2126" s="85">
        <v>0</v>
      </c>
      <c r="E2126" s="85">
        <v>0</v>
      </c>
      <c r="F2126" s="210">
        <f t="shared" si="99"/>
        <v>4</v>
      </c>
      <c r="G2126" s="79" t="str">
        <f t="shared" si="100"/>
        <v>D</v>
      </c>
      <c r="H2126" s="79" t="str">
        <f t="shared" si="101"/>
        <v>4IF-HEHUB</v>
      </c>
    </row>
    <row r="2127" spans="1:8">
      <c r="A2127" s="80">
        <v>37377</v>
      </c>
      <c r="B2127" s="79" t="s">
        <v>89</v>
      </c>
      <c r="C2127" s="79" t="s">
        <v>95</v>
      </c>
      <c r="D2127" s="85">
        <v>0</v>
      </c>
      <c r="E2127" s="85">
        <v>0</v>
      </c>
      <c r="F2127" s="210">
        <f t="shared" si="99"/>
        <v>4</v>
      </c>
      <c r="G2127" s="79" t="str">
        <f t="shared" si="100"/>
        <v>D</v>
      </c>
      <c r="H2127" s="79" t="str">
        <f t="shared" si="101"/>
        <v>4IF-NTHWST/CANBR</v>
      </c>
    </row>
    <row r="2128" spans="1:8">
      <c r="A2128" s="80">
        <v>37377</v>
      </c>
      <c r="B2128" s="79" t="s">
        <v>89</v>
      </c>
      <c r="C2128" s="79" t="s">
        <v>67</v>
      </c>
      <c r="D2128" s="85">
        <v>153211.6409</v>
      </c>
      <c r="E2128" s="85">
        <v>-15321.16409</v>
      </c>
      <c r="F2128" s="210">
        <f t="shared" si="99"/>
        <v>4</v>
      </c>
      <c r="G2128" s="79" t="str">
        <f t="shared" si="100"/>
        <v>D</v>
      </c>
      <c r="H2128" s="79" t="str">
        <f t="shared" si="101"/>
        <v>4IF-NWPL_ROCKY_M</v>
      </c>
    </row>
    <row r="2129" spans="1:8">
      <c r="A2129" s="80">
        <v>37377</v>
      </c>
      <c r="B2129" s="79" t="s">
        <v>89</v>
      </c>
      <c r="C2129" s="79" t="s">
        <v>102</v>
      </c>
      <c r="D2129" s="85">
        <v>0</v>
      </c>
      <c r="E2129" s="85">
        <v>0</v>
      </c>
      <c r="F2129" s="210">
        <f t="shared" si="99"/>
        <v>4</v>
      </c>
      <c r="G2129" s="79" t="str">
        <f t="shared" si="100"/>
        <v>D</v>
      </c>
      <c r="H2129" s="79" t="str">
        <f t="shared" si="101"/>
        <v>4IF-PAN/TX/OK</v>
      </c>
    </row>
    <row r="2130" spans="1:8">
      <c r="A2130" s="80">
        <v>37377</v>
      </c>
      <c r="B2130" s="79" t="s">
        <v>89</v>
      </c>
      <c r="C2130" s="79" t="s">
        <v>73</v>
      </c>
      <c r="D2130" s="85">
        <v>339635.61139999999</v>
      </c>
      <c r="E2130" s="85">
        <v>-67927.122279999996</v>
      </c>
      <c r="F2130" s="210">
        <f t="shared" si="99"/>
        <v>4</v>
      </c>
      <c r="G2130" s="79" t="str">
        <f t="shared" si="100"/>
        <v>D</v>
      </c>
      <c r="H2130" s="79" t="str">
        <f t="shared" si="101"/>
        <v>4IF-WAHA-TX</v>
      </c>
    </row>
    <row r="2131" spans="1:8">
      <c r="A2131" s="80">
        <v>37377</v>
      </c>
      <c r="B2131" s="79" t="s">
        <v>89</v>
      </c>
      <c r="C2131" s="79" t="s">
        <v>68</v>
      </c>
      <c r="D2131" s="85">
        <v>306.42320000000001</v>
      </c>
      <c r="E2131" s="85">
        <v>-3.0642320000000001</v>
      </c>
      <c r="F2131" s="210">
        <f t="shared" si="99"/>
        <v>4</v>
      </c>
      <c r="G2131" s="79" t="str">
        <f t="shared" si="100"/>
        <v>D</v>
      </c>
      <c r="H2131" s="79" t="str">
        <f t="shared" si="101"/>
        <v>4NGI-MALIN</v>
      </c>
    </row>
    <row r="2132" spans="1:8">
      <c r="A2132" s="80">
        <v>37377</v>
      </c>
      <c r="B2132" s="79" t="s">
        <v>89</v>
      </c>
      <c r="C2132" s="79" t="s">
        <v>74</v>
      </c>
      <c r="D2132" s="85">
        <v>-28731.630799999999</v>
      </c>
      <c r="E2132" s="85">
        <v>0</v>
      </c>
      <c r="F2132" s="210">
        <f t="shared" si="99"/>
        <v>4</v>
      </c>
      <c r="G2132" s="79" t="str">
        <f t="shared" si="100"/>
        <v>D</v>
      </c>
      <c r="H2132" s="79" t="str">
        <f t="shared" si="101"/>
        <v>4NGI-PGE/CG</v>
      </c>
    </row>
    <row r="2133" spans="1:8">
      <c r="A2133" s="80">
        <v>37377</v>
      </c>
      <c r="B2133" s="79" t="s">
        <v>89</v>
      </c>
      <c r="C2133" s="79" t="s">
        <v>46</v>
      </c>
      <c r="D2133" s="85">
        <v>-1472095.0059</v>
      </c>
      <c r="E2133" s="85">
        <v>147209.50059000001</v>
      </c>
      <c r="F2133" s="210">
        <f t="shared" si="99"/>
        <v>4</v>
      </c>
      <c r="G2133" s="79" t="str">
        <f t="shared" si="100"/>
        <v>D</v>
      </c>
      <c r="H2133" s="79" t="str">
        <f t="shared" si="101"/>
        <v>4NGI-SOCAL</v>
      </c>
    </row>
    <row r="2134" spans="1:8">
      <c r="A2134" s="80">
        <v>37377</v>
      </c>
      <c r="B2134" s="79" t="s">
        <v>89</v>
      </c>
      <c r="C2134" s="79" t="s">
        <v>106</v>
      </c>
      <c r="D2134" s="85">
        <v>-153211.64079999999</v>
      </c>
      <c r="E2134" s="85">
        <v>0</v>
      </c>
      <c r="F2134" s="210">
        <f t="shared" si="99"/>
        <v>4</v>
      </c>
      <c r="G2134" s="79" t="str">
        <f t="shared" si="100"/>
        <v>D</v>
      </c>
      <c r="H2134" s="79" t="str">
        <f t="shared" si="101"/>
        <v>4NGW/OPAL</v>
      </c>
    </row>
    <row r="2135" spans="1:8">
      <c r="A2135" s="80">
        <v>37408</v>
      </c>
      <c r="B2135" s="79" t="s">
        <v>89</v>
      </c>
      <c r="C2135" s="79" t="s">
        <v>103</v>
      </c>
      <c r="D2135" s="85">
        <v>0</v>
      </c>
      <c r="E2135" s="85">
        <v>0</v>
      </c>
      <c r="F2135" s="210">
        <f t="shared" si="99"/>
        <v>4</v>
      </c>
      <c r="G2135" s="79" t="str">
        <f t="shared" si="100"/>
        <v>D</v>
      </c>
      <c r="H2135" s="79" t="str">
        <f t="shared" si="101"/>
        <v>4DJ/BASIN/CIG</v>
      </c>
    </row>
    <row r="2136" spans="1:8">
      <c r="A2136" s="80">
        <v>37408</v>
      </c>
      <c r="B2136" s="79" t="s">
        <v>89</v>
      </c>
      <c r="C2136" s="79" t="s">
        <v>91</v>
      </c>
      <c r="D2136" s="85">
        <v>436472.53470000002</v>
      </c>
      <c r="E2136" s="85">
        <v>-4364.7253469999996</v>
      </c>
      <c r="F2136" s="210">
        <f t="shared" si="99"/>
        <v>4</v>
      </c>
      <c r="G2136" s="79" t="str">
        <f t="shared" si="100"/>
        <v>D</v>
      </c>
      <c r="H2136" s="79" t="str">
        <f t="shared" si="101"/>
        <v>4IF-CIG/RKYMTN</v>
      </c>
    </row>
    <row r="2137" spans="1:8">
      <c r="A2137" s="80">
        <v>37408</v>
      </c>
      <c r="B2137" s="79" t="s">
        <v>89</v>
      </c>
      <c r="C2137" s="79" t="s">
        <v>104</v>
      </c>
      <c r="D2137" s="85">
        <v>-443960.6715</v>
      </c>
      <c r="E2137" s="85">
        <v>4439.6067149999999</v>
      </c>
      <c r="F2137" s="210">
        <f t="shared" si="99"/>
        <v>4</v>
      </c>
      <c r="G2137" s="79" t="str">
        <f t="shared" si="100"/>
        <v>D</v>
      </c>
      <c r="H2137" s="79" t="str">
        <f t="shared" si="101"/>
        <v>4IF-CIG/WIC</v>
      </c>
    </row>
    <row r="2138" spans="1:8">
      <c r="A2138" s="80">
        <v>37408</v>
      </c>
      <c r="B2138" s="79" t="s">
        <v>89</v>
      </c>
      <c r="C2138" s="79" t="s">
        <v>92</v>
      </c>
      <c r="D2138" s="85">
        <v>-1087.2104000000002</v>
      </c>
      <c r="E2138" s="85">
        <v>108.72104</v>
      </c>
      <c r="F2138" s="210">
        <f t="shared" si="99"/>
        <v>4</v>
      </c>
      <c r="G2138" s="79" t="str">
        <f t="shared" si="100"/>
        <v>D</v>
      </c>
      <c r="H2138" s="79" t="str">
        <f t="shared" si="101"/>
        <v>4IF-ELPO/PERMIAN</v>
      </c>
    </row>
    <row r="2139" spans="1:8">
      <c r="A2139" s="80">
        <v>37408</v>
      </c>
      <c r="B2139" s="79" t="s">
        <v>89</v>
      </c>
      <c r="C2139" s="79" t="s">
        <v>72</v>
      </c>
      <c r="D2139" s="85">
        <v>62780.972000000002</v>
      </c>
      <c r="E2139" s="85">
        <v>-6278.0972000000002</v>
      </c>
      <c r="F2139" s="210">
        <f t="shared" si="99"/>
        <v>4</v>
      </c>
      <c r="G2139" s="79" t="str">
        <f t="shared" si="100"/>
        <v>D</v>
      </c>
      <c r="H2139" s="79" t="str">
        <f t="shared" si="101"/>
        <v>4IF-ELPO/SJ</v>
      </c>
    </row>
    <row r="2140" spans="1:8">
      <c r="A2140" s="80">
        <v>37408</v>
      </c>
      <c r="B2140" s="79" t="s">
        <v>89</v>
      </c>
      <c r="C2140" s="79" t="s">
        <v>93</v>
      </c>
      <c r="D2140" s="85">
        <v>0</v>
      </c>
      <c r="E2140" s="85">
        <v>0</v>
      </c>
      <c r="F2140" s="210">
        <f t="shared" si="99"/>
        <v>4</v>
      </c>
      <c r="G2140" s="79" t="str">
        <f t="shared" si="100"/>
        <v>D</v>
      </c>
      <c r="H2140" s="79" t="str">
        <f t="shared" si="101"/>
        <v>4IF-HEHUB</v>
      </c>
    </row>
    <row r="2141" spans="1:8">
      <c r="A2141" s="80">
        <v>37408</v>
      </c>
      <c r="B2141" s="79" t="s">
        <v>89</v>
      </c>
      <c r="C2141" s="79" t="s">
        <v>95</v>
      </c>
      <c r="D2141" s="85">
        <v>0</v>
      </c>
      <c r="E2141" s="85">
        <v>0</v>
      </c>
      <c r="F2141" s="210">
        <f t="shared" si="99"/>
        <v>4</v>
      </c>
      <c r="G2141" s="79" t="str">
        <f t="shared" si="100"/>
        <v>D</v>
      </c>
      <c r="H2141" s="79" t="str">
        <f t="shared" si="101"/>
        <v>4IF-NTHWST/CANBR</v>
      </c>
    </row>
    <row r="2142" spans="1:8">
      <c r="A2142" s="80">
        <v>37408</v>
      </c>
      <c r="B2142" s="79" t="s">
        <v>89</v>
      </c>
      <c r="C2142" s="79" t="s">
        <v>67</v>
      </c>
      <c r="D2142" s="85">
        <v>147986.89050000001</v>
      </c>
      <c r="E2142" s="85">
        <v>-14798.689050000001</v>
      </c>
      <c r="F2142" s="210">
        <f t="shared" si="99"/>
        <v>4</v>
      </c>
      <c r="G2142" s="79" t="str">
        <f t="shared" si="100"/>
        <v>D</v>
      </c>
      <c r="H2142" s="79" t="str">
        <f t="shared" si="101"/>
        <v>4IF-NWPL_ROCKY_M</v>
      </c>
    </row>
    <row r="2143" spans="1:8">
      <c r="A2143" s="80">
        <v>37408</v>
      </c>
      <c r="B2143" s="79" t="s">
        <v>89</v>
      </c>
      <c r="C2143" s="79" t="s">
        <v>102</v>
      </c>
      <c r="D2143" s="85">
        <v>0</v>
      </c>
      <c r="E2143" s="85">
        <v>0</v>
      </c>
      <c r="F2143" s="210">
        <f t="shared" si="99"/>
        <v>4</v>
      </c>
      <c r="G2143" s="79" t="str">
        <f t="shared" si="100"/>
        <v>D</v>
      </c>
      <c r="H2143" s="79" t="str">
        <f t="shared" si="101"/>
        <v>4IF-PAN/TX/OK</v>
      </c>
    </row>
    <row r="2144" spans="1:8">
      <c r="A2144" s="80">
        <v>37408</v>
      </c>
      <c r="B2144" s="79" t="s">
        <v>89</v>
      </c>
      <c r="C2144" s="79" t="s">
        <v>73</v>
      </c>
      <c r="D2144" s="85">
        <v>329418.81819999998</v>
      </c>
      <c r="E2144" s="85">
        <v>-65883.763640000005</v>
      </c>
      <c r="F2144" s="210">
        <f t="shared" si="99"/>
        <v>4</v>
      </c>
      <c r="G2144" s="79" t="str">
        <f t="shared" si="100"/>
        <v>D</v>
      </c>
      <c r="H2144" s="79" t="str">
        <f t="shared" si="101"/>
        <v>4IF-WAHA-TX</v>
      </c>
    </row>
    <row r="2145" spans="1:8">
      <c r="A2145" s="80">
        <v>37408</v>
      </c>
      <c r="B2145" s="79" t="s">
        <v>89</v>
      </c>
      <c r="C2145" s="79" t="s">
        <v>68</v>
      </c>
      <c r="D2145" s="85">
        <v>295.97380000000004</v>
      </c>
      <c r="E2145" s="85">
        <v>-2.9597379999999998</v>
      </c>
      <c r="F2145" s="210">
        <f t="shared" si="99"/>
        <v>4</v>
      </c>
      <c r="G2145" s="79" t="str">
        <f t="shared" si="100"/>
        <v>D</v>
      </c>
      <c r="H2145" s="79" t="str">
        <f t="shared" si="101"/>
        <v>4NGI-MALIN</v>
      </c>
    </row>
    <row r="2146" spans="1:8">
      <c r="A2146" s="80">
        <v>37408</v>
      </c>
      <c r="B2146" s="79" t="s">
        <v>89</v>
      </c>
      <c r="C2146" s="79" t="s">
        <v>74</v>
      </c>
      <c r="D2146" s="85">
        <v>-7601.5932000000003</v>
      </c>
      <c r="E2146" s="85">
        <v>0</v>
      </c>
      <c r="F2146" s="210">
        <f t="shared" si="99"/>
        <v>4</v>
      </c>
      <c r="G2146" s="79" t="str">
        <f t="shared" si="100"/>
        <v>D</v>
      </c>
      <c r="H2146" s="79" t="str">
        <f t="shared" si="101"/>
        <v>4NGI-PGE/CG</v>
      </c>
    </row>
    <row r="2147" spans="1:8">
      <c r="A2147" s="80">
        <v>37408</v>
      </c>
      <c r="B2147" s="79" t="s">
        <v>89</v>
      </c>
      <c r="C2147" s="79" t="s">
        <v>46</v>
      </c>
      <c r="D2147" s="85">
        <v>-1240392.5721</v>
      </c>
      <c r="E2147" s="85">
        <v>124039.25721</v>
      </c>
      <c r="F2147" s="210">
        <f t="shared" si="99"/>
        <v>4</v>
      </c>
      <c r="G2147" s="79" t="str">
        <f t="shared" si="100"/>
        <v>D</v>
      </c>
      <c r="H2147" s="79" t="str">
        <f t="shared" si="101"/>
        <v>4NGI-SOCAL</v>
      </c>
    </row>
    <row r="2148" spans="1:8">
      <c r="A2148" s="80">
        <v>37408</v>
      </c>
      <c r="B2148" s="79" t="s">
        <v>89</v>
      </c>
      <c r="C2148" s="79" t="s">
        <v>106</v>
      </c>
      <c r="D2148" s="85">
        <v>-147986.8904</v>
      </c>
      <c r="E2148" s="85">
        <v>0</v>
      </c>
      <c r="F2148" s="210">
        <f t="shared" si="99"/>
        <v>4</v>
      </c>
      <c r="G2148" s="79" t="str">
        <f t="shared" si="100"/>
        <v>D</v>
      </c>
      <c r="H2148" s="79" t="str">
        <f t="shared" si="101"/>
        <v>4NGW/OPAL</v>
      </c>
    </row>
    <row r="2149" spans="1:8">
      <c r="A2149" s="80">
        <v>37438</v>
      </c>
      <c r="B2149" s="79" t="s">
        <v>89</v>
      </c>
      <c r="C2149" s="79" t="s">
        <v>91</v>
      </c>
      <c r="D2149" s="85">
        <v>450158.30420000001</v>
      </c>
      <c r="E2149" s="85">
        <v>-4501.5830420000002</v>
      </c>
      <c r="F2149" s="210">
        <f t="shared" si="99"/>
        <v>4</v>
      </c>
      <c r="G2149" s="79" t="str">
        <f t="shared" si="100"/>
        <v>D</v>
      </c>
      <c r="H2149" s="79" t="str">
        <f t="shared" si="101"/>
        <v>4IF-CIG/RKYMTN</v>
      </c>
    </row>
    <row r="2150" spans="1:8">
      <c r="A2150" s="80">
        <v>37438</v>
      </c>
      <c r="B2150" s="79" t="s">
        <v>89</v>
      </c>
      <c r="C2150" s="79" t="s">
        <v>104</v>
      </c>
      <c r="D2150" s="85">
        <v>-457881.23430000001</v>
      </c>
      <c r="E2150" s="85">
        <v>4578.8123429999996</v>
      </c>
      <c r="F2150" s="210">
        <f t="shared" si="99"/>
        <v>4</v>
      </c>
      <c r="G2150" s="79" t="str">
        <f t="shared" si="100"/>
        <v>D</v>
      </c>
      <c r="H2150" s="79" t="str">
        <f t="shared" si="101"/>
        <v>4IF-CIG/WIC</v>
      </c>
    </row>
    <row r="2151" spans="1:8">
      <c r="A2151" s="80">
        <v>37438</v>
      </c>
      <c r="B2151" s="79" t="s">
        <v>89</v>
      </c>
      <c r="C2151" s="79" t="s">
        <v>92</v>
      </c>
      <c r="D2151" s="85">
        <v>-3799.9219000000003</v>
      </c>
      <c r="E2151" s="85">
        <v>379.99218999999999</v>
      </c>
      <c r="F2151" s="210">
        <f t="shared" si="99"/>
        <v>4</v>
      </c>
      <c r="G2151" s="79" t="str">
        <f t="shared" si="100"/>
        <v>D</v>
      </c>
      <c r="H2151" s="79" t="str">
        <f t="shared" si="101"/>
        <v>4IF-ELPO/PERMIAN</v>
      </c>
    </row>
    <row r="2152" spans="1:8">
      <c r="A2152" s="80">
        <v>37438</v>
      </c>
      <c r="B2152" s="79" t="s">
        <v>89</v>
      </c>
      <c r="C2152" s="79" t="s">
        <v>72</v>
      </c>
      <c r="D2152" s="85">
        <v>45079.145900000003</v>
      </c>
      <c r="E2152" s="85">
        <v>-4507.9145900000003</v>
      </c>
      <c r="F2152" s="210">
        <f t="shared" si="99"/>
        <v>4</v>
      </c>
      <c r="G2152" s="79" t="str">
        <f t="shared" si="100"/>
        <v>D</v>
      </c>
      <c r="H2152" s="79" t="str">
        <f t="shared" si="101"/>
        <v>4IF-ELPO/SJ</v>
      </c>
    </row>
    <row r="2153" spans="1:8">
      <c r="A2153" s="80">
        <v>37438</v>
      </c>
      <c r="B2153" s="79" t="s">
        <v>89</v>
      </c>
      <c r="C2153" s="79" t="s">
        <v>93</v>
      </c>
      <c r="D2153" s="85">
        <v>0</v>
      </c>
      <c r="E2153" s="85">
        <v>0</v>
      </c>
      <c r="F2153" s="210">
        <f t="shared" si="99"/>
        <v>4</v>
      </c>
      <c r="G2153" s="79" t="str">
        <f t="shared" si="100"/>
        <v>D</v>
      </c>
      <c r="H2153" s="79" t="str">
        <f t="shared" si="101"/>
        <v>4IF-HEHUB</v>
      </c>
    </row>
    <row r="2154" spans="1:8">
      <c r="A2154" s="80">
        <v>37438</v>
      </c>
      <c r="B2154" s="79" t="s">
        <v>89</v>
      </c>
      <c r="C2154" s="79" t="s">
        <v>95</v>
      </c>
      <c r="D2154" s="85">
        <v>0</v>
      </c>
      <c r="E2154" s="85">
        <v>0</v>
      </c>
      <c r="F2154" s="210">
        <f t="shared" si="99"/>
        <v>4</v>
      </c>
      <c r="G2154" s="79" t="str">
        <f t="shared" si="100"/>
        <v>D</v>
      </c>
      <c r="H2154" s="79" t="str">
        <f t="shared" si="101"/>
        <v>4IF-NTHWST/CANBR</v>
      </c>
    </row>
    <row r="2155" spans="1:8">
      <c r="A2155" s="80">
        <v>37438</v>
      </c>
      <c r="B2155" s="79" t="s">
        <v>89</v>
      </c>
      <c r="C2155" s="79" t="s">
        <v>67</v>
      </c>
      <c r="D2155" s="85">
        <v>152627.07810000001</v>
      </c>
      <c r="E2155" s="85">
        <v>-15262.70781</v>
      </c>
      <c r="F2155" s="210">
        <f t="shared" si="99"/>
        <v>4</v>
      </c>
      <c r="G2155" s="79" t="str">
        <f t="shared" si="100"/>
        <v>D</v>
      </c>
      <c r="H2155" s="79" t="str">
        <f t="shared" si="101"/>
        <v>4IF-NWPL_ROCKY_M</v>
      </c>
    </row>
    <row r="2156" spans="1:8">
      <c r="A2156" s="80">
        <v>37438</v>
      </c>
      <c r="B2156" s="79" t="s">
        <v>89</v>
      </c>
      <c r="C2156" s="79" t="s">
        <v>102</v>
      </c>
      <c r="D2156" s="85">
        <v>0</v>
      </c>
      <c r="E2156" s="85">
        <v>0</v>
      </c>
      <c r="F2156" s="210">
        <f t="shared" si="99"/>
        <v>4</v>
      </c>
      <c r="G2156" s="79" t="str">
        <f t="shared" si="100"/>
        <v>D</v>
      </c>
      <c r="H2156" s="79" t="str">
        <f t="shared" si="101"/>
        <v>4IF-PAN/TX/OK</v>
      </c>
    </row>
    <row r="2157" spans="1:8">
      <c r="A2157" s="80">
        <v>37438</v>
      </c>
      <c r="B2157" s="79" t="s">
        <v>89</v>
      </c>
      <c r="C2157" s="79" t="s">
        <v>73</v>
      </c>
      <c r="D2157" s="85">
        <v>336271.91729999997</v>
      </c>
      <c r="E2157" s="85">
        <v>-67254.383459999997</v>
      </c>
      <c r="F2157" s="210">
        <f t="shared" si="99"/>
        <v>4</v>
      </c>
      <c r="G2157" s="79" t="str">
        <f t="shared" si="100"/>
        <v>D</v>
      </c>
      <c r="H2157" s="79" t="str">
        <f t="shared" si="101"/>
        <v>4IF-WAHA-TX</v>
      </c>
    </row>
    <row r="2158" spans="1:8">
      <c r="A2158" s="80">
        <v>37438</v>
      </c>
      <c r="B2158" s="79" t="s">
        <v>89</v>
      </c>
      <c r="C2158" s="79" t="s">
        <v>68</v>
      </c>
      <c r="D2158" s="85">
        <v>-36325.244500000001</v>
      </c>
      <c r="E2158" s="85">
        <v>363.25244499999997</v>
      </c>
      <c r="F2158" s="210">
        <f t="shared" si="99"/>
        <v>4</v>
      </c>
      <c r="G2158" s="79" t="str">
        <f t="shared" si="100"/>
        <v>D</v>
      </c>
      <c r="H2158" s="79" t="str">
        <f t="shared" si="101"/>
        <v>4NGI-MALIN</v>
      </c>
    </row>
    <row r="2159" spans="1:8">
      <c r="A2159" s="80">
        <v>37438</v>
      </c>
      <c r="B2159" s="79" t="s">
        <v>89</v>
      </c>
      <c r="C2159" s="79" t="s">
        <v>74</v>
      </c>
      <c r="D2159" s="85">
        <v>796.61470000000008</v>
      </c>
      <c r="E2159" s="85">
        <v>0</v>
      </c>
      <c r="F2159" s="210">
        <f t="shared" si="99"/>
        <v>4</v>
      </c>
      <c r="G2159" s="79" t="str">
        <f t="shared" si="100"/>
        <v>D</v>
      </c>
      <c r="H2159" s="79" t="str">
        <f t="shared" si="101"/>
        <v>4NGI-PGE/CG</v>
      </c>
    </row>
    <row r="2160" spans="1:8">
      <c r="A2160" s="80">
        <v>37438</v>
      </c>
      <c r="B2160" s="79" t="s">
        <v>89</v>
      </c>
      <c r="C2160" s="79" t="s">
        <v>46</v>
      </c>
      <c r="D2160" s="85">
        <v>126764.17359999999</v>
      </c>
      <c r="E2160" s="85">
        <v>-12676.417359999999</v>
      </c>
      <c r="F2160" s="210">
        <f t="shared" si="99"/>
        <v>4</v>
      </c>
      <c r="G2160" s="79" t="str">
        <f t="shared" si="100"/>
        <v>D</v>
      </c>
      <c r="H2160" s="79" t="str">
        <f t="shared" si="101"/>
        <v>4NGI-SOCAL</v>
      </c>
    </row>
    <row r="2161" spans="1:8">
      <c r="A2161" s="80">
        <v>37438</v>
      </c>
      <c r="B2161" s="79" t="s">
        <v>89</v>
      </c>
      <c r="C2161" s="79" t="s">
        <v>106</v>
      </c>
      <c r="D2161" s="85">
        <v>-152627.07819999999</v>
      </c>
      <c r="E2161" s="85">
        <v>0</v>
      </c>
      <c r="F2161" s="210">
        <f t="shared" si="99"/>
        <v>4</v>
      </c>
      <c r="G2161" s="79" t="str">
        <f t="shared" si="100"/>
        <v>D</v>
      </c>
      <c r="H2161" s="79" t="str">
        <f t="shared" si="101"/>
        <v>4NGW/OPAL</v>
      </c>
    </row>
    <row r="2162" spans="1:8">
      <c r="A2162" s="80">
        <v>37469</v>
      </c>
      <c r="B2162" s="79" t="s">
        <v>89</v>
      </c>
      <c r="C2162" s="79" t="s">
        <v>91</v>
      </c>
      <c r="D2162" s="85">
        <v>449201.24780000001</v>
      </c>
      <c r="E2162" s="85">
        <v>-4492.0124779999996</v>
      </c>
      <c r="F2162" s="210">
        <f t="shared" si="99"/>
        <v>4</v>
      </c>
      <c r="G2162" s="79" t="str">
        <f t="shared" si="100"/>
        <v>D</v>
      </c>
      <c r="H2162" s="79" t="str">
        <f t="shared" si="101"/>
        <v>4IF-CIG/RKYMTN</v>
      </c>
    </row>
    <row r="2163" spans="1:8">
      <c r="A2163" s="80">
        <v>37469</v>
      </c>
      <c r="B2163" s="79" t="s">
        <v>89</v>
      </c>
      <c r="C2163" s="79" t="s">
        <v>104</v>
      </c>
      <c r="D2163" s="85">
        <v>-456907.75880000001</v>
      </c>
      <c r="E2163" s="85">
        <v>4569.0775880000001</v>
      </c>
      <c r="F2163" s="210">
        <f t="shared" si="99"/>
        <v>4</v>
      </c>
      <c r="G2163" s="79" t="str">
        <f t="shared" si="100"/>
        <v>D</v>
      </c>
      <c r="H2163" s="79" t="str">
        <f t="shared" si="101"/>
        <v>4IF-CIG/WIC</v>
      </c>
    </row>
    <row r="2164" spans="1:8">
      <c r="A2164" s="80">
        <v>37469</v>
      </c>
      <c r="B2164" s="79" t="s">
        <v>89</v>
      </c>
      <c r="C2164" s="79" t="s">
        <v>92</v>
      </c>
      <c r="D2164" s="85">
        <v>-5209.7311</v>
      </c>
      <c r="E2164" s="85">
        <v>0</v>
      </c>
      <c r="F2164" s="210">
        <f t="shared" si="99"/>
        <v>4</v>
      </c>
      <c r="G2164" s="79" t="str">
        <f t="shared" si="100"/>
        <v>D</v>
      </c>
      <c r="H2164" s="79" t="str">
        <f t="shared" si="101"/>
        <v>4IF-ELPO/PERMIAN</v>
      </c>
    </row>
    <row r="2165" spans="1:8">
      <c r="A2165" s="80">
        <v>37469</v>
      </c>
      <c r="B2165" s="79" t="s">
        <v>89</v>
      </c>
      <c r="C2165" s="79" t="s">
        <v>72</v>
      </c>
      <c r="D2165" s="85">
        <v>274530.81599999999</v>
      </c>
      <c r="E2165" s="85">
        <v>0</v>
      </c>
      <c r="F2165" s="210">
        <f t="shared" si="99"/>
        <v>4</v>
      </c>
      <c r="G2165" s="79" t="str">
        <f t="shared" si="100"/>
        <v>D</v>
      </c>
      <c r="H2165" s="79" t="str">
        <f t="shared" si="101"/>
        <v>4IF-ELPO/SJ</v>
      </c>
    </row>
    <row r="2166" spans="1:8">
      <c r="A2166" s="80">
        <v>37469</v>
      </c>
      <c r="B2166" s="79" t="s">
        <v>89</v>
      </c>
      <c r="C2166" s="79" t="s">
        <v>93</v>
      </c>
      <c r="D2166" s="85">
        <v>0</v>
      </c>
      <c r="E2166" s="85">
        <v>0</v>
      </c>
      <c r="F2166" s="210">
        <f t="shared" si="99"/>
        <v>4</v>
      </c>
      <c r="G2166" s="79" t="str">
        <f t="shared" si="100"/>
        <v>D</v>
      </c>
      <c r="H2166" s="79" t="str">
        <f t="shared" si="101"/>
        <v>4IF-HEHUB</v>
      </c>
    </row>
    <row r="2167" spans="1:8">
      <c r="A2167" s="80">
        <v>37469</v>
      </c>
      <c r="B2167" s="79" t="s">
        <v>89</v>
      </c>
      <c r="C2167" s="79" t="s">
        <v>95</v>
      </c>
      <c r="D2167" s="85">
        <v>0</v>
      </c>
      <c r="E2167" s="85">
        <v>0</v>
      </c>
      <c r="F2167" s="210">
        <f t="shared" si="99"/>
        <v>4</v>
      </c>
      <c r="G2167" s="79" t="str">
        <f t="shared" si="100"/>
        <v>D</v>
      </c>
      <c r="H2167" s="79" t="str">
        <f t="shared" si="101"/>
        <v>4IF-NTHWST/CANBR</v>
      </c>
    </row>
    <row r="2168" spans="1:8">
      <c r="A2168" s="80">
        <v>37469</v>
      </c>
      <c r="B2168" s="79" t="s">
        <v>89</v>
      </c>
      <c r="C2168" s="79" t="s">
        <v>67</v>
      </c>
      <c r="D2168" s="85">
        <v>152302.5865</v>
      </c>
      <c r="E2168" s="85">
        <v>-15230.25865</v>
      </c>
      <c r="F2168" s="210">
        <f t="shared" si="99"/>
        <v>4</v>
      </c>
      <c r="G2168" s="79" t="str">
        <f t="shared" si="100"/>
        <v>D</v>
      </c>
      <c r="H2168" s="79" t="str">
        <f t="shared" si="101"/>
        <v>4IF-NWPL_ROCKY_M</v>
      </c>
    </row>
    <row r="2169" spans="1:8">
      <c r="A2169" s="80">
        <v>37469</v>
      </c>
      <c r="B2169" s="79" t="s">
        <v>89</v>
      </c>
      <c r="C2169" s="79" t="s">
        <v>102</v>
      </c>
      <c r="D2169" s="85">
        <v>0</v>
      </c>
      <c r="E2169" s="85">
        <v>0</v>
      </c>
      <c r="F2169" s="210">
        <f t="shared" si="99"/>
        <v>4</v>
      </c>
      <c r="G2169" s="79" t="str">
        <f t="shared" si="100"/>
        <v>D</v>
      </c>
      <c r="H2169" s="79" t="str">
        <f t="shared" si="101"/>
        <v>4IF-PAN/TX/OK</v>
      </c>
    </row>
    <row r="2170" spans="1:8">
      <c r="A2170" s="80">
        <v>37469</v>
      </c>
      <c r="B2170" s="79" t="s">
        <v>89</v>
      </c>
      <c r="C2170" s="79" t="s">
        <v>73</v>
      </c>
      <c r="D2170" s="85">
        <v>91381.551699999996</v>
      </c>
      <c r="E2170" s="85">
        <v>-18276.31034</v>
      </c>
      <c r="F2170" s="210">
        <f t="shared" si="99"/>
        <v>4</v>
      </c>
      <c r="G2170" s="79" t="str">
        <f t="shared" si="100"/>
        <v>D</v>
      </c>
      <c r="H2170" s="79" t="str">
        <f t="shared" si="101"/>
        <v>4IF-WAHA-TX</v>
      </c>
    </row>
    <row r="2171" spans="1:8">
      <c r="A2171" s="80">
        <v>37469</v>
      </c>
      <c r="B2171" s="79" t="s">
        <v>89</v>
      </c>
      <c r="C2171" s="79" t="s">
        <v>68</v>
      </c>
      <c r="D2171" s="85">
        <v>-36248.015599999999</v>
      </c>
      <c r="E2171" s="85">
        <v>362.48015599999997</v>
      </c>
      <c r="F2171" s="210">
        <f t="shared" si="99"/>
        <v>4</v>
      </c>
      <c r="G2171" s="79" t="str">
        <f t="shared" si="100"/>
        <v>D</v>
      </c>
      <c r="H2171" s="79" t="str">
        <f t="shared" si="101"/>
        <v>4NGI-MALIN</v>
      </c>
    </row>
    <row r="2172" spans="1:8">
      <c r="A2172" s="80">
        <v>37469</v>
      </c>
      <c r="B2172" s="79" t="s">
        <v>89</v>
      </c>
      <c r="C2172" s="79" t="s">
        <v>74</v>
      </c>
      <c r="D2172" s="85">
        <v>14661.3346</v>
      </c>
      <c r="E2172" s="85">
        <v>0</v>
      </c>
      <c r="F2172" s="210">
        <f t="shared" si="99"/>
        <v>4</v>
      </c>
      <c r="G2172" s="79" t="str">
        <f t="shared" si="100"/>
        <v>D</v>
      </c>
      <c r="H2172" s="79" t="str">
        <f t="shared" si="101"/>
        <v>4NGI-PGE/CG</v>
      </c>
    </row>
    <row r="2173" spans="1:8">
      <c r="A2173" s="80">
        <v>37469</v>
      </c>
      <c r="B2173" s="79" t="s">
        <v>89</v>
      </c>
      <c r="C2173" s="79" t="s">
        <v>46</v>
      </c>
      <c r="D2173" s="85">
        <v>97706.531400000007</v>
      </c>
      <c r="E2173" s="85">
        <v>0</v>
      </c>
      <c r="F2173" s="210">
        <f t="shared" si="99"/>
        <v>4</v>
      </c>
      <c r="G2173" s="79" t="str">
        <f t="shared" si="100"/>
        <v>D</v>
      </c>
      <c r="H2173" s="79" t="str">
        <f t="shared" si="101"/>
        <v>4NGI-SOCAL</v>
      </c>
    </row>
    <row r="2174" spans="1:8">
      <c r="A2174" s="80">
        <v>37469</v>
      </c>
      <c r="B2174" s="79" t="s">
        <v>89</v>
      </c>
      <c r="C2174" s="79" t="s">
        <v>106</v>
      </c>
      <c r="D2174" s="85">
        <v>-152302.58619999999</v>
      </c>
      <c r="E2174" s="85">
        <v>0</v>
      </c>
      <c r="F2174" s="210">
        <f t="shared" si="99"/>
        <v>4</v>
      </c>
      <c r="G2174" s="79" t="str">
        <f t="shared" si="100"/>
        <v>D</v>
      </c>
      <c r="H2174" s="79" t="str">
        <f t="shared" si="101"/>
        <v>4NGW/OPAL</v>
      </c>
    </row>
    <row r="2175" spans="1:8">
      <c r="A2175" s="80">
        <v>37500</v>
      </c>
      <c r="B2175" s="79" t="s">
        <v>89</v>
      </c>
      <c r="C2175" s="79" t="s">
        <v>91</v>
      </c>
      <c r="D2175" s="85">
        <v>433766.7438</v>
      </c>
      <c r="E2175" s="85">
        <v>-4337.6674380000004</v>
      </c>
      <c r="F2175" s="210">
        <f t="shared" si="99"/>
        <v>4</v>
      </c>
      <c r="G2175" s="79" t="str">
        <f t="shared" si="100"/>
        <v>D</v>
      </c>
      <c r="H2175" s="79" t="str">
        <f t="shared" si="101"/>
        <v>4IF-CIG/RKYMTN</v>
      </c>
    </row>
    <row r="2176" spans="1:8">
      <c r="A2176" s="80">
        <v>37500</v>
      </c>
      <c r="B2176" s="79" t="s">
        <v>89</v>
      </c>
      <c r="C2176" s="79" t="s">
        <v>104</v>
      </c>
      <c r="D2176" s="85">
        <v>-441208.4595</v>
      </c>
      <c r="E2176" s="85">
        <v>4412.0845950000003</v>
      </c>
      <c r="F2176" s="210">
        <f t="shared" si="99"/>
        <v>4</v>
      </c>
      <c r="G2176" s="79" t="str">
        <f t="shared" si="100"/>
        <v>D</v>
      </c>
      <c r="H2176" s="79" t="str">
        <f t="shared" si="101"/>
        <v>4IF-CIG/WIC</v>
      </c>
    </row>
    <row r="2177" spans="1:8">
      <c r="A2177" s="80">
        <v>37500</v>
      </c>
      <c r="B2177" s="79" t="s">
        <v>89</v>
      </c>
      <c r="C2177" s="79" t="s">
        <v>92</v>
      </c>
      <c r="D2177" s="85">
        <v>334.33800000000002</v>
      </c>
      <c r="E2177" s="85">
        <v>-33.433800000000005</v>
      </c>
      <c r="F2177" s="210">
        <f t="shared" si="99"/>
        <v>4</v>
      </c>
      <c r="G2177" s="79" t="str">
        <f t="shared" si="100"/>
        <v>D</v>
      </c>
      <c r="H2177" s="79" t="str">
        <f t="shared" si="101"/>
        <v>4IF-ELPO/PERMIAN</v>
      </c>
    </row>
    <row r="2178" spans="1:8">
      <c r="A2178" s="80">
        <v>37500</v>
      </c>
      <c r="B2178" s="79" t="s">
        <v>89</v>
      </c>
      <c r="C2178" s="79" t="s">
        <v>72</v>
      </c>
      <c r="D2178" s="85">
        <v>-13390.1865</v>
      </c>
      <c r="E2178" s="85">
        <v>1339.01865</v>
      </c>
      <c r="F2178" s="210">
        <f t="shared" si="99"/>
        <v>4</v>
      </c>
      <c r="G2178" s="79" t="str">
        <f t="shared" si="100"/>
        <v>D</v>
      </c>
      <c r="H2178" s="79" t="str">
        <f t="shared" si="101"/>
        <v>4IF-ELPO/SJ</v>
      </c>
    </row>
    <row r="2179" spans="1:8">
      <c r="A2179" s="80">
        <v>37500</v>
      </c>
      <c r="B2179" s="79" t="s">
        <v>89</v>
      </c>
      <c r="C2179" s="79" t="s">
        <v>93</v>
      </c>
      <c r="D2179" s="85">
        <v>0</v>
      </c>
      <c r="E2179" s="85">
        <v>0</v>
      </c>
      <c r="F2179" s="210">
        <f t="shared" ref="F2179:F2242" si="102">IF(REF_DT&lt;=LastDay,INDEX(IntraMonth_Buckets,MATCH($A2179,IntraSumMonths,0),1),INDEX(BucketTable,MATCH($A2179,SumMonths,0),1))</f>
        <v>4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4IF-HEHUB</v>
      </c>
    </row>
    <row r="2180" spans="1:8">
      <c r="A2180" s="80">
        <v>37500</v>
      </c>
      <c r="B2180" s="79" t="s">
        <v>89</v>
      </c>
      <c r="C2180" s="79" t="s">
        <v>95</v>
      </c>
      <c r="D2180" s="85">
        <v>0</v>
      </c>
      <c r="E2180" s="85">
        <v>0</v>
      </c>
      <c r="F2180" s="210">
        <f t="shared" si="102"/>
        <v>4</v>
      </c>
      <c r="G2180" s="79" t="str">
        <f t="shared" si="103"/>
        <v>D</v>
      </c>
      <c r="H2180" s="79" t="str">
        <f t="shared" si="104"/>
        <v>4IF-NTHWST/CANBR</v>
      </c>
    </row>
    <row r="2181" spans="1:8">
      <c r="A2181" s="80">
        <v>37500</v>
      </c>
      <c r="B2181" s="79" t="s">
        <v>89</v>
      </c>
      <c r="C2181" s="79" t="s">
        <v>67</v>
      </c>
      <c r="D2181" s="85">
        <v>147069.4865</v>
      </c>
      <c r="E2181" s="85">
        <v>-14706.94865</v>
      </c>
      <c r="F2181" s="210">
        <f t="shared" si="102"/>
        <v>4</v>
      </c>
      <c r="G2181" s="79" t="str">
        <f t="shared" si="103"/>
        <v>D</v>
      </c>
      <c r="H2181" s="79" t="str">
        <f t="shared" si="104"/>
        <v>4IF-NWPL_ROCKY_M</v>
      </c>
    </row>
    <row r="2182" spans="1:8">
      <c r="A2182" s="80">
        <v>37500</v>
      </c>
      <c r="B2182" s="79" t="s">
        <v>89</v>
      </c>
      <c r="C2182" s="79" t="s">
        <v>102</v>
      </c>
      <c r="D2182" s="85">
        <v>0</v>
      </c>
      <c r="E2182" s="85">
        <v>0</v>
      </c>
      <c r="F2182" s="210">
        <f t="shared" si="102"/>
        <v>4</v>
      </c>
      <c r="G2182" s="79" t="str">
        <f t="shared" si="103"/>
        <v>D</v>
      </c>
      <c r="H2182" s="79" t="str">
        <f t="shared" si="104"/>
        <v>4IF-PAN/TX/OK</v>
      </c>
    </row>
    <row r="2183" spans="1:8">
      <c r="A2183" s="80">
        <v>37500</v>
      </c>
      <c r="B2183" s="79" t="s">
        <v>89</v>
      </c>
      <c r="C2183" s="79" t="s">
        <v>73</v>
      </c>
      <c r="D2183" s="85">
        <v>88241.691900000005</v>
      </c>
      <c r="E2183" s="85">
        <v>-17648.338380000001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4IF-WAHA-TX</v>
      </c>
    </row>
    <row r="2184" spans="1:8">
      <c r="A2184" s="80">
        <v>37500</v>
      </c>
      <c r="B2184" s="79" t="s">
        <v>89</v>
      </c>
      <c r="C2184" s="79" t="s">
        <v>68</v>
      </c>
      <c r="D2184" s="85">
        <v>-35002.537799999998</v>
      </c>
      <c r="E2184" s="85">
        <v>350.02537799999999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4NGI-MALIN</v>
      </c>
    </row>
    <row r="2185" spans="1:8">
      <c r="A2185" s="80">
        <v>37500</v>
      </c>
      <c r="B2185" s="79" t="s">
        <v>89</v>
      </c>
      <c r="C2185" s="79" t="s">
        <v>74</v>
      </c>
      <c r="D2185" s="85">
        <v>9709.5272999999997</v>
      </c>
      <c r="E2185" s="85">
        <v>0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4NGI-PGE/CG</v>
      </c>
    </row>
    <row r="2186" spans="1:8">
      <c r="A2186" s="80">
        <v>37500</v>
      </c>
      <c r="B2186" s="79" t="s">
        <v>89</v>
      </c>
      <c r="C2186" s="79" t="s">
        <v>46</v>
      </c>
      <c r="D2186" s="85">
        <v>226485.04800000001</v>
      </c>
      <c r="E2186" s="85">
        <v>-22648.504799999999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4NGI-SOCAL</v>
      </c>
    </row>
    <row r="2187" spans="1:8">
      <c r="A2187" s="80">
        <v>37500</v>
      </c>
      <c r="B2187" s="79" t="s">
        <v>89</v>
      </c>
      <c r="C2187" s="79" t="s">
        <v>106</v>
      </c>
      <c r="D2187" s="85">
        <v>-147069.4866</v>
      </c>
      <c r="E2187" s="85">
        <v>0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4NGW/OPAL</v>
      </c>
    </row>
    <row r="2188" spans="1:8">
      <c r="A2188" s="80">
        <v>37530</v>
      </c>
      <c r="B2188" s="79" t="s">
        <v>89</v>
      </c>
      <c r="C2188" s="79" t="s">
        <v>91</v>
      </c>
      <c r="D2188" s="85">
        <v>447234.39240000001</v>
      </c>
      <c r="E2188" s="85">
        <v>-4472.3439239999998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4IF-CIG/RKYMTN</v>
      </c>
    </row>
    <row r="2189" spans="1:8">
      <c r="A2189" s="80">
        <v>37530</v>
      </c>
      <c r="B2189" s="79" t="s">
        <v>89</v>
      </c>
      <c r="C2189" s="79" t="s">
        <v>104</v>
      </c>
      <c r="D2189" s="85">
        <v>-454907.15980000002</v>
      </c>
      <c r="E2189" s="85">
        <v>4549.0715980000004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4IF-CIG/WIC</v>
      </c>
    </row>
    <row r="2190" spans="1:8">
      <c r="A2190" s="80">
        <v>37530</v>
      </c>
      <c r="B2190" s="79" t="s">
        <v>89</v>
      </c>
      <c r="C2190" s="79" t="s">
        <v>92</v>
      </c>
      <c r="D2190" s="85">
        <v>-3775.2402000000002</v>
      </c>
      <c r="E2190" s="85">
        <v>0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4IF-ELPO/PERMIAN</v>
      </c>
    </row>
    <row r="2191" spans="1:8">
      <c r="A2191" s="80">
        <v>37530</v>
      </c>
      <c r="B2191" s="79" t="s">
        <v>89</v>
      </c>
      <c r="C2191" s="79" t="s">
        <v>72</v>
      </c>
      <c r="D2191" s="85">
        <v>-528649.07750000001</v>
      </c>
      <c r="E2191" s="85">
        <v>0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4IF-ELPO/SJ</v>
      </c>
    </row>
    <row r="2192" spans="1:8">
      <c r="A2192" s="80">
        <v>37530</v>
      </c>
      <c r="B2192" s="79" t="s">
        <v>89</v>
      </c>
      <c r="C2192" s="79" t="s">
        <v>93</v>
      </c>
      <c r="D2192" s="85">
        <v>0</v>
      </c>
      <c r="E2192" s="85">
        <v>0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4IF-HEHUB</v>
      </c>
    </row>
    <row r="2193" spans="1:8">
      <c r="A2193" s="80">
        <v>37530</v>
      </c>
      <c r="B2193" s="79" t="s">
        <v>89</v>
      </c>
      <c r="C2193" s="79" t="s">
        <v>95</v>
      </c>
      <c r="D2193" s="85">
        <v>0</v>
      </c>
      <c r="E2193" s="85">
        <v>0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4IF-NTHWST/CANBR</v>
      </c>
    </row>
    <row r="2194" spans="1:8">
      <c r="A2194" s="80">
        <v>37530</v>
      </c>
      <c r="B2194" s="79" t="s">
        <v>89</v>
      </c>
      <c r="C2194" s="79" t="s">
        <v>67</v>
      </c>
      <c r="D2194" s="85">
        <v>151635.71979999999</v>
      </c>
      <c r="E2194" s="85">
        <v>-15163.571980000001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4IF-NWPL_ROCKY_M</v>
      </c>
    </row>
    <row r="2195" spans="1:8">
      <c r="A2195" s="80">
        <v>37530</v>
      </c>
      <c r="B2195" s="79" t="s">
        <v>89</v>
      </c>
      <c r="C2195" s="79" t="s">
        <v>102</v>
      </c>
      <c r="D2195" s="85">
        <v>0</v>
      </c>
      <c r="E2195" s="85">
        <v>0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4IF-PAN/TX/OK</v>
      </c>
    </row>
    <row r="2196" spans="1:8">
      <c r="A2196" s="80">
        <v>37530</v>
      </c>
      <c r="B2196" s="79" t="s">
        <v>89</v>
      </c>
      <c r="C2196" s="79" t="s">
        <v>73</v>
      </c>
      <c r="D2196" s="85">
        <v>90981.431899999996</v>
      </c>
      <c r="E2196" s="85">
        <v>-18196.286380000001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4IF-WAHA-TX</v>
      </c>
    </row>
    <row r="2197" spans="1:8">
      <c r="A2197" s="80">
        <v>37530</v>
      </c>
      <c r="B2197" s="79" t="s">
        <v>89</v>
      </c>
      <c r="C2197" s="79" t="s">
        <v>68</v>
      </c>
      <c r="D2197" s="85">
        <v>-36089.301299999999</v>
      </c>
      <c r="E2197" s="85">
        <v>360.893013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4NGI-MALIN</v>
      </c>
    </row>
    <row r="2198" spans="1:8">
      <c r="A2198" s="80">
        <v>37530</v>
      </c>
      <c r="B2198" s="79" t="s">
        <v>89</v>
      </c>
      <c r="C2198" s="79" t="s">
        <v>74</v>
      </c>
      <c r="D2198" s="85">
        <v>-7012.4183000000003</v>
      </c>
      <c r="E2198" s="85">
        <v>0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4NGI-PGE/CG</v>
      </c>
    </row>
    <row r="2199" spans="1:8">
      <c r="A2199" s="80">
        <v>37530</v>
      </c>
      <c r="B2199" s="79" t="s">
        <v>89</v>
      </c>
      <c r="C2199" s="79" t="s">
        <v>46</v>
      </c>
      <c r="D2199" s="85">
        <v>-904161.73179999995</v>
      </c>
      <c r="E2199" s="85">
        <v>0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4NGI-SOCAL</v>
      </c>
    </row>
    <row r="2200" spans="1:8">
      <c r="A2200" s="80">
        <v>37530</v>
      </c>
      <c r="B2200" s="79" t="s">
        <v>89</v>
      </c>
      <c r="C2200" s="79" t="s">
        <v>106</v>
      </c>
      <c r="D2200" s="85">
        <v>-151635.72</v>
      </c>
      <c r="E2200" s="85">
        <v>0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4NGW/OPAL</v>
      </c>
    </row>
    <row r="2201" spans="1:8">
      <c r="A2201" s="80">
        <v>37561</v>
      </c>
      <c r="B2201" s="79" t="s">
        <v>89</v>
      </c>
      <c r="C2201" s="79" t="s">
        <v>91</v>
      </c>
      <c r="D2201" s="85">
        <v>358556.73340000003</v>
      </c>
      <c r="E2201" s="85">
        <v>-3585.5673339999998</v>
      </c>
      <c r="F2201" s="210">
        <f t="shared" si="102"/>
        <v>5</v>
      </c>
      <c r="G2201" s="79" t="str">
        <f t="shared" si="103"/>
        <v>D</v>
      </c>
      <c r="H2201" s="79" t="str">
        <f t="shared" si="104"/>
        <v>5IF-CIG/RKYMTN</v>
      </c>
    </row>
    <row r="2202" spans="1:8">
      <c r="A2202" s="80">
        <v>37561</v>
      </c>
      <c r="B2202" s="79" t="s">
        <v>89</v>
      </c>
      <c r="C2202" s="79" t="s">
        <v>104</v>
      </c>
      <c r="D2202" s="85">
        <v>-439156.60950000002</v>
      </c>
      <c r="E2202" s="85">
        <v>4391.5660950000001</v>
      </c>
      <c r="F2202" s="210">
        <f t="shared" si="102"/>
        <v>5</v>
      </c>
      <c r="G2202" s="79" t="str">
        <f t="shared" si="103"/>
        <v>D</v>
      </c>
      <c r="H2202" s="79" t="str">
        <f t="shared" si="104"/>
        <v>5IF-CIG/WIC</v>
      </c>
    </row>
    <row r="2203" spans="1:8">
      <c r="A2203" s="80">
        <v>37561</v>
      </c>
      <c r="B2203" s="79" t="s">
        <v>89</v>
      </c>
      <c r="C2203" s="79" t="s">
        <v>92</v>
      </c>
      <c r="D2203" s="85">
        <v>-24497.131699999998</v>
      </c>
      <c r="E2203" s="85">
        <v>2449.71317</v>
      </c>
      <c r="F2203" s="210">
        <f t="shared" si="102"/>
        <v>5</v>
      </c>
      <c r="G2203" s="79" t="str">
        <f t="shared" si="103"/>
        <v>D</v>
      </c>
      <c r="H2203" s="79" t="str">
        <f t="shared" si="104"/>
        <v>5IF-ELPO/PERMIAN</v>
      </c>
    </row>
    <row r="2204" spans="1:8">
      <c r="A2204" s="80">
        <v>37561</v>
      </c>
      <c r="B2204" s="79" t="s">
        <v>89</v>
      </c>
      <c r="C2204" s="79" t="s">
        <v>72</v>
      </c>
      <c r="D2204" s="85">
        <v>-46312.480000000003</v>
      </c>
      <c r="E2204" s="85">
        <v>4631.2480000000005</v>
      </c>
      <c r="F2204" s="210">
        <f t="shared" si="102"/>
        <v>5</v>
      </c>
      <c r="G2204" s="79" t="str">
        <f t="shared" si="103"/>
        <v>D</v>
      </c>
      <c r="H2204" s="79" t="str">
        <f t="shared" si="104"/>
        <v>5IF-ELPO/SJ</v>
      </c>
    </row>
    <row r="2205" spans="1:8">
      <c r="A2205" s="80">
        <v>37561</v>
      </c>
      <c r="B2205" s="79" t="s">
        <v>89</v>
      </c>
      <c r="C2205" s="79" t="s">
        <v>95</v>
      </c>
      <c r="D2205" s="85">
        <v>0</v>
      </c>
      <c r="E2205" s="85">
        <v>0</v>
      </c>
      <c r="F2205" s="210">
        <f t="shared" si="102"/>
        <v>5</v>
      </c>
      <c r="G2205" s="79" t="str">
        <f t="shared" si="103"/>
        <v>D</v>
      </c>
      <c r="H2205" s="79" t="str">
        <f t="shared" si="104"/>
        <v>5IF-NTHWST/CANBR</v>
      </c>
    </row>
    <row r="2206" spans="1:8">
      <c r="A2206" s="80">
        <v>37561</v>
      </c>
      <c r="B2206" s="79" t="s">
        <v>89</v>
      </c>
      <c r="C2206" s="79" t="s">
        <v>67</v>
      </c>
      <c r="D2206" s="85">
        <v>-146385.53649999999</v>
      </c>
      <c r="E2206" s="85">
        <v>14638.55365</v>
      </c>
      <c r="F2206" s="210">
        <f t="shared" si="102"/>
        <v>5</v>
      </c>
      <c r="G2206" s="79" t="str">
        <f t="shared" si="103"/>
        <v>D</v>
      </c>
      <c r="H2206" s="79" t="str">
        <f t="shared" si="104"/>
        <v>5IF-NWPL_ROCKY_M</v>
      </c>
    </row>
    <row r="2207" spans="1:8">
      <c r="A2207" s="80">
        <v>37561</v>
      </c>
      <c r="B2207" s="79" t="s">
        <v>89</v>
      </c>
      <c r="C2207" s="79" t="s">
        <v>102</v>
      </c>
      <c r="D2207" s="85">
        <v>0</v>
      </c>
      <c r="E2207" s="85">
        <v>0</v>
      </c>
      <c r="F2207" s="210">
        <f t="shared" si="102"/>
        <v>5</v>
      </c>
      <c r="G2207" s="79" t="str">
        <f t="shared" si="103"/>
        <v>D</v>
      </c>
      <c r="H2207" s="79" t="str">
        <f t="shared" si="104"/>
        <v>5IF-PAN/TX/OK</v>
      </c>
    </row>
    <row r="2208" spans="1:8">
      <c r="A2208" s="80">
        <v>37561</v>
      </c>
      <c r="B2208" s="79" t="s">
        <v>89</v>
      </c>
      <c r="C2208" s="79" t="s">
        <v>73</v>
      </c>
      <c r="D2208" s="85">
        <v>14638.553599999999</v>
      </c>
      <c r="E2208" s="85">
        <v>-2927.71072</v>
      </c>
      <c r="F2208" s="210">
        <f t="shared" si="102"/>
        <v>5</v>
      </c>
      <c r="G2208" s="79" t="str">
        <f t="shared" si="103"/>
        <v>D</v>
      </c>
      <c r="H2208" s="79" t="str">
        <f t="shared" si="104"/>
        <v>5IF-WAHA-TX</v>
      </c>
    </row>
    <row r="2209" spans="1:8">
      <c r="A2209" s="80">
        <v>37561</v>
      </c>
      <c r="B2209" s="79" t="s">
        <v>89</v>
      </c>
      <c r="C2209" s="79" t="s">
        <v>68</v>
      </c>
      <c r="D2209" s="85">
        <v>-175662.64379999999</v>
      </c>
      <c r="E2209" s="85">
        <v>1756.626438</v>
      </c>
      <c r="F2209" s="210">
        <f t="shared" si="102"/>
        <v>5</v>
      </c>
      <c r="G2209" s="79" t="str">
        <f t="shared" si="103"/>
        <v>D</v>
      </c>
      <c r="H2209" s="79" t="str">
        <f t="shared" si="104"/>
        <v>5NGI-MALIN</v>
      </c>
    </row>
    <row r="2210" spans="1:8">
      <c r="A2210" s="80">
        <v>37561</v>
      </c>
      <c r="B2210" s="79" t="s">
        <v>89</v>
      </c>
      <c r="C2210" s="79" t="s">
        <v>74</v>
      </c>
      <c r="D2210" s="85">
        <v>-24065.782200000001</v>
      </c>
      <c r="E2210" s="85">
        <v>0</v>
      </c>
      <c r="F2210" s="210">
        <f t="shared" si="102"/>
        <v>5</v>
      </c>
      <c r="G2210" s="79" t="str">
        <f t="shared" si="103"/>
        <v>D</v>
      </c>
      <c r="H2210" s="79" t="str">
        <f t="shared" si="104"/>
        <v>5NGI-PGE/CG</v>
      </c>
    </row>
    <row r="2211" spans="1:8">
      <c r="A2211" s="80">
        <v>37561</v>
      </c>
      <c r="B2211" s="79" t="s">
        <v>89</v>
      </c>
      <c r="C2211" s="79" t="s">
        <v>46</v>
      </c>
      <c r="D2211" s="85">
        <v>-2226845.0832000002</v>
      </c>
      <c r="E2211" s="85">
        <v>222684.50831999999</v>
      </c>
      <c r="F2211" s="210">
        <f t="shared" si="102"/>
        <v>5</v>
      </c>
      <c r="G2211" s="79" t="str">
        <f t="shared" si="103"/>
        <v>D</v>
      </c>
      <c r="H2211" s="79" t="str">
        <f t="shared" si="104"/>
        <v>5NGI-SOCAL</v>
      </c>
    </row>
    <row r="2212" spans="1:8">
      <c r="A2212" s="80">
        <v>37561</v>
      </c>
      <c r="B2212" s="79" t="s">
        <v>89</v>
      </c>
      <c r="C2212" s="79" t="s">
        <v>106</v>
      </c>
      <c r="D2212" s="85">
        <v>-146385.53659999999</v>
      </c>
      <c r="E2212" s="85">
        <v>0</v>
      </c>
      <c r="F2212" s="210">
        <f t="shared" si="102"/>
        <v>5</v>
      </c>
      <c r="G2212" s="79" t="str">
        <f t="shared" si="103"/>
        <v>D</v>
      </c>
      <c r="H2212" s="79" t="str">
        <f t="shared" si="104"/>
        <v>5NGW/OPAL</v>
      </c>
    </row>
    <row r="2213" spans="1:8">
      <c r="A2213" s="80">
        <v>37591</v>
      </c>
      <c r="B2213" s="79" t="s">
        <v>89</v>
      </c>
      <c r="C2213" s="79" t="s">
        <v>91</v>
      </c>
      <c r="D2213" s="85">
        <v>377240.96919999999</v>
      </c>
      <c r="E2213" s="85">
        <v>-3772.4096920000002</v>
      </c>
      <c r="F2213" s="210">
        <f t="shared" si="102"/>
        <v>5</v>
      </c>
      <c r="G2213" s="79" t="str">
        <f t="shared" si="103"/>
        <v>D</v>
      </c>
      <c r="H2213" s="79" t="str">
        <f t="shared" si="104"/>
        <v>5IF-CIG/RKYMTN</v>
      </c>
    </row>
    <row r="2214" spans="1:8">
      <c r="A2214" s="80">
        <v>37591</v>
      </c>
      <c r="B2214" s="79" t="s">
        <v>89</v>
      </c>
      <c r="C2214" s="79" t="s">
        <v>104</v>
      </c>
      <c r="D2214" s="85">
        <v>-452689.16330000001</v>
      </c>
      <c r="E2214" s="85">
        <v>4526.8916330000002</v>
      </c>
      <c r="F2214" s="210">
        <f t="shared" si="102"/>
        <v>5</v>
      </c>
      <c r="G2214" s="79" t="str">
        <f t="shared" si="103"/>
        <v>D</v>
      </c>
      <c r="H2214" s="79" t="str">
        <f t="shared" si="104"/>
        <v>5IF-CIG/WIC</v>
      </c>
    </row>
    <row r="2215" spans="1:8">
      <c r="A2215" s="80">
        <v>37591</v>
      </c>
      <c r="B2215" s="79" t="s">
        <v>89</v>
      </c>
      <c r="C2215" s="79" t="s">
        <v>92</v>
      </c>
      <c r="D2215" s="85">
        <v>-27900.255400000002</v>
      </c>
      <c r="E2215" s="85">
        <v>2790.0255400000001</v>
      </c>
      <c r="F2215" s="210">
        <f t="shared" si="102"/>
        <v>5</v>
      </c>
      <c r="G2215" s="79" t="str">
        <f t="shared" si="103"/>
        <v>D</v>
      </c>
      <c r="H2215" s="79" t="str">
        <f t="shared" si="104"/>
        <v>5IF-ELPO/PERMIAN</v>
      </c>
    </row>
    <row r="2216" spans="1:8">
      <c r="A2216" s="80">
        <v>37591</v>
      </c>
      <c r="B2216" s="79" t="s">
        <v>89</v>
      </c>
      <c r="C2216" s="79" t="s">
        <v>72</v>
      </c>
      <c r="D2216" s="85">
        <v>-50836.506300000001</v>
      </c>
      <c r="E2216" s="85">
        <v>5083.6506300000001</v>
      </c>
      <c r="F2216" s="210">
        <f t="shared" si="102"/>
        <v>5</v>
      </c>
      <c r="G2216" s="79" t="str">
        <f t="shared" si="103"/>
        <v>D</v>
      </c>
      <c r="H2216" s="79" t="str">
        <f t="shared" si="104"/>
        <v>5IF-ELPO/SJ</v>
      </c>
    </row>
    <row r="2217" spans="1:8">
      <c r="A2217" s="80">
        <v>37591</v>
      </c>
      <c r="B2217" s="79" t="s">
        <v>89</v>
      </c>
      <c r="C2217" s="79" t="s">
        <v>95</v>
      </c>
      <c r="D2217" s="85">
        <v>0</v>
      </c>
      <c r="E2217" s="85">
        <v>0</v>
      </c>
      <c r="F2217" s="210">
        <f t="shared" si="102"/>
        <v>5</v>
      </c>
      <c r="G2217" s="79" t="str">
        <f t="shared" si="103"/>
        <v>D</v>
      </c>
      <c r="H2217" s="79" t="str">
        <f t="shared" si="104"/>
        <v>5IF-NTHWST/CANBR</v>
      </c>
    </row>
    <row r="2218" spans="1:8">
      <c r="A2218" s="80">
        <v>37591</v>
      </c>
      <c r="B2218" s="79" t="s">
        <v>89</v>
      </c>
      <c r="C2218" s="79" t="s">
        <v>67</v>
      </c>
      <c r="D2218" s="85">
        <v>-150896.38769999999</v>
      </c>
      <c r="E2218" s="85">
        <v>15089.63877</v>
      </c>
      <c r="F2218" s="210">
        <f t="shared" si="102"/>
        <v>5</v>
      </c>
      <c r="G2218" s="79" t="str">
        <f t="shared" si="103"/>
        <v>D</v>
      </c>
      <c r="H2218" s="79" t="str">
        <f t="shared" si="104"/>
        <v>5IF-NWPL_ROCKY_M</v>
      </c>
    </row>
    <row r="2219" spans="1:8">
      <c r="A2219" s="80">
        <v>37591</v>
      </c>
      <c r="B2219" s="79" t="s">
        <v>89</v>
      </c>
      <c r="C2219" s="79" t="s">
        <v>102</v>
      </c>
      <c r="D2219" s="85">
        <v>0</v>
      </c>
      <c r="E2219" s="85">
        <v>0</v>
      </c>
      <c r="F2219" s="210">
        <f t="shared" si="102"/>
        <v>5</v>
      </c>
      <c r="G2219" s="79" t="str">
        <f t="shared" si="103"/>
        <v>D</v>
      </c>
      <c r="H2219" s="79" t="str">
        <f t="shared" si="104"/>
        <v>5IF-PAN/TX/OK</v>
      </c>
    </row>
    <row r="2220" spans="1:8">
      <c r="A2220" s="80">
        <v>37591</v>
      </c>
      <c r="B2220" s="79" t="s">
        <v>89</v>
      </c>
      <c r="C2220" s="79" t="s">
        <v>73</v>
      </c>
      <c r="D2220" s="85">
        <v>15089.638800000001</v>
      </c>
      <c r="E2220" s="85">
        <v>-3017.92776</v>
      </c>
      <c r="F2220" s="210">
        <f t="shared" si="102"/>
        <v>5</v>
      </c>
      <c r="G2220" s="79" t="str">
        <f t="shared" si="103"/>
        <v>D</v>
      </c>
      <c r="H2220" s="79" t="str">
        <f t="shared" si="104"/>
        <v>5IF-WAHA-TX</v>
      </c>
    </row>
    <row r="2221" spans="1:8">
      <c r="A2221" s="80">
        <v>37591</v>
      </c>
      <c r="B2221" s="79" t="s">
        <v>89</v>
      </c>
      <c r="C2221" s="79" t="s">
        <v>68</v>
      </c>
      <c r="D2221" s="85">
        <v>-246655.23550000001</v>
      </c>
      <c r="E2221" s="85">
        <v>2466.5523549999998</v>
      </c>
      <c r="F2221" s="210">
        <f t="shared" si="102"/>
        <v>5</v>
      </c>
      <c r="G2221" s="79" t="str">
        <f t="shared" si="103"/>
        <v>D</v>
      </c>
      <c r="H2221" s="79" t="str">
        <f t="shared" si="104"/>
        <v>5NGI-MALIN</v>
      </c>
    </row>
    <row r="2222" spans="1:8">
      <c r="A2222" s="80">
        <v>37591</v>
      </c>
      <c r="B2222" s="79" t="s">
        <v>89</v>
      </c>
      <c r="C2222" s="79" t="s">
        <v>74</v>
      </c>
      <c r="D2222" s="85">
        <v>-77075.927800000005</v>
      </c>
      <c r="E2222" s="85">
        <v>0</v>
      </c>
      <c r="F2222" s="210">
        <f t="shared" si="102"/>
        <v>5</v>
      </c>
      <c r="G2222" s="79" t="str">
        <f t="shared" si="103"/>
        <v>D</v>
      </c>
      <c r="H2222" s="79" t="str">
        <f t="shared" si="104"/>
        <v>5NGI-PGE/CG</v>
      </c>
    </row>
    <row r="2223" spans="1:8">
      <c r="A2223" s="80">
        <v>37591</v>
      </c>
      <c r="B2223" s="79" t="s">
        <v>89</v>
      </c>
      <c r="C2223" s="79" t="s">
        <v>46</v>
      </c>
      <c r="D2223" s="85">
        <v>-2299394.2028000001</v>
      </c>
      <c r="E2223" s="85">
        <v>229939.42027999999</v>
      </c>
      <c r="F2223" s="210">
        <f t="shared" si="102"/>
        <v>5</v>
      </c>
      <c r="G2223" s="79" t="str">
        <f t="shared" si="103"/>
        <v>D</v>
      </c>
      <c r="H2223" s="79" t="str">
        <f t="shared" si="104"/>
        <v>5NGI-SOCAL</v>
      </c>
    </row>
    <row r="2224" spans="1:8">
      <c r="A2224" s="80">
        <v>37591</v>
      </c>
      <c r="B2224" s="79" t="s">
        <v>89</v>
      </c>
      <c r="C2224" s="79" t="s">
        <v>106</v>
      </c>
      <c r="D2224" s="85">
        <v>-150896.3878</v>
      </c>
      <c r="E2224" s="85">
        <v>0</v>
      </c>
      <c r="F2224" s="210">
        <f t="shared" si="102"/>
        <v>5</v>
      </c>
      <c r="G2224" s="79" t="str">
        <f t="shared" si="103"/>
        <v>D</v>
      </c>
      <c r="H2224" s="79" t="str">
        <f t="shared" si="104"/>
        <v>5NGW/OPAL</v>
      </c>
    </row>
    <row r="2225" spans="1:8">
      <c r="A2225" s="80">
        <v>37622</v>
      </c>
      <c r="B2225" s="79" t="s">
        <v>89</v>
      </c>
      <c r="C2225" s="79" t="s">
        <v>91</v>
      </c>
      <c r="D2225" s="85">
        <v>1128702.3842</v>
      </c>
      <c r="E2225" s="85">
        <v>-11287.023842000001</v>
      </c>
      <c r="F2225" s="210">
        <f t="shared" si="102"/>
        <v>5</v>
      </c>
      <c r="G2225" s="79" t="str">
        <f t="shared" si="103"/>
        <v>D</v>
      </c>
      <c r="H2225" s="79" t="str">
        <f t="shared" si="104"/>
        <v>5IF-CIG/RKYMTN</v>
      </c>
    </row>
    <row r="2226" spans="1:8">
      <c r="A2226" s="80">
        <v>37622</v>
      </c>
      <c r="B2226" s="79" t="s">
        <v>89</v>
      </c>
      <c r="C2226" s="79" t="s">
        <v>104</v>
      </c>
      <c r="D2226" s="85">
        <v>-451480.95360000001</v>
      </c>
      <c r="E2226" s="85">
        <v>4514.8095359999998</v>
      </c>
      <c r="F2226" s="210">
        <f t="shared" si="102"/>
        <v>5</v>
      </c>
      <c r="G2226" s="79" t="str">
        <f t="shared" si="103"/>
        <v>D</v>
      </c>
      <c r="H2226" s="79" t="str">
        <f t="shared" si="104"/>
        <v>5IF-CIG/WIC</v>
      </c>
    </row>
    <row r="2227" spans="1:8">
      <c r="A2227" s="80">
        <v>37622</v>
      </c>
      <c r="B2227" s="79" t="s">
        <v>89</v>
      </c>
      <c r="C2227" s="79" t="s">
        <v>92</v>
      </c>
      <c r="D2227" s="85">
        <v>-29226.838</v>
      </c>
      <c r="E2227" s="85">
        <v>2922.6838000000002</v>
      </c>
      <c r="F2227" s="210">
        <f t="shared" si="102"/>
        <v>5</v>
      </c>
      <c r="G2227" s="79" t="str">
        <f t="shared" si="103"/>
        <v>D</v>
      </c>
      <c r="H2227" s="79" t="str">
        <f t="shared" si="104"/>
        <v>5IF-ELPO/PERMIAN</v>
      </c>
    </row>
    <row r="2228" spans="1:8">
      <c r="A2228" s="80">
        <v>37622</v>
      </c>
      <c r="B2228" s="79" t="s">
        <v>89</v>
      </c>
      <c r="C2228" s="79" t="s">
        <v>72</v>
      </c>
      <c r="D2228" s="85">
        <v>35899.046699999999</v>
      </c>
      <c r="E2228" s="85">
        <v>-3589.9046699999999</v>
      </c>
      <c r="F2228" s="210">
        <f t="shared" si="102"/>
        <v>5</v>
      </c>
      <c r="G2228" s="79" t="str">
        <f t="shared" si="103"/>
        <v>D</v>
      </c>
      <c r="H2228" s="79" t="str">
        <f t="shared" si="104"/>
        <v>5IF-ELPO/SJ</v>
      </c>
    </row>
    <row r="2229" spans="1:8">
      <c r="A2229" s="80">
        <v>37622</v>
      </c>
      <c r="B2229" s="79" t="s">
        <v>89</v>
      </c>
      <c r="C2229" s="79" t="s">
        <v>95</v>
      </c>
      <c r="D2229" s="85">
        <v>0</v>
      </c>
      <c r="E2229" s="85">
        <v>0</v>
      </c>
      <c r="F2229" s="210">
        <f t="shared" si="102"/>
        <v>5</v>
      </c>
      <c r="G2229" s="79" t="str">
        <f t="shared" si="103"/>
        <v>D</v>
      </c>
      <c r="H2229" s="79" t="str">
        <f t="shared" si="104"/>
        <v>5IF-NTHWST/CANBR</v>
      </c>
    </row>
    <row r="2230" spans="1:8">
      <c r="A2230" s="80">
        <v>37622</v>
      </c>
      <c r="B2230" s="79" t="s">
        <v>89</v>
      </c>
      <c r="C2230" s="79" t="s">
        <v>67</v>
      </c>
      <c r="D2230" s="85">
        <v>451480.95360000001</v>
      </c>
      <c r="E2230" s="85">
        <v>-45148.095359999999</v>
      </c>
      <c r="F2230" s="210">
        <f t="shared" si="102"/>
        <v>5</v>
      </c>
      <c r="G2230" s="79" t="str">
        <f t="shared" si="103"/>
        <v>D</v>
      </c>
      <c r="H2230" s="79" t="str">
        <f t="shared" si="104"/>
        <v>5IF-NWPL_ROCKY_M</v>
      </c>
    </row>
    <row r="2231" spans="1:8">
      <c r="A2231" s="80">
        <v>37622</v>
      </c>
      <c r="B2231" s="79" t="s">
        <v>89</v>
      </c>
      <c r="C2231" s="79" t="s">
        <v>73</v>
      </c>
      <c r="D2231" s="85">
        <v>15049.3652</v>
      </c>
      <c r="E2231" s="85">
        <v>-3009.8730399999999</v>
      </c>
      <c r="F2231" s="210">
        <f t="shared" si="102"/>
        <v>5</v>
      </c>
      <c r="G2231" s="79" t="str">
        <f t="shared" si="103"/>
        <v>D</v>
      </c>
      <c r="H2231" s="79" t="str">
        <f t="shared" si="104"/>
        <v>5IF-WAHA-TX</v>
      </c>
    </row>
    <row r="2232" spans="1:8">
      <c r="A2232" s="80">
        <v>37622</v>
      </c>
      <c r="B2232" s="79" t="s">
        <v>89</v>
      </c>
      <c r="C2232" s="79" t="s">
        <v>68</v>
      </c>
      <c r="D2232" s="85">
        <v>-95503.271099999998</v>
      </c>
      <c r="E2232" s="85">
        <v>955.03271099999995</v>
      </c>
      <c r="F2232" s="210">
        <f t="shared" si="102"/>
        <v>5</v>
      </c>
      <c r="G2232" s="79" t="str">
        <f t="shared" si="103"/>
        <v>D</v>
      </c>
      <c r="H2232" s="79" t="str">
        <f t="shared" si="104"/>
        <v>5NGI-MALIN</v>
      </c>
    </row>
    <row r="2233" spans="1:8">
      <c r="A2233" s="80">
        <v>37622</v>
      </c>
      <c r="B2233" s="79" t="s">
        <v>89</v>
      </c>
      <c r="C2233" s="79" t="s">
        <v>74</v>
      </c>
      <c r="D2233" s="85">
        <v>-189381.2107</v>
      </c>
      <c r="E2233" s="85">
        <v>0</v>
      </c>
      <c r="F2233" s="210">
        <f t="shared" si="102"/>
        <v>5</v>
      </c>
      <c r="G2233" s="79" t="str">
        <f t="shared" si="103"/>
        <v>D</v>
      </c>
      <c r="H2233" s="79" t="str">
        <f t="shared" si="104"/>
        <v>5NGI-PGE/CG</v>
      </c>
    </row>
    <row r="2234" spans="1:8">
      <c r="A2234" s="80">
        <v>37622</v>
      </c>
      <c r="B2234" s="79" t="s">
        <v>89</v>
      </c>
      <c r="C2234" s="79" t="s">
        <v>46</v>
      </c>
      <c r="D2234" s="85">
        <v>279988.09759999998</v>
      </c>
      <c r="E2234" s="85">
        <v>-27998.80976</v>
      </c>
      <c r="F2234" s="210">
        <f t="shared" si="102"/>
        <v>5</v>
      </c>
      <c r="G2234" s="79" t="str">
        <f t="shared" si="103"/>
        <v>D</v>
      </c>
      <c r="H2234" s="79" t="str">
        <f t="shared" si="104"/>
        <v>5NGI-SOCAL</v>
      </c>
    </row>
    <row r="2235" spans="1:8">
      <c r="A2235" s="80">
        <v>37622</v>
      </c>
      <c r="B2235" s="79" t="s">
        <v>89</v>
      </c>
      <c r="C2235" s="79" t="s">
        <v>106</v>
      </c>
      <c r="D2235" s="85">
        <v>-150493.65119999999</v>
      </c>
      <c r="E2235" s="85">
        <v>0</v>
      </c>
      <c r="F2235" s="210">
        <f t="shared" si="102"/>
        <v>5</v>
      </c>
      <c r="G2235" s="79" t="str">
        <f t="shared" si="103"/>
        <v>D</v>
      </c>
      <c r="H2235" s="79" t="str">
        <f t="shared" si="104"/>
        <v>5NGW/OPAL</v>
      </c>
    </row>
    <row r="2236" spans="1:8">
      <c r="A2236" s="80">
        <v>37653</v>
      </c>
      <c r="B2236" s="79" t="s">
        <v>89</v>
      </c>
      <c r="C2236" s="79" t="s">
        <v>91</v>
      </c>
      <c r="D2236" s="85">
        <v>1009704.3787</v>
      </c>
      <c r="E2236" s="85">
        <v>-10097.043787000001</v>
      </c>
      <c r="F2236" s="210">
        <f t="shared" si="102"/>
        <v>5</v>
      </c>
      <c r="G2236" s="79" t="str">
        <f t="shared" si="103"/>
        <v>D</v>
      </c>
      <c r="H2236" s="79" t="str">
        <f t="shared" si="104"/>
        <v>5IF-CIG/RKYMTN</v>
      </c>
    </row>
    <row r="2237" spans="1:8">
      <c r="A2237" s="80">
        <v>37653</v>
      </c>
      <c r="B2237" s="79" t="s">
        <v>89</v>
      </c>
      <c r="C2237" s="79" t="s">
        <v>104</v>
      </c>
      <c r="D2237" s="85">
        <v>-406625.11560000002</v>
      </c>
      <c r="E2237" s="85">
        <v>4066.2511559999998</v>
      </c>
      <c r="F2237" s="210">
        <f t="shared" si="102"/>
        <v>5</v>
      </c>
      <c r="G2237" s="79" t="str">
        <f t="shared" si="103"/>
        <v>D</v>
      </c>
      <c r="H2237" s="79" t="str">
        <f t="shared" si="104"/>
        <v>5IF-CIG/WIC</v>
      </c>
    </row>
    <row r="2238" spans="1:8">
      <c r="A2238" s="80">
        <v>37653</v>
      </c>
      <c r="B2238" s="79" t="s">
        <v>89</v>
      </c>
      <c r="C2238" s="79" t="s">
        <v>92</v>
      </c>
      <c r="D2238" s="85">
        <v>-13224.029699999999</v>
      </c>
      <c r="E2238" s="85">
        <v>1322.4029700000001</v>
      </c>
      <c r="F2238" s="210">
        <f t="shared" si="102"/>
        <v>5</v>
      </c>
      <c r="G2238" s="79" t="str">
        <f t="shared" si="103"/>
        <v>D</v>
      </c>
      <c r="H2238" s="79" t="str">
        <f t="shared" si="104"/>
        <v>5IF-ELPO/PERMIAN</v>
      </c>
    </row>
    <row r="2239" spans="1:8">
      <c r="A2239" s="80">
        <v>37653</v>
      </c>
      <c r="B2239" s="79" t="s">
        <v>89</v>
      </c>
      <c r="C2239" s="79" t="s">
        <v>72</v>
      </c>
      <c r="D2239" s="85">
        <v>36164.463400000001</v>
      </c>
      <c r="E2239" s="85">
        <v>-3616.44634</v>
      </c>
      <c r="F2239" s="210">
        <f t="shared" si="102"/>
        <v>5</v>
      </c>
      <c r="G2239" s="79" t="str">
        <f t="shared" si="103"/>
        <v>D</v>
      </c>
      <c r="H2239" s="79" t="str">
        <f t="shared" si="104"/>
        <v>5IF-ELPO/SJ</v>
      </c>
    </row>
    <row r="2240" spans="1:8">
      <c r="A2240" s="80">
        <v>37653</v>
      </c>
      <c r="B2240" s="79" t="s">
        <v>89</v>
      </c>
      <c r="C2240" s="79" t="s">
        <v>95</v>
      </c>
      <c r="D2240" s="85">
        <v>0</v>
      </c>
      <c r="E2240" s="85">
        <v>0</v>
      </c>
      <c r="F2240" s="210">
        <f t="shared" si="102"/>
        <v>5</v>
      </c>
      <c r="G2240" s="79" t="str">
        <f t="shared" si="103"/>
        <v>D</v>
      </c>
      <c r="H2240" s="79" t="str">
        <f t="shared" si="104"/>
        <v>5IF-NTHWST/CANBR</v>
      </c>
    </row>
    <row r="2241" spans="1:8">
      <c r="A2241" s="80">
        <v>37653</v>
      </c>
      <c r="B2241" s="79" t="s">
        <v>89</v>
      </c>
      <c r="C2241" s="79" t="s">
        <v>67</v>
      </c>
      <c r="D2241" s="85">
        <v>406625.11560000002</v>
      </c>
      <c r="E2241" s="85">
        <v>-40662.511559999999</v>
      </c>
      <c r="F2241" s="210">
        <f t="shared" si="102"/>
        <v>5</v>
      </c>
      <c r="G2241" s="79" t="str">
        <f t="shared" si="103"/>
        <v>D</v>
      </c>
      <c r="H2241" s="79" t="str">
        <f t="shared" si="104"/>
        <v>5IF-NWPL_ROCKY_M</v>
      </c>
    </row>
    <row r="2242" spans="1:8">
      <c r="A2242" s="80">
        <v>37653</v>
      </c>
      <c r="B2242" s="79" t="s">
        <v>89</v>
      </c>
      <c r="C2242" s="79" t="s">
        <v>73</v>
      </c>
      <c r="D2242" s="85">
        <v>13554.170600000001</v>
      </c>
      <c r="E2242" s="85">
        <v>-2710.83412</v>
      </c>
      <c r="F2242" s="210">
        <f t="shared" si="102"/>
        <v>5</v>
      </c>
      <c r="G2242" s="79" t="str">
        <f t="shared" si="103"/>
        <v>D</v>
      </c>
      <c r="H2242" s="79" t="str">
        <f t="shared" si="104"/>
        <v>5IF-WAHA-TX</v>
      </c>
    </row>
    <row r="2243" spans="1:8">
      <c r="A2243" s="80">
        <v>37653</v>
      </c>
      <c r="B2243" s="79" t="s">
        <v>89</v>
      </c>
      <c r="C2243" s="79" t="s">
        <v>68</v>
      </c>
      <c r="D2243" s="85">
        <v>-27108.341</v>
      </c>
      <c r="E2243" s="85">
        <v>271.08341000000001</v>
      </c>
      <c r="F2243" s="210">
        <f t="shared" ref="F2243:F2306" si="105">IF(REF_DT&lt;=LastDay,INDEX(IntraMonth_Buckets,MATCH($A2243,IntraSumMonths,0),1),INDEX(BucketTable,MATCH($A2243,SumMonths,0),1))</f>
        <v>5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5NGI-MALIN</v>
      </c>
    </row>
    <row r="2244" spans="1:8">
      <c r="A2244" s="80">
        <v>37653</v>
      </c>
      <c r="B2244" s="79" t="s">
        <v>89</v>
      </c>
      <c r="C2244" s="79" t="s">
        <v>74</v>
      </c>
      <c r="D2244" s="85">
        <v>-154970.64050000001</v>
      </c>
      <c r="E2244" s="85">
        <v>0</v>
      </c>
      <c r="F2244" s="210">
        <f t="shared" si="105"/>
        <v>5</v>
      </c>
      <c r="G2244" s="79" t="str">
        <f t="shared" si="106"/>
        <v>D</v>
      </c>
      <c r="H2244" s="79" t="str">
        <f t="shared" si="107"/>
        <v>5NGI-PGE/CG</v>
      </c>
    </row>
    <row r="2245" spans="1:8">
      <c r="A2245" s="80">
        <v>37653</v>
      </c>
      <c r="B2245" s="79" t="s">
        <v>89</v>
      </c>
      <c r="C2245" s="79" t="s">
        <v>46</v>
      </c>
      <c r="D2245" s="85">
        <v>285703.5197</v>
      </c>
      <c r="E2245" s="85">
        <v>-28570.35197</v>
      </c>
      <c r="F2245" s="210">
        <f t="shared" si="105"/>
        <v>5</v>
      </c>
      <c r="G2245" s="79" t="str">
        <f t="shared" si="106"/>
        <v>D</v>
      </c>
      <c r="H2245" s="79" t="str">
        <f t="shared" si="107"/>
        <v>5NGI-SOCAL</v>
      </c>
    </row>
    <row r="2246" spans="1:8">
      <c r="A2246" s="80">
        <v>37653</v>
      </c>
      <c r="B2246" s="79" t="s">
        <v>89</v>
      </c>
      <c r="C2246" s="79" t="s">
        <v>106</v>
      </c>
      <c r="D2246" s="85">
        <v>-135541.7052</v>
      </c>
      <c r="E2246" s="85">
        <v>0</v>
      </c>
      <c r="F2246" s="210">
        <f t="shared" si="105"/>
        <v>5</v>
      </c>
      <c r="G2246" s="79" t="str">
        <f t="shared" si="106"/>
        <v>D</v>
      </c>
      <c r="H2246" s="79" t="str">
        <f t="shared" si="107"/>
        <v>5NGW/OPAL</v>
      </c>
    </row>
    <row r="2247" spans="1:8">
      <c r="A2247" s="80">
        <v>37681</v>
      </c>
      <c r="B2247" s="79" t="s">
        <v>89</v>
      </c>
      <c r="C2247" s="79" t="s">
        <v>91</v>
      </c>
      <c r="D2247" s="85">
        <v>441419.70449999999</v>
      </c>
      <c r="E2247" s="85">
        <v>-4414.1970449999999</v>
      </c>
      <c r="F2247" s="210">
        <f t="shared" si="105"/>
        <v>5</v>
      </c>
      <c r="G2247" s="79" t="str">
        <f t="shared" si="106"/>
        <v>D</v>
      </c>
      <c r="H2247" s="79" t="str">
        <f t="shared" si="107"/>
        <v>5IF-CIG/RKYMTN</v>
      </c>
    </row>
    <row r="2248" spans="1:8">
      <c r="A2248" s="80">
        <v>37681</v>
      </c>
      <c r="B2248" s="79" t="s">
        <v>89</v>
      </c>
      <c r="C2248" s="79" t="s">
        <v>104</v>
      </c>
      <c r="D2248" s="85">
        <v>-448992.71490000002</v>
      </c>
      <c r="E2248" s="85">
        <v>4489.9271490000001</v>
      </c>
      <c r="F2248" s="210">
        <f t="shared" si="105"/>
        <v>5</v>
      </c>
      <c r="G2248" s="79" t="str">
        <f t="shared" si="106"/>
        <v>D</v>
      </c>
      <c r="H2248" s="79" t="str">
        <f t="shared" si="107"/>
        <v>5IF-CIG/WIC</v>
      </c>
    </row>
    <row r="2249" spans="1:8">
      <c r="A2249" s="80">
        <v>37681</v>
      </c>
      <c r="B2249" s="79" t="s">
        <v>89</v>
      </c>
      <c r="C2249" s="79" t="s">
        <v>92</v>
      </c>
      <c r="D2249" s="85">
        <v>-27672.434799999999</v>
      </c>
      <c r="E2249" s="85">
        <v>2767.2434800000001</v>
      </c>
      <c r="F2249" s="210">
        <f t="shared" si="105"/>
        <v>5</v>
      </c>
      <c r="G2249" s="79" t="str">
        <f t="shared" si="106"/>
        <v>D</v>
      </c>
      <c r="H2249" s="79" t="str">
        <f t="shared" si="107"/>
        <v>5IF-ELPO/PERMIAN</v>
      </c>
    </row>
    <row r="2250" spans="1:8">
      <c r="A2250" s="80">
        <v>37681</v>
      </c>
      <c r="B2250" s="79" t="s">
        <v>89</v>
      </c>
      <c r="C2250" s="79" t="s">
        <v>72</v>
      </c>
      <c r="D2250" s="85">
        <v>43734.787100000001</v>
      </c>
      <c r="E2250" s="85">
        <v>-4373.4787100000003</v>
      </c>
      <c r="F2250" s="210">
        <f t="shared" si="105"/>
        <v>5</v>
      </c>
      <c r="G2250" s="79" t="str">
        <f t="shared" si="106"/>
        <v>D</v>
      </c>
      <c r="H2250" s="79" t="str">
        <f t="shared" si="107"/>
        <v>5IF-ELPO/SJ</v>
      </c>
    </row>
    <row r="2251" spans="1:8">
      <c r="A2251" s="80">
        <v>37681</v>
      </c>
      <c r="B2251" s="79" t="s">
        <v>89</v>
      </c>
      <c r="C2251" s="79" t="s">
        <v>95</v>
      </c>
      <c r="D2251" s="85">
        <v>0</v>
      </c>
      <c r="E2251" s="85">
        <v>0</v>
      </c>
      <c r="F2251" s="210">
        <f t="shared" si="105"/>
        <v>5</v>
      </c>
      <c r="G2251" s="79" t="str">
        <f t="shared" si="106"/>
        <v>D</v>
      </c>
      <c r="H2251" s="79" t="str">
        <f t="shared" si="107"/>
        <v>5IF-NTHWST/CANBR</v>
      </c>
    </row>
    <row r="2252" spans="1:8">
      <c r="A2252" s="80">
        <v>37681</v>
      </c>
      <c r="B2252" s="79" t="s">
        <v>89</v>
      </c>
      <c r="C2252" s="79" t="s">
        <v>67</v>
      </c>
      <c r="D2252" s="85">
        <v>149664.2383</v>
      </c>
      <c r="E2252" s="85">
        <v>-14966.42383</v>
      </c>
      <c r="F2252" s="210">
        <f t="shared" si="105"/>
        <v>5</v>
      </c>
      <c r="G2252" s="79" t="str">
        <f t="shared" si="106"/>
        <v>D</v>
      </c>
      <c r="H2252" s="79" t="str">
        <f t="shared" si="107"/>
        <v>5IF-NWPL_ROCKY_M</v>
      </c>
    </row>
    <row r="2253" spans="1:8">
      <c r="A2253" s="80">
        <v>37681</v>
      </c>
      <c r="B2253" s="79" t="s">
        <v>89</v>
      </c>
      <c r="C2253" s="79" t="s">
        <v>73</v>
      </c>
      <c r="D2253" s="85">
        <v>14966.423699999999</v>
      </c>
      <c r="E2253" s="85">
        <v>-2993.2847400000001</v>
      </c>
      <c r="F2253" s="210">
        <f t="shared" si="105"/>
        <v>5</v>
      </c>
      <c r="G2253" s="79" t="str">
        <f t="shared" si="106"/>
        <v>D</v>
      </c>
      <c r="H2253" s="79" t="str">
        <f t="shared" si="107"/>
        <v>5IF-WAHA-TX</v>
      </c>
    </row>
    <row r="2254" spans="1:8">
      <c r="A2254" s="80">
        <v>37681</v>
      </c>
      <c r="B2254" s="79" t="s">
        <v>89</v>
      </c>
      <c r="C2254" s="79" t="s">
        <v>68</v>
      </c>
      <c r="D2254" s="85">
        <v>-29932.847699999998</v>
      </c>
      <c r="E2254" s="85">
        <v>299.32847700000002</v>
      </c>
      <c r="F2254" s="210">
        <f t="shared" si="105"/>
        <v>5</v>
      </c>
      <c r="G2254" s="79" t="str">
        <f t="shared" si="106"/>
        <v>D</v>
      </c>
      <c r="H2254" s="79" t="str">
        <f t="shared" si="107"/>
        <v>5NGI-MALIN</v>
      </c>
    </row>
    <row r="2255" spans="1:8">
      <c r="A2255" s="80">
        <v>37681</v>
      </c>
      <c r="B2255" s="79" t="s">
        <v>89</v>
      </c>
      <c r="C2255" s="79" t="s">
        <v>74</v>
      </c>
      <c r="D2255" s="85">
        <v>-141459.74129999999</v>
      </c>
      <c r="E2255" s="85">
        <v>0</v>
      </c>
      <c r="F2255" s="210">
        <f t="shared" si="105"/>
        <v>5</v>
      </c>
      <c r="G2255" s="79" t="str">
        <f t="shared" si="106"/>
        <v>D</v>
      </c>
      <c r="H2255" s="79" t="str">
        <f t="shared" si="107"/>
        <v>5NGI-PGE/CG</v>
      </c>
    </row>
    <row r="2256" spans="1:8">
      <c r="A2256" s="80">
        <v>37681</v>
      </c>
      <c r="B2256" s="79" t="s">
        <v>89</v>
      </c>
      <c r="C2256" s="79" t="s">
        <v>46</v>
      </c>
      <c r="D2256" s="85">
        <v>398918.9227</v>
      </c>
      <c r="E2256" s="85">
        <v>-39891.892269999997</v>
      </c>
      <c r="F2256" s="210">
        <f t="shared" si="105"/>
        <v>5</v>
      </c>
      <c r="G2256" s="79" t="str">
        <f t="shared" si="106"/>
        <v>D</v>
      </c>
      <c r="H2256" s="79" t="str">
        <f t="shared" si="107"/>
        <v>5NGI-SOCAL</v>
      </c>
    </row>
    <row r="2257" spans="1:8">
      <c r="A2257" s="80">
        <v>37681</v>
      </c>
      <c r="B2257" s="79" t="s">
        <v>89</v>
      </c>
      <c r="C2257" s="79" t="s">
        <v>106</v>
      </c>
      <c r="D2257" s="85">
        <v>-149664.2384</v>
      </c>
      <c r="E2257" s="85">
        <v>0</v>
      </c>
      <c r="F2257" s="210">
        <f t="shared" si="105"/>
        <v>5</v>
      </c>
      <c r="G2257" s="79" t="str">
        <f t="shared" si="106"/>
        <v>D</v>
      </c>
      <c r="H2257" s="79" t="str">
        <f t="shared" si="107"/>
        <v>5NGW/OPAL</v>
      </c>
    </row>
    <row r="2258" spans="1:8">
      <c r="A2258" s="80">
        <v>37712</v>
      </c>
      <c r="B2258" s="79" t="s">
        <v>89</v>
      </c>
      <c r="C2258" s="79" t="s">
        <v>91</v>
      </c>
      <c r="D2258" s="85">
        <v>425876.44530000002</v>
      </c>
      <c r="E2258" s="85">
        <v>-4258.7644529999998</v>
      </c>
      <c r="F2258" s="210">
        <f t="shared" si="105"/>
        <v>6</v>
      </c>
      <c r="G2258" s="79" t="str">
        <f t="shared" si="106"/>
        <v>D</v>
      </c>
      <c r="H2258" s="79" t="str">
        <f t="shared" si="107"/>
        <v>6IF-CIG/RKYMTN</v>
      </c>
    </row>
    <row r="2259" spans="1:8">
      <c r="A2259" s="80">
        <v>37712</v>
      </c>
      <c r="B2259" s="79" t="s">
        <v>89</v>
      </c>
      <c r="C2259" s="79" t="s">
        <v>104</v>
      </c>
      <c r="D2259" s="85">
        <v>-433182.79519999999</v>
      </c>
      <c r="E2259" s="85">
        <v>4331.8279519999996</v>
      </c>
      <c r="F2259" s="210">
        <f t="shared" si="105"/>
        <v>6</v>
      </c>
      <c r="G2259" s="79" t="str">
        <f t="shared" si="106"/>
        <v>D</v>
      </c>
      <c r="H2259" s="79" t="str">
        <f t="shared" si="107"/>
        <v>6IF-CIG/WIC</v>
      </c>
    </row>
    <row r="2260" spans="1:8">
      <c r="A2260" s="80">
        <v>37712</v>
      </c>
      <c r="B2260" s="79" t="s">
        <v>89</v>
      </c>
      <c r="C2260" s="79" t="s">
        <v>92</v>
      </c>
      <c r="D2260" s="85">
        <v>-26943.0072</v>
      </c>
      <c r="E2260" s="85">
        <v>2694.3007200000002</v>
      </c>
      <c r="F2260" s="210">
        <f t="shared" si="105"/>
        <v>6</v>
      </c>
      <c r="G2260" s="79" t="str">
        <f t="shared" si="106"/>
        <v>D</v>
      </c>
      <c r="H2260" s="79" t="str">
        <f t="shared" si="107"/>
        <v>6IF-ELPO/PERMIAN</v>
      </c>
    </row>
    <row r="2261" spans="1:8">
      <c r="A2261" s="80">
        <v>37712</v>
      </c>
      <c r="B2261" s="79" t="s">
        <v>89</v>
      </c>
      <c r="C2261" s="79" t="s">
        <v>72</v>
      </c>
      <c r="D2261" s="85">
        <v>-10861.336499999999</v>
      </c>
      <c r="E2261" s="85">
        <v>1086.13365</v>
      </c>
      <c r="F2261" s="210">
        <f t="shared" si="105"/>
        <v>6</v>
      </c>
      <c r="G2261" s="79" t="str">
        <f t="shared" si="106"/>
        <v>D</v>
      </c>
      <c r="H2261" s="79" t="str">
        <f t="shared" si="107"/>
        <v>6IF-ELPO/SJ</v>
      </c>
    </row>
    <row r="2262" spans="1:8">
      <c r="A2262" s="80">
        <v>37712</v>
      </c>
      <c r="B2262" s="79" t="s">
        <v>89</v>
      </c>
      <c r="C2262" s="79" t="s">
        <v>95</v>
      </c>
      <c r="D2262" s="85">
        <v>0</v>
      </c>
      <c r="E2262" s="85">
        <v>0</v>
      </c>
      <c r="F2262" s="210">
        <f t="shared" si="105"/>
        <v>6</v>
      </c>
      <c r="G2262" s="79" t="str">
        <f t="shared" si="106"/>
        <v>D</v>
      </c>
      <c r="H2262" s="79" t="str">
        <f t="shared" si="107"/>
        <v>6IF-NTHWST/CANBR</v>
      </c>
    </row>
    <row r="2263" spans="1:8">
      <c r="A2263" s="80">
        <v>37712</v>
      </c>
      <c r="B2263" s="79" t="s">
        <v>89</v>
      </c>
      <c r="C2263" s="79" t="s">
        <v>67</v>
      </c>
      <c r="D2263" s="85">
        <v>144394.26500000001</v>
      </c>
      <c r="E2263" s="85">
        <v>-14439.426500000001</v>
      </c>
      <c r="F2263" s="210">
        <f t="shared" si="105"/>
        <v>6</v>
      </c>
      <c r="G2263" s="79" t="str">
        <f t="shared" si="106"/>
        <v>D</v>
      </c>
      <c r="H2263" s="79" t="str">
        <f t="shared" si="107"/>
        <v>6IF-NWPL_ROCKY_M</v>
      </c>
    </row>
    <row r="2264" spans="1:8">
      <c r="A2264" s="80">
        <v>37712</v>
      </c>
      <c r="B2264" s="79" t="s">
        <v>89</v>
      </c>
      <c r="C2264" s="79" t="s">
        <v>73</v>
      </c>
      <c r="D2264" s="85">
        <v>14439.4264</v>
      </c>
      <c r="E2264" s="85">
        <v>-2887.88528</v>
      </c>
      <c r="F2264" s="210">
        <f t="shared" si="105"/>
        <v>6</v>
      </c>
      <c r="G2264" s="79" t="str">
        <f t="shared" si="106"/>
        <v>D</v>
      </c>
      <c r="H2264" s="79" t="str">
        <f t="shared" si="107"/>
        <v>6IF-WAHA-TX</v>
      </c>
    </row>
    <row r="2265" spans="1:8">
      <c r="A2265" s="80">
        <v>37712</v>
      </c>
      <c r="B2265" s="79" t="s">
        <v>89</v>
      </c>
      <c r="C2265" s="79" t="s">
        <v>68</v>
      </c>
      <c r="D2265" s="85">
        <v>-28878.853000000003</v>
      </c>
      <c r="E2265" s="85">
        <v>288.78852999999998</v>
      </c>
      <c r="F2265" s="210">
        <f t="shared" si="105"/>
        <v>6</v>
      </c>
      <c r="G2265" s="79" t="str">
        <f t="shared" si="106"/>
        <v>D</v>
      </c>
      <c r="H2265" s="79" t="str">
        <f t="shared" si="107"/>
        <v>6NGI-MALIN</v>
      </c>
    </row>
    <row r="2266" spans="1:8">
      <c r="A2266" s="80">
        <v>37712</v>
      </c>
      <c r="B2266" s="79" t="s">
        <v>89</v>
      </c>
      <c r="C2266" s="79" t="s">
        <v>74</v>
      </c>
      <c r="D2266" s="85">
        <v>-102818.34299999999</v>
      </c>
      <c r="E2266" s="85">
        <v>0</v>
      </c>
      <c r="F2266" s="210">
        <f t="shared" si="105"/>
        <v>6</v>
      </c>
      <c r="G2266" s="79" t="str">
        <f t="shared" si="106"/>
        <v>D</v>
      </c>
      <c r="H2266" s="79" t="str">
        <f t="shared" si="107"/>
        <v>6NGI-PGE/CG</v>
      </c>
    </row>
    <row r="2267" spans="1:8">
      <c r="A2267" s="80">
        <v>37712</v>
      </c>
      <c r="B2267" s="79" t="s">
        <v>89</v>
      </c>
      <c r="C2267" s="79" t="s">
        <v>46</v>
      </c>
      <c r="D2267" s="85">
        <v>271507.42499999999</v>
      </c>
      <c r="E2267" s="85">
        <v>-27150.7425</v>
      </c>
      <c r="F2267" s="210">
        <f t="shared" si="105"/>
        <v>6</v>
      </c>
      <c r="G2267" s="79" t="str">
        <f t="shared" si="106"/>
        <v>D</v>
      </c>
      <c r="H2267" s="79" t="str">
        <f t="shared" si="107"/>
        <v>6NGI-SOCAL</v>
      </c>
    </row>
    <row r="2268" spans="1:8">
      <c r="A2268" s="80">
        <v>37712</v>
      </c>
      <c r="B2268" s="79" t="s">
        <v>89</v>
      </c>
      <c r="C2268" s="79" t="s">
        <v>106</v>
      </c>
      <c r="D2268" s="85">
        <v>-144394.26500000001</v>
      </c>
      <c r="E2268" s="85">
        <v>0</v>
      </c>
      <c r="F2268" s="210">
        <f t="shared" si="105"/>
        <v>6</v>
      </c>
      <c r="G2268" s="79" t="str">
        <f t="shared" si="106"/>
        <v>D</v>
      </c>
      <c r="H2268" s="79" t="str">
        <f t="shared" si="107"/>
        <v>6NGW/OPAL</v>
      </c>
    </row>
    <row r="2269" spans="1:8">
      <c r="A2269" s="80">
        <v>37742</v>
      </c>
      <c r="B2269" s="79" t="s">
        <v>89</v>
      </c>
      <c r="C2269" s="79" t="s">
        <v>91</v>
      </c>
      <c r="D2269" s="85">
        <v>438730.92619999999</v>
      </c>
      <c r="E2269" s="85">
        <v>-4387.3092619999998</v>
      </c>
      <c r="F2269" s="210">
        <f t="shared" si="105"/>
        <v>6</v>
      </c>
      <c r="G2269" s="79" t="str">
        <f t="shared" si="106"/>
        <v>D</v>
      </c>
      <c r="H2269" s="79" t="str">
        <f t="shared" si="107"/>
        <v>6IF-CIG/RKYMTN</v>
      </c>
    </row>
    <row r="2270" spans="1:8">
      <c r="A2270" s="80">
        <v>37742</v>
      </c>
      <c r="B2270" s="79" t="s">
        <v>89</v>
      </c>
      <c r="C2270" s="79" t="s">
        <v>104</v>
      </c>
      <c r="D2270" s="85">
        <v>-446257.80780000001</v>
      </c>
      <c r="E2270" s="85">
        <v>4462.5780779999996</v>
      </c>
      <c r="F2270" s="210">
        <f t="shared" si="105"/>
        <v>6</v>
      </c>
      <c r="G2270" s="79" t="str">
        <f t="shared" si="106"/>
        <v>D</v>
      </c>
      <c r="H2270" s="79" t="str">
        <f t="shared" si="107"/>
        <v>6IF-CIG/WIC</v>
      </c>
    </row>
    <row r="2271" spans="1:8">
      <c r="A2271" s="80">
        <v>37742</v>
      </c>
      <c r="B2271" s="79" t="s">
        <v>89</v>
      </c>
      <c r="C2271" s="79" t="s">
        <v>92</v>
      </c>
      <c r="D2271" s="85">
        <v>-27503.876400000001</v>
      </c>
      <c r="E2271" s="85">
        <v>2750.3876399999999</v>
      </c>
      <c r="F2271" s="210">
        <f t="shared" si="105"/>
        <v>6</v>
      </c>
      <c r="G2271" s="79" t="str">
        <f t="shared" si="106"/>
        <v>D</v>
      </c>
      <c r="H2271" s="79" t="str">
        <f t="shared" si="107"/>
        <v>6IF-ELPO/PERMIAN</v>
      </c>
    </row>
    <row r="2272" spans="1:8">
      <c r="A2272" s="80">
        <v>37742</v>
      </c>
      <c r="B2272" s="79" t="s">
        <v>89</v>
      </c>
      <c r="C2272" s="79" t="s">
        <v>72</v>
      </c>
      <c r="D2272" s="85">
        <v>-9210.1854000000003</v>
      </c>
      <c r="E2272" s="85">
        <v>921.01854000000003</v>
      </c>
      <c r="F2272" s="210">
        <f t="shared" si="105"/>
        <v>6</v>
      </c>
      <c r="G2272" s="79" t="str">
        <f t="shared" si="106"/>
        <v>D</v>
      </c>
      <c r="H2272" s="79" t="str">
        <f t="shared" si="107"/>
        <v>6IF-ELPO/SJ</v>
      </c>
    </row>
    <row r="2273" spans="1:8">
      <c r="A2273" s="80">
        <v>37742</v>
      </c>
      <c r="B2273" s="79" t="s">
        <v>89</v>
      </c>
      <c r="C2273" s="79" t="s">
        <v>95</v>
      </c>
      <c r="D2273" s="85">
        <v>0</v>
      </c>
      <c r="E2273" s="85">
        <v>0</v>
      </c>
      <c r="F2273" s="210">
        <f t="shared" si="105"/>
        <v>6</v>
      </c>
      <c r="G2273" s="79" t="str">
        <f t="shared" si="106"/>
        <v>D</v>
      </c>
      <c r="H2273" s="79" t="str">
        <f t="shared" si="107"/>
        <v>6IF-NTHWST/CANBR</v>
      </c>
    </row>
    <row r="2274" spans="1:8">
      <c r="A2274" s="80">
        <v>37742</v>
      </c>
      <c r="B2274" s="79" t="s">
        <v>89</v>
      </c>
      <c r="C2274" s="79" t="s">
        <v>67</v>
      </c>
      <c r="D2274" s="85">
        <v>148752.60260000001</v>
      </c>
      <c r="E2274" s="85">
        <v>-14875.260259999999</v>
      </c>
      <c r="F2274" s="210">
        <f t="shared" si="105"/>
        <v>6</v>
      </c>
      <c r="G2274" s="79" t="str">
        <f t="shared" si="106"/>
        <v>D</v>
      </c>
      <c r="H2274" s="79" t="str">
        <f t="shared" si="107"/>
        <v>6IF-NWPL_ROCKY_M</v>
      </c>
    </row>
    <row r="2275" spans="1:8">
      <c r="A2275" s="80">
        <v>37742</v>
      </c>
      <c r="B2275" s="79" t="s">
        <v>89</v>
      </c>
      <c r="C2275" s="79" t="s">
        <v>73</v>
      </c>
      <c r="D2275" s="85">
        <v>14875.2603</v>
      </c>
      <c r="E2275" s="85">
        <v>-2975.05206</v>
      </c>
      <c r="F2275" s="210">
        <f t="shared" si="105"/>
        <v>6</v>
      </c>
      <c r="G2275" s="79" t="str">
        <f t="shared" si="106"/>
        <v>D</v>
      </c>
      <c r="H2275" s="79" t="str">
        <f t="shared" si="107"/>
        <v>6IF-WAHA-TX</v>
      </c>
    </row>
    <row r="2276" spans="1:8">
      <c r="A2276" s="80">
        <v>37742</v>
      </c>
      <c r="B2276" s="79" t="s">
        <v>89</v>
      </c>
      <c r="C2276" s="79" t="s">
        <v>68</v>
      </c>
      <c r="D2276" s="85">
        <v>-29750.520499999999</v>
      </c>
      <c r="E2276" s="85">
        <v>297.50520499999999</v>
      </c>
      <c r="F2276" s="210">
        <f t="shared" si="105"/>
        <v>6</v>
      </c>
      <c r="G2276" s="79" t="str">
        <f t="shared" si="106"/>
        <v>D</v>
      </c>
      <c r="H2276" s="79" t="str">
        <f t="shared" si="107"/>
        <v>6NGI-MALIN</v>
      </c>
    </row>
    <row r="2277" spans="1:8">
      <c r="A2277" s="80">
        <v>37742</v>
      </c>
      <c r="B2277" s="79" t="s">
        <v>89</v>
      </c>
      <c r="C2277" s="79" t="s">
        <v>74</v>
      </c>
      <c r="D2277" s="85">
        <v>-79640.224000000002</v>
      </c>
      <c r="E2277" s="85">
        <v>0</v>
      </c>
      <c r="F2277" s="210">
        <f t="shared" si="105"/>
        <v>6</v>
      </c>
      <c r="G2277" s="79" t="str">
        <f t="shared" si="106"/>
        <v>D</v>
      </c>
      <c r="H2277" s="79" t="str">
        <f t="shared" si="107"/>
        <v>6NGI-PGE/CG</v>
      </c>
    </row>
    <row r="2278" spans="1:8">
      <c r="A2278" s="80">
        <v>37742</v>
      </c>
      <c r="B2278" s="79" t="s">
        <v>89</v>
      </c>
      <c r="C2278" s="79" t="s">
        <v>46</v>
      </c>
      <c r="D2278" s="85">
        <v>197944.6085</v>
      </c>
      <c r="E2278" s="85">
        <v>-19794.460849999999</v>
      </c>
      <c r="F2278" s="210">
        <f t="shared" si="105"/>
        <v>6</v>
      </c>
      <c r="G2278" s="79" t="str">
        <f t="shared" si="106"/>
        <v>D</v>
      </c>
      <c r="H2278" s="79" t="str">
        <f t="shared" si="107"/>
        <v>6NGI-SOCAL</v>
      </c>
    </row>
    <row r="2279" spans="1:8">
      <c r="A2279" s="80">
        <v>37742</v>
      </c>
      <c r="B2279" s="79" t="s">
        <v>89</v>
      </c>
      <c r="C2279" s="79" t="s">
        <v>106</v>
      </c>
      <c r="D2279" s="85">
        <v>-148752.60260000001</v>
      </c>
      <c r="E2279" s="85">
        <v>0</v>
      </c>
      <c r="F2279" s="210">
        <f t="shared" si="105"/>
        <v>6</v>
      </c>
      <c r="G2279" s="79" t="str">
        <f t="shared" si="106"/>
        <v>D</v>
      </c>
      <c r="H2279" s="79" t="str">
        <f t="shared" si="107"/>
        <v>6NGW/OPAL</v>
      </c>
    </row>
    <row r="2280" spans="1:8">
      <c r="A2280" s="80">
        <v>37773</v>
      </c>
      <c r="B2280" s="79" t="s">
        <v>89</v>
      </c>
      <c r="C2280" s="79" t="s">
        <v>91</v>
      </c>
      <c r="D2280" s="85">
        <v>423199.31439999997</v>
      </c>
      <c r="E2280" s="85">
        <v>-4231.993144</v>
      </c>
      <c r="F2280" s="210">
        <f t="shared" si="105"/>
        <v>6</v>
      </c>
      <c r="G2280" s="79" t="str">
        <f t="shared" si="106"/>
        <v>D</v>
      </c>
      <c r="H2280" s="79" t="str">
        <f t="shared" si="107"/>
        <v>6IF-CIG/RKYMTN</v>
      </c>
    </row>
    <row r="2281" spans="1:8">
      <c r="A2281" s="80">
        <v>37773</v>
      </c>
      <c r="B2281" s="79" t="s">
        <v>89</v>
      </c>
      <c r="C2281" s="79" t="s">
        <v>104</v>
      </c>
      <c r="D2281" s="85">
        <v>-430459.73540000001</v>
      </c>
      <c r="E2281" s="85">
        <v>4304.5973540000005</v>
      </c>
      <c r="F2281" s="210">
        <f t="shared" si="105"/>
        <v>6</v>
      </c>
      <c r="G2281" s="79" t="str">
        <f t="shared" si="106"/>
        <v>D</v>
      </c>
      <c r="H2281" s="79" t="str">
        <f t="shared" si="107"/>
        <v>6IF-CIG/WIC</v>
      </c>
    </row>
    <row r="2282" spans="1:8">
      <c r="A2282" s="80">
        <v>37773</v>
      </c>
      <c r="B2282" s="79" t="s">
        <v>89</v>
      </c>
      <c r="C2282" s="79" t="s">
        <v>92</v>
      </c>
      <c r="D2282" s="85">
        <v>-24012.000599999999</v>
      </c>
      <c r="E2282" s="85">
        <v>2401.2000600000001</v>
      </c>
      <c r="F2282" s="210">
        <f t="shared" si="105"/>
        <v>6</v>
      </c>
      <c r="G2282" s="79" t="str">
        <f t="shared" si="106"/>
        <v>D</v>
      </c>
      <c r="H2282" s="79" t="str">
        <f t="shared" si="107"/>
        <v>6IF-ELPO/PERMIAN</v>
      </c>
    </row>
    <row r="2283" spans="1:8">
      <c r="A2283" s="80">
        <v>37773</v>
      </c>
      <c r="B2283" s="79" t="s">
        <v>89</v>
      </c>
      <c r="C2283" s="79" t="s">
        <v>72</v>
      </c>
      <c r="D2283" s="85">
        <v>-9224.2736000000004</v>
      </c>
      <c r="E2283" s="85">
        <v>922.42736000000002</v>
      </c>
      <c r="F2283" s="210">
        <f t="shared" si="105"/>
        <v>6</v>
      </c>
      <c r="G2283" s="79" t="str">
        <f t="shared" si="106"/>
        <v>D</v>
      </c>
      <c r="H2283" s="79" t="str">
        <f t="shared" si="107"/>
        <v>6IF-ELPO/SJ</v>
      </c>
    </row>
    <row r="2284" spans="1:8">
      <c r="A2284" s="80">
        <v>37773</v>
      </c>
      <c r="B2284" s="79" t="s">
        <v>89</v>
      </c>
      <c r="C2284" s="79" t="s">
        <v>95</v>
      </c>
      <c r="D2284" s="85">
        <v>0</v>
      </c>
      <c r="E2284" s="85">
        <v>0</v>
      </c>
      <c r="F2284" s="210">
        <f t="shared" si="105"/>
        <v>6</v>
      </c>
      <c r="G2284" s="79" t="str">
        <f t="shared" si="106"/>
        <v>D</v>
      </c>
      <c r="H2284" s="79" t="str">
        <f t="shared" si="107"/>
        <v>6IF-NTHWST/CANBR</v>
      </c>
    </row>
    <row r="2285" spans="1:8">
      <c r="A2285" s="80">
        <v>37773</v>
      </c>
      <c r="B2285" s="79" t="s">
        <v>89</v>
      </c>
      <c r="C2285" s="79" t="s">
        <v>67</v>
      </c>
      <c r="D2285" s="85">
        <v>143486.5784</v>
      </c>
      <c r="E2285" s="85">
        <v>-14348.65784</v>
      </c>
      <c r="F2285" s="210">
        <f t="shared" si="105"/>
        <v>6</v>
      </c>
      <c r="G2285" s="79" t="str">
        <f t="shared" si="106"/>
        <v>D</v>
      </c>
      <c r="H2285" s="79" t="str">
        <f t="shared" si="107"/>
        <v>6IF-NWPL_ROCKY_M</v>
      </c>
    </row>
    <row r="2286" spans="1:8">
      <c r="A2286" s="80">
        <v>37773</v>
      </c>
      <c r="B2286" s="79" t="s">
        <v>89</v>
      </c>
      <c r="C2286" s="79" t="s">
        <v>73</v>
      </c>
      <c r="D2286" s="85">
        <v>14348.6579</v>
      </c>
      <c r="E2286" s="85">
        <v>-2869.7315800000001</v>
      </c>
      <c r="F2286" s="210">
        <f t="shared" si="105"/>
        <v>6</v>
      </c>
      <c r="G2286" s="79" t="str">
        <f t="shared" si="106"/>
        <v>D</v>
      </c>
      <c r="H2286" s="79" t="str">
        <f t="shared" si="107"/>
        <v>6IF-WAHA-TX</v>
      </c>
    </row>
    <row r="2287" spans="1:8">
      <c r="A2287" s="80">
        <v>37773</v>
      </c>
      <c r="B2287" s="79" t="s">
        <v>89</v>
      </c>
      <c r="C2287" s="79" t="s">
        <v>68</v>
      </c>
      <c r="D2287" s="85">
        <v>0</v>
      </c>
      <c r="E2287" s="85">
        <v>0</v>
      </c>
      <c r="F2287" s="210">
        <f t="shared" si="105"/>
        <v>6</v>
      </c>
      <c r="G2287" s="79" t="str">
        <f t="shared" si="106"/>
        <v>D</v>
      </c>
      <c r="H2287" s="79" t="str">
        <f t="shared" si="107"/>
        <v>6NGI-MALIN</v>
      </c>
    </row>
    <row r="2288" spans="1:8">
      <c r="A2288" s="80">
        <v>37773</v>
      </c>
      <c r="B2288" s="79" t="s">
        <v>89</v>
      </c>
      <c r="C2288" s="79" t="s">
        <v>74</v>
      </c>
      <c r="D2288" s="85">
        <v>-60230.882700000002</v>
      </c>
      <c r="E2288" s="85">
        <v>0</v>
      </c>
      <c r="F2288" s="210">
        <f t="shared" si="105"/>
        <v>6</v>
      </c>
      <c r="G2288" s="79" t="str">
        <f t="shared" si="106"/>
        <v>D</v>
      </c>
      <c r="H2288" s="79" t="str">
        <f t="shared" si="107"/>
        <v>6NGI-PGE/CG</v>
      </c>
    </row>
    <row r="2289" spans="1:8">
      <c r="A2289" s="80">
        <v>37773</v>
      </c>
      <c r="B2289" s="79" t="s">
        <v>89</v>
      </c>
      <c r="C2289" s="79" t="s">
        <v>46</v>
      </c>
      <c r="D2289" s="85">
        <v>244568.09049999999</v>
      </c>
      <c r="E2289" s="85">
        <v>-24456.80905</v>
      </c>
      <c r="F2289" s="210">
        <f t="shared" si="105"/>
        <v>6</v>
      </c>
      <c r="G2289" s="79" t="str">
        <f t="shared" si="106"/>
        <v>D</v>
      </c>
      <c r="H2289" s="79" t="str">
        <f t="shared" si="107"/>
        <v>6NGI-SOCAL</v>
      </c>
    </row>
    <row r="2290" spans="1:8">
      <c r="A2290" s="80">
        <v>37773</v>
      </c>
      <c r="B2290" s="79" t="s">
        <v>89</v>
      </c>
      <c r="C2290" s="79" t="s">
        <v>106</v>
      </c>
      <c r="D2290" s="85">
        <v>-143486.5784</v>
      </c>
      <c r="E2290" s="85">
        <v>0</v>
      </c>
      <c r="F2290" s="210">
        <f t="shared" si="105"/>
        <v>6</v>
      </c>
      <c r="G2290" s="79" t="str">
        <f t="shared" si="106"/>
        <v>D</v>
      </c>
      <c r="H2290" s="79" t="str">
        <f t="shared" si="107"/>
        <v>6NGW/OPAL</v>
      </c>
    </row>
    <row r="2291" spans="1:8">
      <c r="A2291" s="80">
        <v>37803</v>
      </c>
      <c r="B2291" s="79" t="s">
        <v>89</v>
      </c>
      <c r="C2291" s="79" t="s">
        <v>91</v>
      </c>
      <c r="D2291" s="85">
        <v>435884.88929999998</v>
      </c>
      <c r="E2291" s="85">
        <v>-4358.8488930000003</v>
      </c>
      <c r="F2291" s="210">
        <f t="shared" si="105"/>
        <v>6</v>
      </c>
      <c r="G2291" s="79" t="str">
        <f t="shared" si="106"/>
        <v>D</v>
      </c>
      <c r="H2291" s="79" t="str">
        <f t="shared" si="107"/>
        <v>6IF-CIG/RKYMTN</v>
      </c>
    </row>
    <row r="2292" spans="1:8">
      <c r="A2292" s="80">
        <v>37803</v>
      </c>
      <c r="B2292" s="79" t="s">
        <v>89</v>
      </c>
      <c r="C2292" s="79" t="s">
        <v>104</v>
      </c>
      <c r="D2292" s="85">
        <v>-443362.94429999997</v>
      </c>
      <c r="E2292" s="85">
        <v>4433.6294429999998</v>
      </c>
      <c r="F2292" s="210">
        <f t="shared" si="105"/>
        <v>6</v>
      </c>
      <c r="G2292" s="79" t="str">
        <f t="shared" si="106"/>
        <v>D</v>
      </c>
      <c r="H2292" s="79" t="str">
        <f t="shared" si="107"/>
        <v>6IF-CIG/WIC</v>
      </c>
    </row>
    <row r="2293" spans="1:8">
      <c r="A2293" s="80">
        <v>37803</v>
      </c>
      <c r="B2293" s="79" t="s">
        <v>89</v>
      </c>
      <c r="C2293" s="79" t="s">
        <v>92</v>
      </c>
      <c r="D2293" s="85">
        <v>-27325.459300000002</v>
      </c>
      <c r="E2293" s="85">
        <v>2732.5459300000002</v>
      </c>
      <c r="F2293" s="210">
        <f t="shared" si="105"/>
        <v>6</v>
      </c>
      <c r="G2293" s="79" t="str">
        <f t="shared" si="106"/>
        <v>D</v>
      </c>
      <c r="H2293" s="79" t="str">
        <f t="shared" si="107"/>
        <v>6IF-ELPO/PERMIAN</v>
      </c>
    </row>
    <row r="2294" spans="1:8">
      <c r="A2294" s="80">
        <v>37803</v>
      </c>
      <c r="B2294" s="79" t="s">
        <v>89</v>
      </c>
      <c r="C2294" s="79" t="s">
        <v>72</v>
      </c>
      <c r="D2294" s="85">
        <v>-10209.7428</v>
      </c>
      <c r="E2294" s="85">
        <v>1020.97428</v>
      </c>
      <c r="F2294" s="210">
        <f t="shared" si="105"/>
        <v>6</v>
      </c>
      <c r="G2294" s="79" t="str">
        <f t="shared" si="106"/>
        <v>D</v>
      </c>
      <c r="H2294" s="79" t="str">
        <f t="shared" si="107"/>
        <v>6IF-ELPO/SJ</v>
      </c>
    </row>
    <row r="2295" spans="1:8">
      <c r="A2295" s="80">
        <v>37803</v>
      </c>
      <c r="B2295" s="79" t="s">
        <v>89</v>
      </c>
      <c r="C2295" s="79" t="s">
        <v>95</v>
      </c>
      <c r="D2295" s="85">
        <v>0</v>
      </c>
      <c r="E2295" s="85">
        <v>0</v>
      </c>
      <c r="F2295" s="210">
        <f t="shared" si="105"/>
        <v>6</v>
      </c>
      <c r="G2295" s="79" t="str">
        <f t="shared" si="106"/>
        <v>D</v>
      </c>
      <c r="H2295" s="79" t="str">
        <f t="shared" si="107"/>
        <v>6IF-NTHWST/CANBR</v>
      </c>
    </row>
    <row r="2296" spans="1:8">
      <c r="A2296" s="80">
        <v>37803</v>
      </c>
      <c r="B2296" s="79" t="s">
        <v>89</v>
      </c>
      <c r="C2296" s="79" t="s">
        <v>67</v>
      </c>
      <c r="D2296" s="85">
        <v>147787.64809999999</v>
      </c>
      <c r="E2296" s="85">
        <v>-14778.764810000001</v>
      </c>
      <c r="F2296" s="210">
        <f t="shared" si="105"/>
        <v>6</v>
      </c>
      <c r="G2296" s="79" t="str">
        <f t="shared" si="106"/>
        <v>D</v>
      </c>
      <c r="H2296" s="79" t="str">
        <f t="shared" si="107"/>
        <v>6IF-NWPL_ROCKY_M</v>
      </c>
    </row>
    <row r="2297" spans="1:8">
      <c r="A2297" s="80">
        <v>37803</v>
      </c>
      <c r="B2297" s="79" t="s">
        <v>89</v>
      </c>
      <c r="C2297" s="79" t="s">
        <v>73</v>
      </c>
      <c r="D2297" s="85">
        <v>14778.764800000001</v>
      </c>
      <c r="E2297" s="85">
        <v>-2955.7529599999998</v>
      </c>
      <c r="F2297" s="210">
        <f t="shared" si="105"/>
        <v>6</v>
      </c>
      <c r="G2297" s="79" t="str">
        <f t="shared" si="106"/>
        <v>D</v>
      </c>
      <c r="H2297" s="79" t="str">
        <f t="shared" si="107"/>
        <v>6IF-WAHA-TX</v>
      </c>
    </row>
    <row r="2298" spans="1:8">
      <c r="A2298" s="80">
        <v>37803</v>
      </c>
      <c r="B2298" s="79" t="s">
        <v>89</v>
      </c>
      <c r="C2298" s="79" t="s">
        <v>68</v>
      </c>
      <c r="D2298" s="85">
        <v>0</v>
      </c>
      <c r="E2298" s="85">
        <v>0</v>
      </c>
      <c r="F2298" s="210">
        <f t="shared" si="105"/>
        <v>6</v>
      </c>
      <c r="G2298" s="79" t="str">
        <f t="shared" si="106"/>
        <v>D</v>
      </c>
      <c r="H2298" s="79" t="str">
        <f t="shared" si="107"/>
        <v>6NGI-MALIN</v>
      </c>
    </row>
    <row r="2299" spans="1:8">
      <c r="A2299" s="80">
        <v>37803</v>
      </c>
      <c r="B2299" s="79" t="s">
        <v>89</v>
      </c>
      <c r="C2299" s="79" t="s">
        <v>74</v>
      </c>
      <c r="D2299" s="85">
        <v>-33584.027900000001</v>
      </c>
      <c r="E2299" s="85">
        <v>0</v>
      </c>
      <c r="F2299" s="210">
        <f t="shared" si="105"/>
        <v>6</v>
      </c>
      <c r="G2299" s="79" t="str">
        <f t="shared" si="106"/>
        <v>D</v>
      </c>
      <c r="H2299" s="79" t="str">
        <f t="shared" si="107"/>
        <v>6NGI-PGE/CG</v>
      </c>
    </row>
    <row r="2300" spans="1:8">
      <c r="A2300" s="80">
        <v>37803</v>
      </c>
      <c r="B2300" s="79" t="s">
        <v>89</v>
      </c>
      <c r="C2300" s="79" t="s">
        <v>46</v>
      </c>
      <c r="D2300" s="85">
        <v>156033.24540000001</v>
      </c>
      <c r="E2300" s="85">
        <v>-15603.32454</v>
      </c>
      <c r="F2300" s="210">
        <f t="shared" si="105"/>
        <v>6</v>
      </c>
      <c r="G2300" s="79" t="str">
        <f t="shared" si="106"/>
        <v>D</v>
      </c>
      <c r="H2300" s="79" t="str">
        <f t="shared" si="107"/>
        <v>6NGI-SOCAL</v>
      </c>
    </row>
    <row r="2301" spans="1:8">
      <c r="A2301" s="80">
        <v>37803</v>
      </c>
      <c r="B2301" s="79" t="s">
        <v>89</v>
      </c>
      <c r="C2301" s="79" t="s">
        <v>106</v>
      </c>
      <c r="D2301" s="85">
        <v>-147787.6482</v>
      </c>
      <c r="E2301" s="85">
        <v>0</v>
      </c>
      <c r="F2301" s="210">
        <f t="shared" si="105"/>
        <v>6</v>
      </c>
      <c r="G2301" s="79" t="str">
        <f t="shared" si="106"/>
        <v>D</v>
      </c>
      <c r="H2301" s="79" t="str">
        <f t="shared" si="107"/>
        <v>6NGW/OPAL</v>
      </c>
    </row>
    <row r="2302" spans="1:8">
      <c r="A2302" s="80">
        <v>37834</v>
      </c>
      <c r="B2302" s="79" t="s">
        <v>89</v>
      </c>
      <c r="C2302" s="79" t="s">
        <v>91</v>
      </c>
      <c r="D2302" s="85">
        <v>434370.6814</v>
      </c>
      <c r="E2302" s="85">
        <v>-4343.7068140000001</v>
      </c>
      <c r="F2302" s="210">
        <f t="shared" si="105"/>
        <v>6</v>
      </c>
      <c r="G2302" s="79" t="str">
        <f t="shared" si="106"/>
        <v>D</v>
      </c>
      <c r="H2302" s="79" t="str">
        <f t="shared" si="107"/>
        <v>6IF-CIG/RKYMTN</v>
      </c>
    </row>
    <row r="2303" spans="1:8">
      <c r="A2303" s="80">
        <v>37834</v>
      </c>
      <c r="B2303" s="79" t="s">
        <v>89</v>
      </c>
      <c r="C2303" s="79" t="s">
        <v>104</v>
      </c>
      <c r="D2303" s="85">
        <v>-441822.7585</v>
      </c>
      <c r="E2303" s="85">
        <v>4418.2275849999996</v>
      </c>
      <c r="F2303" s="210">
        <f t="shared" si="105"/>
        <v>6</v>
      </c>
      <c r="G2303" s="79" t="str">
        <f t="shared" si="106"/>
        <v>D</v>
      </c>
      <c r="H2303" s="79" t="str">
        <f t="shared" si="107"/>
        <v>6IF-CIG/WIC</v>
      </c>
    </row>
    <row r="2304" spans="1:8">
      <c r="A2304" s="80">
        <v>37834</v>
      </c>
      <c r="B2304" s="79" t="s">
        <v>89</v>
      </c>
      <c r="C2304" s="79" t="s">
        <v>92</v>
      </c>
      <c r="D2304" s="85">
        <v>-28601.61</v>
      </c>
      <c r="E2304" s="85">
        <v>2860.1610000000001</v>
      </c>
      <c r="F2304" s="210">
        <f t="shared" si="105"/>
        <v>6</v>
      </c>
      <c r="G2304" s="79" t="str">
        <f t="shared" si="106"/>
        <v>D</v>
      </c>
      <c r="H2304" s="79" t="str">
        <f t="shared" si="107"/>
        <v>6IF-ELPO/PERMIAN</v>
      </c>
    </row>
    <row r="2305" spans="1:8">
      <c r="A2305" s="80">
        <v>37834</v>
      </c>
      <c r="B2305" s="79" t="s">
        <v>89</v>
      </c>
      <c r="C2305" s="79" t="s">
        <v>72</v>
      </c>
      <c r="D2305" s="85">
        <v>-10045.0542</v>
      </c>
      <c r="E2305" s="85">
        <v>1004.50542</v>
      </c>
      <c r="F2305" s="210">
        <f t="shared" si="105"/>
        <v>6</v>
      </c>
      <c r="G2305" s="79" t="str">
        <f t="shared" si="106"/>
        <v>D</v>
      </c>
      <c r="H2305" s="79" t="str">
        <f t="shared" si="107"/>
        <v>6IF-ELPO/SJ</v>
      </c>
    </row>
    <row r="2306" spans="1:8">
      <c r="A2306" s="80">
        <v>37834</v>
      </c>
      <c r="B2306" s="79" t="s">
        <v>89</v>
      </c>
      <c r="C2306" s="79" t="s">
        <v>95</v>
      </c>
      <c r="D2306" s="85">
        <v>0</v>
      </c>
      <c r="E2306" s="85">
        <v>0</v>
      </c>
      <c r="F2306" s="210">
        <f t="shared" si="105"/>
        <v>6</v>
      </c>
      <c r="G2306" s="79" t="str">
        <f t="shared" si="106"/>
        <v>D</v>
      </c>
      <c r="H2306" s="79" t="str">
        <f t="shared" si="107"/>
        <v>6IF-NTHWST/CANBR</v>
      </c>
    </row>
    <row r="2307" spans="1:8">
      <c r="A2307" s="80">
        <v>37834</v>
      </c>
      <c r="B2307" s="79" t="s">
        <v>89</v>
      </c>
      <c r="C2307" s="79" t="s">
        <v>67</v>
      </c>
      <c r="D2307" s="85">
        <v>147274.25289999999</v>
      </c>
      <c r="E2307" s="85">
        <v>-14727.425289999999</v>
      </c>
      <c r="F2307" s="210">
        <f t="shared" ref="F2307:F2370" si="108">IF(REF_DT&lt;=LastDay,INDEX(IntraMonth_Buckets,MATCH($A2307,IntraSumMonths,0),1),INDEX(BucketTable,MATCH($A2307,SumMonths,0),1))</f>
        <v>6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6IF-NWPL_ROCKY_M</v>
      </c>
    </row>
    <row r="2308" spans="1:8">
      <c r="A2308" s="80">
        <v>37834</v>
      </c>
      <c r="B2308" s="79" t="s">
        <v>89</v>
      </c>
      <c r="C2308" s="79" t="s">
        <v>73</v>
      </c>
      <c r="D2308" s="85">
        <v>14727.425299999999</v>
      </c>
      <c r="E2308" s="85">
        <v>-2945.48506</v>
      </c>
      <c r="F2308" s="210">
        <f t="shared" si="108"/>
        <v>6</v>
      </c>
      <c r="G2308" s="79" t="str">
        <f t="shared" si="109"/>
        <v>D</v>
      </c>
      <c r="H2308" s="79" t="str">
        <f t="shared" si="110"/>
        <v>6IF-WAHA-TX</v>
      </c>
    </row>
    <row r="2309" spans="1:8">
      <c r="A2309" s="80">
        <v>37834</v>
      </c>
      <c r="B2309" s="79" t="s">
        <v>89</v>
      </c>
      <c r="C2309" s="79" t="s">
        <v>68</v>
      </c>
      <c r="D2309" s="85">
        <v>0</v>
      </c>
      <c r="E2309" s="85">
        <v>0</v>
      </c>
      <c r="F2309" s="210">
        <f t="shared" si="108"/>
        <v>6</v>
      </c>
      <c r="G2309" s="79" t="str">
        <f t="shared" si="109"/>
        <v>D</v>
      </c>
      <c r="H2309" s="79" t="str">
        <f t="shared" si="110"/>
        <v>6NGI-MALIN</v>
      </c>
    </row>
    <row r="2310" spans="1:8">
      <c r="A2310" s="80">
        <v>37834</v>
      </c>
      <c r="B2310" s="79" t="s">
        <v>89</v>
      </c>
      <c r="C2310" s="79" t="s">
        <v>74</v>
      </c>
      <c r="D2310" s="85">
        <v>-7517.6379999999999</v>
      </c>
      <c r="E2310" s="85">
        <v>0</v>
      </c>
      <c r="F2310" s="210">
        <f t="shared" si="108"/>
        <v>6</v>
      </c>
      <c r="G2310" s="79" t="str">
        <f t="shared" si="109"/>
        <v>D</v>
      </c>
      <c r="H2310" s="79" t="str">
        <f t="shared" si="110"/>
        <v>6NGI-PGE/CG</v>
      </c>
    </row>
    <row r="2311" spans="1:8">
      <c r="A2311" s="80">
        <v>37834</v>
      </c>
      <c r="B2311" s="79" t="s">
        <v>89</v>
      </c>
      <c r="C2311" s="79" t="s">
        <v>46</v>
      </c>
      <c r="D2311" s="85">
        <v>122357.3493</v>
      </c>
      <c r="E2311" s="85">
        <v>-12235.734930000001</v>
      </c>
      <c r="F2311" s="210">
        <f t="shared" si="108"/>
        <v>6</v>
      </c>
      <c r="G2311" s="79" t="str">
        <f t="shared" si="109"/>
        <v>D</v>
      </c>
      <c r="H2311" s="79" t="str">
        <f t="shared" si="110"/>
        <v>6NGI-SOCAL</v>
      </c>
    </row>
    <row r="2312" spans="1:8">
      <c r="A2312" s="80">
        <v>37834</v>
      </c>
      <c r="B2312" s="79" t="s">
        <v>89</v>
      </c>
      <c r="C2312" s="79" t="s">
        <v>106</v>
      </c>
      <c r="D2312" s="85">
        <v>-147274.25279999999</v>
      </c>
      <c r="E2312" s="85">
        <v>0</v>
      </c>
      <c r="F2312" s="210">
        <f t="shared" si="108"/>
        <v>6</v>
      </c>
      <c r="G2312" s="79" t="str">
        <f t="shared" si="109"/>
        <v>D</v>
      </c>
      <c r="H2312" s="79" t="str">
        <f t="shared" si="110"/>
        <v>6NGW/OPAL</v>
      </c>
    </row>
    <row r="2313" spans="1:8">
      <c r="A2313" s="80">
        <v>37865</v>
      </c>
      <c r="B2313" s="79" t="s">
        <v>89</v>
      </c>
      <c r="C2313" s="79" t="s">
        <v>91</v>
      </c>
      <c r="D2313" s="85">
        <v>418855.3432</v>
      </c>
      <c r="E2313" s="85">
        <v>-4188.5534319999997</v>
      </c>
      <c r="F2313" s="210">
        <f t="shared" si="108"/>
        <v>6</v>
      </c>
      <c r="G2313" s="79" t="str">
        <f t="shared" si="109"/>
        <v>D</v>
      </c>
      <c r="H2313" s="79" t="str">
        <f t="shared" si="110"/>
        <v>6IF-CIG/RKYMTN</v>
      </c>
    </row>
    <row r="2314" spans="1:8">
      <c r="A2314" s="80">
        <v>37865</v>
      </c>
      <c r="B2314" s="79" t="s">
        <v>89</v>
      </c>
      <c r="C2314" s="79" t="s">
        <v>104</v>
      </c>
      <c r="D2314" s="85">
        <v>-426041.23869999999</v>
      </c>
      <c r="E2314" s="85">
        <v>4260.4123870000003</v>
      </c>
      <c r="F2314" s="210">
        <f t="shared" si="108"/>
        <v>6</v>
      </c>
      <c r="G2314" s="79" t="str">
        <f t="shared" si="109"/>
        <v>D</v>
      </c>
      <c r="H2314" s="79" t="str">
        <f t="shared" si="110"/>
        <v>6IF-CIG/WIC</v>
      </c>
    </row>
    <row r="2315" spans="1:8">
      <c r="A2315" s="80">
        <v>37865</v>
      </c>
      <c r="B2315" s="79" t="s">
        <v>89</v>
      </c>
      <c r="C2315" s="79" t="s">
        <v>92</v>
      </c>
      <c r="D2315" s="85">
        <v>-22399.354899999998</v>
      </c>
      <c r="E2315" s="85">
        <v>2239.9354899999998</v>
      </c>
      <c r="F2315" s="210">
        <f t="shared" si="108"/>
        <v>6</v>
      </c>
      <c r="G2315" s="79" t="str">
        <f t="shared" si="109"/>
        <v>D</v>
      </c>
      <c r="H2315" s="79" t="str">
        <f t="shared" si="110"/>
        <v>6IF-ELPO/PERMIAN</v>
      </c>
    </row>
    <row r="2316" spans="1:8">
      <c r="A2316" s="80">
        <v>37865</v>
      </c>
      <c r="B2316" s="79" t="s">
        <v>89</v>
      </c>
      <c r="C2316" s="79" t="s">
        <v>72</v>
      </c>
      <c r="D2316" s="85">
        <v>-10077.295599999999</v>
      </c>
      <c r="E2316" s="85">
        <v>1007.72956</v>
      </c>
      <c r="F2316" s="210">
        <f t="shared" si="108"/>
        <v>6</v>
      </c>
      <c r="G2316" s="79" t="str">
        <f t="shared" si="109"/>
        <v>D</v>
      </c>
      <c r="H2316" s="79" t="str">
        <f t="shared" si="110"/>
        <v>6IF-ELPO/SJ</v>
      </c>
    </row>
    <row r="2317" spans="1:8">
      <c r="A2317" s="80">
        <v>37865</v>
      </c>
      <c r="B2317" s="79" t="s">
        <v>89</v>
      </c>
      <c r="C2317" s="79" t="s">
        <v>95</v>
      </c>
      <c r="D2317" s="85">
        <v>0</v>
      </c>
      <c r="E2317" s="85">
        <v>0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6IF-NTHWST/CANBR</v>
      </c>
    </row>
    <row r="2318" spans="1:8">
      <c r="A2318" s="80">
        <v>37865</v>
      </c>
      <c r="B2318" s="79" t="s">
        <v>89</v>
      </c>
      <c r="C2318" s="79" t="s">
        <v>67</v>
      </c>
      <c r="D2318" s="85">
        <v>142013.7463</v>
      </c>
      <c r="E2318" s="85">
        <v>-14201.37463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6IF-NWPL_ROCKY_M</v>
      </c>
    </row>
    <row r="2319" spans="1:8">
      <c r="A2319" s="80">
        <v>37865</v>
      </c>
      <c r="B2319" s="79" t="s">
        <v>89</v>
      </c>
      <c r="C2319" s="79" t="s">
        <v>73</v>
      </c>
      <c r="D2319" s="85">
        <v>14201.374599999999</v>
      </c>
      <c r="E2319" s="85">
        <v>-2840.2749199999998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6IF-WAHA-TX</v>
      </c>
    </row>
    <row r="2320" spans="1:8">
      <c r="A2320" s="80">
        <v>37865</v>
      </c>
      <c r="B2320" s="79" t="s">
        <v>89</v>
      </c>
      <c r="C2320" s="79" t="s">
        <v>68</v>
      </c>
      <c r="D2320" s="85">
        <v>0</v>
      </c>
      <c r="E2320" s="85">
        <v>0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6NGI-MALIN</v>
      </c>
    </row>
    <row r="2321" spans="1:8">
      <c r="A2321" s="80">
        <v>37865</v>
      </c>
      <c r="B2321" s="79" t="s">
        <v>89</v>
      </c>
      <c r="C2321" s="79" t="s">
        <v>46</v>
      </c>
      <c r="D2321" s="85">
        <v>164865.6514</v>
      </c>
      <c r="E2321" s="85">
        <v>-16486.565139999999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6NGI-SOCAL</v>
      </c>
    </row>
    <row r="2322" spans="1:8">
      <c r="A2322" s="80">
        <v>37865</v>
      </c>
      <c r="B2322" s="79" t="s">
        <v>89</v>
      </c>
      <c r="C2322" s="79" t="s">
        <v>106</v>
      </c>
      <c r="D2322" s="85">
        <v>-142013.74619999999</v>
      </c>
      <c r="E2322" s="85">
        <v>0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6NGW/OPAL</v>
      </c>
    </row>
    <row r="2323" spans="1:8">
      <c r="A2323" s="80">
        <v>37895</v>
      </c>
      <c r="B2323" s="79" t="s">
        <v>89</v>
      </c>
      <c r="C2323" s="79" t="s">
        <v>91</v>
      </c>
      <c r="D2323" s="85">
        <v>431280.86459999997</v>
      </c>
      <c r="E2323" s="85">
        <v>-4312.8086460000004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6IF-CIG/RKYMTN</v>
      </c>
    </row>
    <row r="2324" spans="1:8">
      <c r="A2324" s="80">
        <v>37895</v>
      </c>
      <c r="B2324" s="79" t="s">
        <v>89</v>
      </c>
      <c r="C2324" s="79" t="s">
        <v>104</v>
      </c>
      <c r="D2324" s="85">
        <v>-438679.9327</v>
      </c>
      <c r="E2324" s="85">
        <v>4386.7993269999997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6IF-CIG/WIC</v>
      </c>
    </row>
    <row r="2325" spans="1:8">
      <c r="A2325" s="80">
        <v>37895</v>
      </c>
      <c r="B2325" s="79" t="s">
        <v>89</v>
      </c>
      <c r="C2325" s="79" t="s">
        <v>92</v>
      </c>
      <c r="D2325" s="85">
        <v>-27036.834900000002</v>
      </c>
      <c r="E2325" s="85">
        <v>2703.6834899999999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6IF-ELPO/PERMIAN</v>
      </c>
    </row>
    <row r="2326" spans="1:8">
      <c r="A2326" s="80">
        <v>37895</v>
      </c>
      <c r="B2326" s="79" t="s">
        <v>89</v>
      </c>
      <c r="C2326" s="79" t="s">
        <v>72</v>
      </c>
      <c r="D2326" s="85">
        <v>-11050.960999999999</v>
      </c>
      <c r="E2326" s="85">
        <v>1105.0961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6IF-ELPO/SJ</v>
      </c>
    </row>
    <row r="2327" spans="1:8">
      <c r="A2327" s="80">
        <v>37895</v>
      </c>
      <c r="B2327" s="79" t="s">
        <v>89</v>
      </c>
      <c r="C2327" s="79" t="s">
        <v>95</v>
      </c>
      <c r="D2327" s="85">
        <v>0</v>
      </c>
      <c r="E2327" s="85">
        <v>0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6IF-NTHWST/CANBR</v>
      </c>
    </row>
    <row r="2328" spans="1:8">
      <c r="A2328" s="80">
        <v>37895</v>
      </c>
      <c r="B2328" s="79" t="s">
        <v>89</v>
      </c>
      <c r="C2328" s="79" t="s">
        <v>67</v>
      </c>
      <c r="D2328" s="85">
        <v>146226.64429999999</v>
      </c>
      <c r="E2328" s="85">
        <v>-14622.664430000001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6IF-NWPL_ROCKY_M</v>
      </c>
    </row>
    <row r="2329" spans="1:8">
      <c r="A2329" s="80">
        <v>37895</v>
      </c>
      <c r="B2329" s="79" t="s">
        <v>89</v>
      </c>
      <c r="C2329" s="79" t="s">
        <v>73</v>
      </c>
      <c r="D2329" s="85">
        <v>14622.664400000001</v>
      </c>
      <c r="E2329" s="85">
        <v>-2924.5328800000002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6IF-WAHA-TX</v>
      </c>
    </row>
    <row r="2330" spans="1:8">
      <c r="A2330" s="80">
        <v>37895</v>
      </c>
      <c r="B2330" s="79" t="s">
        <v>89</v>
      </c>
      <c r="C2330" s="79" t="s">
        <v>68</v>
      </c>
      <c r="D2330" s="85">
        <v>0</v>
      </c>
      <c r="E2330" s="85">
        <v>0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6NGI-MALIN</v>
      </c>
    </row>
    <row r="2331" spans="1:8">
      <c r="A2331" s="80">
        <v>37895</v>
      </c>
      <c r="B2331" s="79" t="s">
        <v>89</v>
      </c>
      <c r="C2331" s="79" t="s">
        <v>46</v>
      </c>
      <c r="D2331" s="85">
        <v>137616.2531</v>
      </c>
      <c r="E2331" s="85">
        <v>-13761.625309999999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6NGI-SOCAL</v>
      </c>
    </row>
    <row r="2332" spans="1:8">
      <c r="A2332" s="80">
        <v>37895</v>
      </c>
      <c r="B2332" s="79" t="s">
        <v>89</v>
      </c>
      <c r="C2332" s="79" t="s">
        <v>106</v>
      </c>
      <c r="D2332" s="85">
        <v>-146226.64420000001</v>
      </c>
      <c r="E2332" s="85">
        <v>0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6NGW/OPAL</v>
      </c>
    </row>
    <row r="2333" spans="1:8">
      <c r="A2333" s="80">
        <v>37926</v>
      </c>
      <c r="B2333" s="79" t="s">
        <v>89</v>
      </c>
      <c r="C2333" s="79" t="s">
        <v>91</v>
      </c>
      <c r="D2333" s="85">
        <v>415801.12579999998</v>
      </c>
      <c r="E2333" s="85">
        <v>-4158.0112580000005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37926</v>
      </c>
      <c r="B2334" s="79" t="s">
        <v>89</v>
      </c>
      <c r="C2334" s="79" t="s">
        <v>104</v>
      </c>
      <c r="D2334" s="85">
        <v>-422934.62310000003</v>
      </c>
      <c r="E2334" s="85">
        <v>4229.3462310000004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6IF-CIG/WIC</v>
      </c>
    </row>
    <row r="2335" spans="1:8">
      <c r="A2335" s="80">
        <v>37926</v>
      </c>
      <c r="B2335" s="79" t="s">
        <v>89</v>
      </c>
      <c r="C2335" s="79" t="s">
        <v>92</v>
      </c>
      <c r="D2335" s="85">
        <v>-23592.233199999999</v>
      </c>
      <c r="E2335" s="85">
        <v>2359.2233200000001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6IF-ELPO/PERMIAN</v>
      </c>
    </row>
    <row r="2336" spans="1:8">
      <c r="A2336" s="80">
        <v>37926</v>
      </c>
      <c r="B2336" s="79" t="s">
        <v>89</v>
      </c>
      <c r="C2336" s="79" t="s">
        <v>72</v>
      </c>
      <c r="D2336" s="85">
        <v>41284.058299999997</v>
      </c>
      <c r="E2336" s="85">
        <v>-4128.4058299999997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6IF-ELPO/SJ</v>
      </c>
    </row>
    <row r="2337" spans="1:8">
      <c r="A2337" s="80">
        <v>37926</v>
      </c>
      <c r="B2337" s="79" t="s">
        <v>89</v>
      </c>
      <c r="C2337" s="79" t="s">
        <v>95</v>
      </c>
      <c r="D2337" s="85">
        <v>0</v>
      </c>
      <c r="E2337" s="85">
        <v>0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6IF-NTHWST/CANBR</v>
      </c>
    </row>
    <row r="2338" spans="1:8">
      <c r="A2338" s="80">
        <v>37926</v>
      </c>
      <c r="B2338" s="79" t="s">
        <v>89</v>
      </c>
      <c r="C2338" s="79" t="s">
        <v>67</v>
      </c>
      <c r="D2338" s="85">
        <v>140978.2077</v>
      </c>
      <c r="E2338" s="85">
        <v>-14097.82077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6IF-NWPL_ROCKY_M</v>
      </c>
    </row>
    <row r="2339" spans="1:8">
      <c r="A2339" s="80">
        <v>37926</v>
      </c>
      <c r="B2339" s="79" t="s">
        <v>89</v>
      </c>
      <c r="C2339" s="79" t="s">
        <v>73</v>
      </c>
      <c r="D2339" s="85">
        <v>14097.820800000001</v>
      </c>
      <c r="E2339" s="85">
        <v>-2819.5641599999999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6IF-WAHA-TX</v>
      </c>
    </row>
    <row r="2340" spans="1:8">
      <c r="A2340" s="80">
        <v>37926</v>
      </c>
      <c r="B2340" s="79" t="s">
        <v>89</v>
      </c>
      <c r="C2340" s="79" t="s">
        <v>68</v>
      </c>
      <c r="D2340" s="85">
        <v>0</v>
      </c>
      <c r="E2340" s="85">
        <v>0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6NGI-MALIN</v>
      </c>
    </row>
    <row r="2341" spans="1:8">
      <c r="A2341" s="80">
        <v>37926</v>
      </c>
      <c r="B2341" s="79" t="s">
        <v>89</v>
      </c>
      <c r="C2341" s="79" t="s">
        <v>46</v>
      </c>
      <c r="D2341" s="85">
        <v>181779.18040000001</v>
      </c>
      <c r="E2341" s="85">
        <v>-18177.91804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6NGI-SOCAL</v>
      </c>
    </row>
    <row r="2342" spans="1:8">
      <c r="A2342" s="80">
        <v>37926</v>
      </c>
      <c r="B2342" s="79" t="s">
        <v>89</v>
      </c>
      <c r="C2342" s="79" t="s">
        <v>106</v>
      </c>
      <c r="D2342" s="85">
        <v>-140978.2078</v>
      </c>
      <c r="E2342" s="85">
        <v>0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6NGW/OPAL</v>
      </c>
    </row>
    <row r="2343" spans="1:8">
      <c r="A2343" s="80">
        <v>37956</v>
      </c>
      <c r="B2343" s="79" t="s">
        <v>89</v>
      </c>
      <c r="C2343" s="79" t="s">
        <v>91</v>
      </c>
      <c r="D2343" s="85">
        <v>435402.1495</v>
      </c>
      <c r="E2343" s="85">
        <v>-4354.021495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6IF-CIG/RKYMTN</v>
      </c>
    </row>
    <row r="2344" spans="1:8">
      <c r="A2344" s="80">
        <v>37956</v>
      </c>
      <c r="B2344" s="79" t="s">
        <v>89</v>
      </c>
      <c r="C2344" s="79" t="s">
        <v>104</v>
      </c>
      <c r="D2344" s="85">
        <v>-435402.1495</v>
      </c>
      <c r="E2344" s="85">
        <v>4354.021495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6IF-CIG/WIC</v>
      </c>
    </row>
    <row r="2345" spans="1:8">
      <c r="A2345" s="80">
        <v>37956</v>
      </c>
      <c r="B2345" s="79" t="s">
        <v>89</v>
      </c>
      <c r="C2345" s="79" t="s">
        <v>92</v>
      </c>
      <c r="D2345" s="85">
        <v>-26834.8177</v>
      </c>
      <c r="E2345" s="85">
        <v>2683.4817699999999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6IF-ELPO/PERMIAN</v>
      </c>
    </row>
    <row r="2346" spans="1:8">
      <c r="A2346" s="80">
        <v>37956</v>
      </c>
      <c r="B2346" s="79" t="s">
        <v>89</v>
      </c>
      <c r="C2346" s="79" t="s">
        <v>72</v>
      </c>
      <c r="D2346" s="85">
        <v>33937.958899999998</v>
      </c>
      <c r="E2346" s="85">
        <v>-3393.7958899999999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6IF-ELPO/SJ</v>
      </c>
    </row>
    <row r="2347" spans="1:8">
      <c r="A2347" s="80">
        <v>37956</v>
      </c>
      <c r="B2347" s="79" t="s">
        <v>89</v>
      </c>
      <c r="C2347" s="79" t="s">
        <v>95</v>
      </c>
      <c r="D2347" s="85">
        <v>0</v>
      </c>
      <c r="E2347" s="85">
        <v>0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6IF-NTHWST/CANBR</v>
      </c>
    </row>
    <row r="2348" spans="1:8">
      <c r="A2348" s="80">
        <v>37956</v>
      </c>
      <c r="B2348" s="79" t="s">
        <v>89</v>
      </c>
      <c r="C2348" s="79" t="s">
        <v>67</v>
      </c>
      <c r="D2348" s="85">
        <v>145134.04990000001</v>
      </c>
      <c r="E2348" s="85">
        <v>-14513.404990000001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6IF-NWPL_ROCKY_M</v>
      </c>
    </row>
    <row r="2349" spans="1:8">
      <c r="A2349" s="80">
        <v>37956</v>
      </c>
      <c r="B2349" s="79" t="s">
        <v>89</v>
      </c>
      <c r="C2349" s="79" t="s">
        <v>73</v>
      </c>
      <c r="D2349" s="85">
        <v>14513.4051</v>
      </c>
      <c r="E2349" s="85">
        <v>-2902.68102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6IF-WAHA-TX</v>
      </c>
    </row>
    <row r="2350" spans="1:8">
      <c r="A2350" s="80">
        <v>37956</v>
      </c>
      <c r="B2350" s="79" t="s">
        <v>89</v>
      </c>
      <c r="C2350" s="79" t="s">
        <v>68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6NGI-MALIN</v>
      </c>
    </row>
    <row r="2351" spans="1:8">
      <c r="A2351" s="80">
        <v>37956</v>
      </c>
      <c r="B2351" s="79" t="s">
        <v>89</v>
      </c>
      <c r="C2351" s="79" t="s">
        <v>46</v>
      </c>
      <c r="D2351" s="85">
        <v>180535.52179999999</v>
      </c>
      <c r="E2351" s="85">
        <v>-18053.552179999999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6NGI-SOCAL</v>
      </c>
    </row>
    <row r="2352" spans="1:8">
      <c r="A2352" s="80">
        <v>37956</v>
      </c>
      <c r="B2352" s="79" t="s">
        <v>89</v>
      </c>
      <c r="C2352" s="79" t="s">
        <v>106</v>
      </c>
      <c r="D2352" s="85">
        <v>-145134.04980000001</v>
      </c>
      <c r="E2352" s="85">
        <v>0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6NGW/OPAL</v>
      </c>
    </row>
    <row r="2353" spans="1:8">
      <c r="A2353" s="80">
        <v>37987</v>
      </c>
      <c r="B2353" s="79" t="s">
        <v>89</v>
      </c>
      <c r="C2353" s="79" t="s">
        <v>91</v>
      </c>
      <c r="D2353" s="85">
        <v>578244.99459999998</v>
      </c>
      <c r="E2353" s="85">
        <v>-5782.4499459999997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6IF-CIG/RKYMTN</v>
      </c>
    </row>
    <row r="2354" spans="1:8">
      <c r="A2354" s="80">
        <v>37987</v>
      </c>
      <c r="B2354" s="79" t="s">
        <v>89</v>
      </c>
      <c r="C2354" s="79" t="s">
        <v>104</v>
      </c>
      <c r="D2354" s="85">
        <v>-433683.74589999998</v>
      </c>
      <c r="E2354" s="85">
        <v>4336.8374590000003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6IF-CIG/WIC</v>
      </c>
    </row>
    <row r="2355" spans="1:8">
      <c r="A2355" s="80">
        <v>37987</v>
      </c>
      <c r="B2355" s="79" t="s">
        <v>89</v>
      </c>
      <c r="C2355" s="79" t="s">
        <v>92</v>
      </c>
      <c r="D2355" s="85">
        <v>-28074.727200000001</v>
      </c>
      <c r="E2355" s="85">
        <v>2807.4727200000002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6IF-ELPO/PERMIAN</v>
      </c>
    </row>
    <row r="2356" spans="1:8">
      <c r="A2356" s="80">
        <v>37987</v>
      </c>
      <c r="B2356" s="79" t="s">
        <v>89</v>
      </c>
      <c r="C2356" s="79" t="s">
        <v>72</v>
      </c>
      <c r="D2356" s="85">
        <v>9389.0199000000011</v>
      </c>
      <c r="E2356" s="85">
        <v>-938.90198999999996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6IF-ELPO/SJ</v>
      </c>
    </row>
    <row r="2357" spans="1:8">
      <c r="A2357" s="80">
        <v>37987</v>
      </c>
      <c r="B2357" s="79" t="s">
        <v>89</v>
      </c>
      <c r="C2357" s="79" t="s">
        <v>95</v>
      </c>
      <c r="D2357" s="85">
        <v>0</v>
      </c>
      <c r="E2357" s="85">
        <v>0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6IF-NTHWST/CANBR</v>
      </c>
    </row>
    <row r="2358" spans="1:8">
      <c r="A2358" s="80">
        <v>37987</v>
      </c>
      <c r="B2358" s="79" t="s">
        <v>89</v>
      </c>
      <c r="C2358" s="79" t="s">
        <v>67</v>
      </c>
      <c r="D2358" s="85">
        <v>144561.24859999999</v>
      </c>
      <c r="E2358" s="85">
        <v>-14456.12486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6IF-NWPL_ROCKY_M</v>
      </c>
    </row>
    <row r="2359" spans="1:8">
      <c r="A2359" s="80">
        <v>37987</v>
      </c>
      <c r="B2359" s="79" t="s">
        <v>89</v>
      </c>
      <c r="C2359" s="79" t="s">
        <v>73</v>
      </c>
      <c r="D2359" s="85">
        <v>14456.124800000001</v>
      </c>
      <c r="E2359" s="85">
        <v>-2891.22496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6IF-WAHA-TX</v>
      </c>
    </row>
    <row r="2360" spans="1:8">
      <c r="A2360" s="80">
        <v>37987</v>
      </c>
      <c r="B2360" s="79" t="s">
        <v>89</v>
      </c>
      <c r="C2360" s="79" t="s">
        <v>68</v>
      </c>
      <c r="D2360" s="85">
        <v>0</v>
      </c>
      <c r="E2360" s="85">
        <v>0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6NGI-MALIN</v>
      </c>
    </row>
    <row r="2361" spans="1:8">
      <c r="A2361" s="80">
        <v>37987</v>
      </c>
      <c r="B2361" s="79" t="s">
        <v>89</v>
      </c>
      <c r="C2361" s="79" t="s">
        <v>46</v>
      </c>
      <c r="D2361" s="85">
        <v>-97422.157300000006</v>
      </c>
      <c r="E2361" s="85">
        <v>9742.2157299999999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6NGI-SOCAL</v>
      </c>
    </row>
    <row r="2362" spans="1:8">
      <c r="A2362" s="80">
        <v>37987</v>
      </c>
      <c r="B2362" s="79" t="s">
        <v>89</v>
      </c>
      <c r="C2362" s="79" t="s">
        <v>106</v>
      </c>
      <c r="D2362" s="85">
        <v>-144561.24859999999</v>
      </c>
      <c r="E2362" s="85">
        <v>0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6NGW/OPAL</v>
      </c>
    </row>
    <row r="2363" spans="1:8">
      <c r="A2363" s="80">
        <v>38018</v>
      </c>
      <c r="B2363" s="79" t="s">
        <v>89</v>
      </c>
      <c r="C2363" s="79" t="s">
        <v>91</v>
      </c>
      <c r="D2363" s="85">
        <v>531938.63179999997</v>
      </c>
      <c r="E2363" s="85">
        <v>-5319.3863179999998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6IF-CIG/RKYMTN</v>
      </c>
    </row>
    <row r="2364" spans="1:8">
      <c r="A2364" s="80">
        <v>38018</v>
      </c>
      <c r="B2364" s="79" t="s">
        <v>89</v>
      </c>
      <c r="C2364" s="79" t="s">
        <v>104</v>
      </c>
      <c r="D2364" s="85">
        <v>-404065.40130000003</v>
      </c>
      <c r="E2364" s="85">
        <v>4040.6540129999998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6IF-CIG/WIC</v>
      </c>
    </row>
    <row r="2365" spans="1:8">
      <c r="A2365" s="80">
        <v>38018</v>
      </c>
      <c r="B2365" s="79" t="s">
        <v>89</v>
      </c>
      <c r="C2365" s="79" t="s">
        <v>92</v>
      </c>
      <c r="D2365" s="85">
        <v>-17332.0834</v>
      </c>
      <c r="E2365" s="85">
        <v>1733.2083399999999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6IF-ELPO/PERMIAN</v>
      </c>
    </row>
    <row r="2366" spans="1:8">
      <c r="A2366" s="80">
        <v>38018</v>
      </c>
      <c r="B2366" s="79" t="s">
        <v>89</v>
      </c>
      <c r="C2366" s="79" t="s">
        <v>72</v>
      </c>
      <c r="D2366" s="85">
        <v>12083.877700000001</v>
      </c>
      <c r="E2366" s="85">
        <v>-1208.38777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6IF-ELPO/SJ</v>
      </c>
    </row>
    <row r="2367" spans="1:8">
      <c r="A2367" s="80">
        <v>38018</v>
      </c>
      <c r="B2367" s="79" t="s">
        <v>89</v>
      </c>
      <c r="C2367" s="79" t="s">
        <v>95</v>
      </c>
      <c r="D2367" s="85">
        <v>0</v>
      </c>
      <c r="E2367" s="85">
        <v>0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6IF-NTHWST/CANBR</v>
      </c>
    </row>
    <row r="2368" spans="1:8">
      <c r="A2368" s="80">
        <v>38018</v>
      </c>
      <c r="B2368" s="79" t="s">
        <v>89</v>
      </c>
      <c r="C2368" s="79" t="s">
        <v>67</v>
      </c>
      <c r="D2368" s="85">
        <v>134688.46710000001</v>
      </c>
      <c r="E2368" s="85">
        <v>-13468.84671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38018</v>
      </c>
      <c r="B2369" s="79" t="s">
        <v>89</v>
      </c>
      <c r="C2369" s="79" t="s">
        <v>73</v>
      </c>
      <c r="D2369" s="85">
        <v>13468.846799999999</v>
      </c>
      <c r="E2369" s="85">
        <v>-2693.7693599999998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6IF-WAHA-TX</v>
      </c>
    </row>
    <row r="2370" spans="1:8">
      <c r="A2370" s="80">
        <v>38018</v>
      </c>
      <c r="B2370" s="79" t="s">
        <v>89</v>
      </c>
      <c r="C2370" s="79" t="s">
        <v>68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38018</v>
      </c>
      <c r="B2371" s="79" t="s">
        <v>89</v>
      </c>
      <c r="C2371" s="79" t="s">
        <v>46</v>
      </c>
      <c r="D2371" s="85">
        <v>-71587.384399999995</v>
      </c>
      <c r="E2371" s="85">
        <v>7158.7384400000001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6NGI-SOCAL</v>
      </c>
    </row>
    <row r="2372" spans="1:8">
      <c r="A2372" s="80">
        <v>38018</v>
      </c>
      <c r="B2372" s="79" t="s">
        <v>89</v>
      </c>
      <c r="C2372" s="79" t="s">
        <v>106</v>
      </c>
      <c r="D2372" s="85">
        <v>-134688.467</v>
      </c>
      <c r="E2372" s="85">
        <v>0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6NGW/OPAL</v>
      </c>
    </row>
    <row r="2373" spans="1:8">
      <c r="A2373" s="80">
        <v>38047</v>
      </c>
      <c r="B2373" s="79" t="s">
        <v>89</v>
      </c>
      <c r="C2373" s="79" t="s">
        <v>91</v>
      </c>
      <c r="D2373" s="85">
        <v>566423.98820000002</v>
      </c>
      <c r="E2373" s="85">
        <v>-5664.2398819999999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38047</v>
      </c>
      <c r="B2374" s="79" t="s">
        <v>89</v>
      </c>
      <c r="C2374" s="79" t="s">
        <v>104</v>
      </c>
      <c r="D2374" s="85">
        <v>-430260.79019999999</v>
      </c>
      <c r="E2374" s="85">
        <v>4302.6079019999997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6IF-CIG/WIC</v>
      </c>
    </row>
    <row r="2375" spans="1:8">
      <c r="A2375" s="80">
        <v>38047</v>
      </c>
      <c r="B2375" s="79" t="s">
        <v>89</v>
      </c>
      <c r="C2375" s="79" t="s">
        <v>92</v>
      </c>
      <c r="D2375" s="85">
        <v>-26517.943899999998</v>
      </c>
      <c r="E2375" s="85">
        <v>2651.79439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6IF-ELPO/PERMIAN</v>
      </c>
    </row>
    <row r="2376" spans="1:8">
      <c r="A2376" s="80">
        <v>38047</v>
      </c>
      <c r="B2376" s="79" t="s">
        <v>89</v>
      </c>
      <c r="C2376" s="79" t="s">
        <v>72</v>
      </c>
      <c r="D2376" s="85">
        <v>14787.0918</v>
      </c>
      <c r="E2376" s="85">
        <v>-1478.7091800000001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6IF-ELPO/SJ</v>
      </c>
    </row>
    <row r="2377" spans="1:8">
      <c r="A2377" s="80">
        <v>38047</v>
      </c>
      <c r="B2377" s="79" t="s">
        <v>89</v>
      </c>
      <c r="C2377" s="79" t="s">
        <v>95</v>
      </c>
      <c r="D2377" s="85">
        <v>0</v>
      </c>
      <c r="E2377" s="85">
        <v>0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6IF-NTHWST/CANBR</v>
      </c>
    </row>
    <row r="2378" spans="1:8">
      <c r="A2378" s="80">
        <v>38047</v>
      </c>
      <c r="B2378" s="79" t="s">
        <v>89</v>
      </c>
      <c r="C2378" s="79" t="s">
        <v>67</v>
      </c>
      <c r="D2378" s="85">
        <v>143420.2634</v>
      </c>
      <c r="E2378" s="85">
        <v>-14342.02634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6IF-NWPL_ROCKY_M</v>
      </c>
    </row>
    <row r="2379" spans="1:8">
      <c r="A2379" s="80">
        <v>38047</v>
      </c>
      <c r="B2379" s="79" t="s">
        <v>89</v>
      </c>
      <c r="C2379" s="79" t="s">
        <v>73</v>
      </c>
      <c r="D2379" s="85">
        <v>14342.026300000001</v>
      </c>
      <c r="E2379" s="85">
        <v>-2868.40526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6IF-WAHA-TX</v>
      </c>
    </row>
    <row r="2380" spans="1:8">
      <c r="A2380" s="80">
        <v>38047</v>
      </c>
      <c r="B2380" s="79" t="s">
        <v>89</v>
      </c>
      <c r="C2380" s="79" t="s">
        <v>68</v>
      </c>
      <c r="D2380" s="85">
        <v>0</v>
      </c>
      <c r="E2380" s="85">
        <v>0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6NGI-MALIN</v>
      </c>
    </row>
    <row r="2381" spans="1:8">
      <c r="A2381" s="80">
        <v>38047</v>
      </c>
      <c r="B2381" s="79" t="s">
        <v>89</v>
      </c>
      <c r="C2381" s="79" t="s">
        <v>46</v>
      </c>
      <c r="D2381" s="85">
        <v>-81488.617499999993</v>
      </c>
      <c r="E2381" s="85">
        <v>8148.86175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6NGI-SOCAL</v>
      </c>
    </row>
    <row r="2382" spans="1:8">
      <c r="A2382" s="80">
        <v>38047</v>
      </c>
      <c r="B2382" s="79" t="s">
        <v>89</v>
      </c>
      <c r="C2382" s="79" t="s">
        <v>106</v>
      </c>
      <c r="D2382" s="85">
        <v>-143420.2634</v>
      </c>
      <c r="E2382" s="85">
        <v>0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6NGW/OPAL</v>
      </c>
    </row>
    <row r="2383" spans="1:8">
      <c r="A2383" s="80">
        <v>38078</v>
      </c>
      <c r="B2383" s="79" t="s">
        <v>89</v>
      </c>
      <c r="C2383" s="79" t="s">
        <v>91</v>
      </c>
      <c r="D2383" s="85">
        <v>545874.65930000006</v>
      </c>
      <c r="E2383" s="85">
        <v>-5458.7465929999998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6IF-CIG/RKYMTN</v>
      </c>
    </row>
    <row r="2384" spans="1:8">
      <c r="A2384" s="80">
        <v>38078</v>
      </c>
      <c r="B2384" s="79" t="s">
        <v>89</v>
      </c>
      <c r="C2384" s="79" t="s">
        <v>104</v>
      </c>
      <c r="D2384" s="85">
        <v>-414651.33390000003</v>
      </c>
      <c r="E2384" s="85">
        <v>4146.5133390000001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6IF-CIG/WIC</v>
      </c>
    </row>
    <row r="2385" spans="1:8">
      <c r="A2385" s="80">
        <v>38078</v>
      </c>
      <c r="B2385" s="79" t="s">
        <v>89</v>
      </c>
      <c r="C2385" s="79" t="s">
        <v>92</v>
      </c>
      <c r="D2385" s="85">
        <v>-24460.742900000001</v>
      </c>
      <c r="E2385" s="85">
        <v>2446.07429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6IF-ELPO/PERMIAN</v>
      </c>
    </row>
    <row r="2386" spans="1:8">
      <c r="A2386" s="80">
        <v>38078</v>
      </c>
      <c r="B2386" s="79" t="s">
        <v>89</v>
      </c>
      <c r="C2386" s="79" t="s">
        <v>72</v>
      </c>
      <c r="D2386" s="85">
        <v>17491.836200000002</v>
      </c>
      <c r="E2386" s="85">
        <v>-1749.18362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6IF-ELPO/SJ</v>
      </c>
    </row>
    <row r="2387" spans="1:8">
      <c r="A2387" s="80">
        <v>38078</v>
      </c>
      <c r="B2387" s="79" t="s">
        <v>89</v>
      </c>
      <c r="C2387" s="79" t="s">
        <v>95</v>
      </c>
      <c r="D2387" s="85">
        <v>0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6IF-NTHWST/CANBR</v>
      </c>
    </row>
    <row r="2388" spans="1:8">
      <c r="A2388" s="80">
        <v>38078</v>
      </c>
      <c r="B2388" s="79" t="s">
        <v>89</v>
      </c>
      <c r="C2388" s="79" t="s">
        <v>67</v>
      </c>
      <c r="D2388" s="85">
        <v>138217.11129999999</v>
      </c>
      <c r="E2388" s="85">
        <v>-13821.71113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6IF-NWPL_ROCKY_M</v>
      </c>
    </row>
    <row r="2389" spans="1:8">
      <c r="A2389" s="80">
        <v>38078</v>
      </c>
      <c r="B2389" s="79" t="s">
        <v>89</v>
      </c>
      <c r="C2389" s="79" t="s">
        <v>73</v>
      </c>
      <c r="D2389" s="85">
        <v>13821.710999999999</v>
      </c>
      <c r="E2389" s="85">
        <v>-2764.3422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6IF-WAHA-TX</v>
      </c>
    </row>
    <row r="2390" spans="1:8">
      <c r="A2390" s="80">
        <v>38078</v>
      </c>
      <c r="B2390" s="79" t="s">
        <v>89</v>
      </c>
      <c r="C2390" s="79" t="s">
        <v>68</v>
      </c>
      <c r="D2390" s="85">
        <v>0</v>
      </c>
      <c r="E2390" s="85">
        <v>0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6NGI-MALIN</v>
      </c>
    </row>
    <row r="2391" spans="1:8">
      <c r="A2391" s="80">
        <v>38078</v>
      </c>
      <c r="B2391" s="79" t="s">
        <v>89</v>
      </c>
      <c r="C2391" s="79" t="s">
        <v>46</v>
      </c>
      <c r="D2391" s="85">
        <v>-31930.9172</v>
      </c>
      <c r="E2391" s="85">
        <v>3193.0917199999999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6NGI-SOCAL</v>
      </c>
    </row>
    <row r="2392" spans="1:8">
      <c r="A2392" s="80">
        <v>38078</v>
      </c>
      <c r="B2392" s="79" t="s">
        <v>89</v>
      </c>
      <c r="C2392" s="79" t="s">
        <v>106</v>
      </c>
      <c r="D2392" s="85">
        <v>-138217.11139999999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6NGW/OPAL</v>
      </c>
    </row>
    <row r="2393" spans="1:8">
      <c r="A2393" s="80">
        <v>38108</v>
      </c>
      <c r="B2393" s="79" t="s">
        <v>89</v>
      </c>
      <c r="C2393" s="79" t="s">
        <v>91</v>
      </c>
      <c r="D2393" s="85">
        <v>561797.74349999998</v>
      </c>
      <c r="E2393" s="85">
        <v>-5617.9774349999998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6IF-CIG/RKYMTN</v>
      </c>
    </row>
    <row r="2394" spans="1:8">
      <c r="A2394" s="80">
        <v>38108</v>
      </c>
      <c r="B2394" s="79" t="s">
        <v>89</v>
      </c>
      <c r="C2394" s="79" t="s">
        <v>104</v>
      </c>
      <c r="D2394" s="85">
        <v>-426746.65279999998</v>
      </c>
      <c r="E2394" s="85">
        <v>4267.4665279999999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6IF-CIG/WIC</v>
      </c>
    </row>
    <row r="2395" spans="1:8">
      <c r="A2395" s="80">
        <v>38108</v>
      </c>
      <c r="B2395" s="79" t="s">
        <v>89</v>
      </c>
      <c r="C2395" s="79" t="s">
        <v>92</v>
      </c>
      <c r="D2395" s="85">
        <v>-26301.359899999999</v>
      </c>
      <c r="E2395" s="85">
        <v>2630.1359900000002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6IF-ELPO/PERMIAN</v>
      </c>
    </row>
    <row r="2396" spans="1:8">
      <c r="A2396" s="80">
        <v>38108</v>
      </c>
      <c r="B2396" s="79" t="s">
        <v>89</v>
      </c>
      <c r="C2396" s="79" t="s">
        <v>72</v>
      </c>
      <c r="D2396" s="85">
        <v>18858.5311</v>
      </c>
      <c r="E2396" s="85">
        <v>-1885.85311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6IF-ELPO/SJ</v>
      </c>
    </row>
    <row r="2397" spans="1:8">
      <c r="A2397" s="80">
        <v>38108</v>
      </c>
      <c r="B2397" s="79" t="s">
        <v>89</v>
      </c>
      <c r="C2397" s="79" t="s">
        <v>95</v>
      </c>
      <c r="D2397" s="85">
        <v>0</v>
      </c>
      <c r="E2397" s="85">
        <v>0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6IF-NTHWST/CANBR</v>
      </c>
    </row>
    <row r="2398" spans="1:8">
      <c r="A2398" s="80">
        <v>38108</v>
      </c>
      <c r="B2398" s="79" t="s">
        <v>89</v>
      </c>
      <c r="C2398" s="79" t="s">
        <v>67</v>
      </c>
      <c r="D2398" s="85">
        <v>142248.88430000001</v>
      </c>
      <c r="E2398" s="85">
        <v>-14224.888430000001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6IF-NWPL_ROCKY_M</v>
      </c>
    </row>
    <row r="2399" spans="1:8">
      <c r="A2399" s="80">
        <v>38108</v>
      </c>
      <c r="B2399" s="79" t="s">
        <v>89</v>
      </c>
      <c r="C2399" s="79" t="s">
        <v>73</v>
      </c>
      <c r="D2399" s="85">
        <v>14224.8884</v>
      </c>
      <c r="E2399" s="85">
        <v>-2844.97768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6IF-WAHA-TX</v>
      </c>
    </row>
    <row r="2400" spans="1:8">
      <c r="A2400" s="80">
        <v>38108</v>
      </c>
      <c r="B2400" s="79" t="s">
        <v>89</v>
      </c>
      <c r="C2400" s="79" t="s">
        <v>68</v>
      </c>
      <c r="D2400" s="85">
        <v>0</v>
      </c>
      <c r="E2400" s="85">
        <v>0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6NGI-MALIN</v>
      </c>
    </row>
    <row r="2401" spans="1:8">
      <c r="A2401" s="80">
        <v>38108</v>
      </c>
      <c r="B2401" s="79" t="s">
        <v>89</v>
      </c>
      <c r="C2401" s="79" t="s">
        <v>46</v>
      </c>
      <c r="D2401" s="85">
        <v>20874.7942</v>
      </c>
      <c r="E2401" s="85">
        <v>-2087.4794200000001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6NGI-SOCAL</v>
      </c>
    </row>
    <row r="2402" spans="1:8">
      <c r="A2402" s="80">
        <v>38108</v>
      </c>
      <c r="B2402" s="79" t="s">
        <v>89</v>
      </c>
      <c r="C2402" s="79" t="s">
        <v>106</v>
      </c>
      <c r="D2402" s="85">
        <v>-142248.8842</v>
      </c>
      <c r="E2402" s="85">
        <v>0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6NGW/OPAL</v>
      </c>
    </row>
    <row r="2403" spans="1:8">
      <c r="A2403" s="80">
        <v>38139</v>
      </c>
      <c r="B2403" s="79" t="s">
        <v>89</v>
      </c>
      <c r="C2403" s="79" t="s">
        <v>91</v>
      </c>
      <c r="D2403" s="85">
        <v>541364.59360000002</v>
      </c>
      <c r="E2403" s="85">
        <v>-5413.6459359999999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6IF-CIG/RKYMTN</v>
      </c>
    </row>
    <row r="2404" spans="1:8">
      <c r="A2404" s="80">
        <v>38139</v>
      </c>
      <c r="B2404" s="79" t="s">
        <v>89</v>
      </c>
      <c r="C2404" s="79" t="s">
        <v>104</v>
      </c>
      <c r="D2404" s="85">
        <v>-411225.4472</v>
      </c>
      <c r="E2404" s="85">
        <v>4112.2544719999996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6IF-CIG/WIC</v>
      </c>
    </row>
    <row r="2405" spans="1:8">
      <c r="A2405" s="80">
        <v>38139</v>
      </c>
      <c r="B2405" s="79" t="s">
        <v>89</v>
      </c>
      <c r="C2405" s="79" t="s">
        <v>92</v>
      </c>
      <c r="D2405" s="85">
        <v>-22939.0694</v>
      </c>
      <c r="E2405" s="85">
        <v>2293.9069399999998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6IF-ELPO/PERMIAN</v>
      </c>
    </row>
    <row r="2406" spans="1:8">
      <c r="A2406" s="80">
        <v>38139</v>
      </c>
      <c r="B2406" s="79" t="s">
        <v>89</v>
      </c>
      <c r="C2406" s="79" t="s">
        <v>72</v>
      </c>
      <c r="D2406" s="85">
        <v>18875.248</v>
      </c>
      <c r="E2406" s="85">
        <v>-1887.5248000000001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6IF-ELPO/SJ</v>
      </c>
    </row>
    <row r="2407" spans="1:8">
      <c r="A2407" s="80">
        <v>38139</v>
      </c>
      <c r="B2407" s="79" t="s">
        <v>89</v>
      </c>
      <c r="C2407" s="79" t="s">
        <v>95</v>
      </c>
      <c r="D2407" s="85">
        <v>0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6IF-NTHWST/CANBR</v>
      </c>
    </row>
    <row r="2408" spans="1:8">
      <c r="A2408" s="80">
        <v>38139</v>
      </c>
      <c r="B2408" s="79" t="s">
        <v>89</v>
      </c>
      <c r="C2408" s="79" t="s">
        <v>67</v>
      </c>
      <c r="D2408" s="85">
        <v>137075.14910000001</v>
      </c>
      <c r="E2408" s="85">
        <v>-13707.51491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6IF-NWPL_ROCKY_M</v>
      </c>
    </row>
    <row r="2409" spans="1:8">
      <c r="A2409" s="80">
        <v>38139</v>
      </c>
      <c r="B2409" s="79" t="s">
        <v>89</v>
      </c>
      <c r="C2409" s="79" t="s">
        <v>73</v>
      </c>
      <c r="D2409" s="85">
        <v>13707.514800000001</v>
      </c>
      <c r="E2409" s="85">
        <v>-2741.5029599999998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6IF-WAHA-TX</v>
      </c>
    </row>
    <row r="2410" spans="1:8">
      <c r="A2410" s="80">
        <v>38139</v>
      </c>
      <c r="B2410" s="79" t="s">
        <v>89</v>
      </c>
      <c r="C2410" s="79" t="s">
        <v>68</v>
      </c>
      <c r="D2410" s="85">
        <v>0</v>
      </c>
      <c r="E2410" s="85">
        <v>0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6NGI-MALIN</v>
      </c>
    </row>
    <row r="2411" spans="1:8">
      <c r="A2411" s="80">
        <v>38139</v>
      </c>
      <c r="B2411" s="79" t="s">
        <v>89</v>
      </c>
      <c r="C2411" s="79" t="s">
        <v>46</v>
      </c>
      <c r="D2411" s="85">
        <v>141927.60939999999</v>
      </c>
      <c r="E2411" s="85">
        <v>-14192.76094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6NGI-SOCAL</v>
      </c>
    </row>
    <row r="2412" spans="1:8">
      <c r="A2412" s="80">
        <v>38139</v>
      </c>
      <c r="B2412" s="79" t="s">
        <v>89</v>
      </c>
      <c r="C2412" s="79" t="s">
        <v>106</v>
      </c>
      <c r="D2412" s="85">
        <v>-137075.149</v>
      </c>
      <c r="E2412" s="85">
        <v>0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6NGW/OPAL</v>
      </c>
    </row>
    <row r="2413" spans="1:8">
      <c r="A2413" s="80">
        <v>38169</v>
      </c>
      <c r="B2413" s="79" t="s">
        <v>89</v>
      </c>
      <c r="C2413" s="79" t="s">
        <v>91</v>
      </c>
      <c r="D2413" s="85">
        <v>557087.55870000005</v>
      </c>
      <c r="E2413" s="85">
        <v>-5570.8755870000005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6IF-CIG/RKYMTN</v>
      </c>
    </row>
    <row r="2414" spans="1:8">
      <c r="A2414" s="80">
        <v>38169</v>
      </c>
      <c r="B2414" s="79" t="s">
        <v>89</v>
      </c>
      <c r="C2414" s="79" t="s">
        <v>104</v>
      </c>
      <c r="D2414" s="85">
        <v>-423168.7537</v>
      </c>
      <c r="E2414" s="85">
        <v>4231.6875369999998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6IF-CIG/WIC</v>
      </c>
    </row>
    <row r="2415" spans="1:8">
      <c r="A2415" s="80">
        <v>38169</v>
      </c>
      <c r="B2415" s="79" t="s">
        <v>89</v>
      </c>
      <c r="C2415" s="79" t="s">
        <v>92</v>
      </c>
      <c r="D2415" s="85">
        <v>-26080.8459</v>
      </c>
      <c r="E2415" s="85">
        <v>2608.0845899999999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6IF-ELPO/PERMIAN</v>
      </c>
    </row>
    <row r="2416" spans="1:8">
      <c r="A2416" s="80">
        <v>38169</v>
      </c>
      <c r="B2416" s="79" t="s">
        <v>89</v>
      </c>
      <c r="C2416" s="79" t="s">
        <v>72</v>
      </c>
      <c r="D2416" s="85">
        <v>18894.257300000001</v>
      </c>
      <c r="E2416" s="85">
        <v>-1889.4257299999999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6IF-ELPO/SJ</v>
      </c>
    </row>
    <row r="2417" spans="1:8">
      <c r="A2417" s="80">
        <v>38169</v>
      </c>
      <c r="B2417" s="79" t="s">
        <v>89</v>
      </c>
      <c r="C2417" s="79" t="s">
        <v>95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6IF-NTHWST/CANBR</v>
      </c>
    </row>
    <row r="2418" spans="1:8">
      <c r="A2418" s="80">
        <v>38169</v>
      </c>
      <c r="B2418" s="79" t="s">
        <v>89</v>
      </c>
      <c r="C2418" s="79" t="s">
        <v>67</v>
      </c>
      <c r="D2418" s="85">
        <v>141056.2512</v>
      </c>
      <c r="E2418" s="85">
        <v>-14105.625120000001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6IF-NWPL_ROCKY_M</v>
      </c>
    </row>
    <row r="2419" spans="1:8">
      <c r="A2419" s="80">
        <v>38169</v>
      </c>
      <c r="B2419" s="79" t="s">
        <v>89</v>
      </c>
      <c r="C2419" s="79" t="s">
        <v>73</v>
      </c>
      <c r="D2419" s="85">
        <v>14105.625100000001</v>
      </c>
      <c r="E2419" s="85">
        <v>-2821.1250199999999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6IF-WAHA-TX</v>
      </c>
    </row>
    <row r="2420" spans="1:8">
      <c r="A2420" s="80">
        <v>38169</v>
      </c>
      <c r="B2420" s="79" t="s">
        <v>89</v>
      </c>
      <c r="C2420" s="79" t="s">
        <v>68</v>
      </c>
      <c r="D2420" s="85">
        <v>0</v>
      </c>
      <c r="E2420" s="85">
        <v>0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6NGI-MALIN</v>
      </c>
    </row>
    <row r="2421" spans="1:8">
      <c r="A2421" s="80">
        <v>38169</v>
      </c>
      <c r="B2421" s="79" t="s">
        <v>89</v>
      </c>
      <c r="C2421" s="79" t="s">
        <v>46</v>
      </c>
      <c r="D2421" s="85">
        <v>167131.63680000001</v>
      </c>
      <c r="E2421" s="85">
        <v>-16713.163680000001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6NGI-SOCAL</v>
      </c>
    </row>
    <row r="2422" spans="1:8">
      <c r="A2422" s="80">
        <v>38169</v>
      </c>
      <c r="B2422" s="79" t="s">
        <v>89</v>
      </c>
      <c r="C2422" s="79" t="s">
        <v>106</v>
      </c>
      <c r="D2422" s="85">
        <v>-141056.2512</v>
      </c>
      <c r="E2422" s="85">
        <v>0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6NGW/OPAL</v>
      </c>
    </row>
    <row r="2423" spans="1:8">
      <c r="A2423" s="80">
        <v>38200</v>
      </c>
      <c r="B2423" s="79" t="s">
        <v>89</v>
      </c>
      <c r="C2423" s="79" t="s">
        <v>91</v>
      </c>
      <c r="D2423" s="85">
        <v>554679.71109999996</v>
      </c>
      <c r="E2423" s="85">
        <v>-5546.7971109999999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6IF-CIG/RKYMTN</v>
      </c>
    </row>
    <row r="2424" spans="1:8">
      <c r="A2424" s="80">
        <v>38200</v>
      </c>
      <c r="B2424" s="79" t="s">
        <v>89</v>
      </c>
      <c r="C2424" s="79" t="s">
        <v>104</v>
      </c>
      <c r="D2424" s="85">
        <v>-421339.73090000002</v>
      </c>
      <c r="E2424" s="85">
        <v>4213.397309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6IF-CIG/WIC</v>
      </c>
    </row>
    <row r="2425" spans="1:8">
      <c r="A2425" s="80">
        <v>38200</v>
      </c>
      <c r="B2425" s="79" t="s">
        <v>89</v>
      </c>
      <c r="C2425" s="79" t="s">
        <v>92</v>
      </c>
      <c r="D2425" s="85">
        <v>-27275.631399999998</v>
      </c>
      <c r="E2425" s="85">
        <v>2727.5631400000002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6IF-ELPO/PERMIAN</v>
      </c>
    </row>
    <row r="2426" spans="1:8">
      <c r="A2426" s="80">
        <v>38200</v>
      </c>
      <c r="B2426" s="79" t="s">
        <v>89</v>
      </c>
      <c r="C2426" s="79" t="s">
        <v>72</v>
      </c>
      <c r="D2426" s="85">
        <v>17558.540400000002</v>
      </c>
      <c r="E2426" s="85">
        <v>-1755.8540399999999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6IF-ELPO/SJ</v>
      </c>
    </row>
    <row r="2427" spans="1:8">
      <c r="A2427" s="80">
        <v>38200</v>
      </c>
      <c r="B2427" s="79" t="s">
        <v>89</v>
      </c>
      <c r="C2427" s="79" t="s">
        <v>95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6IF-NTHWST/CANBR</v>
      </c>
    </row>
    <row r="2428" spans="1:8">
      <c r="A2428" s="80">
        <v>38200</v>
      </c>
      <c r="B2428" s="79" t="s">
        <v>89</v>
      </c>
      <c r="C2428" s="79" t="s">
        <v>67</v>
      </c>
      <c r="D2428" s="85">
        <v>140446.57699999999</v>
      </c>
      <c r="E2428" s="85">
        <v>-14044.6577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6IF-NWPL_ROCKY_M</v>
      </c>
    </row>
    <row r="2429" spans="1:8">
      <c r="A2429" s="80">
        <v>38200</v>
      </c>
      <c r="B2429" s="79" t="s">
        <v>89</v>
      </c>
      <c r="C2429" s="79" t="s">
        <v>73</v>
      </c>
      <c r="D2429" s="85">
        <v>14044.6577</v>
      </c>
      <c r="E2429" s="85">
        <v>-2808.93154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6IF-WAHA-TX</v>
      </c>
    </row>
    <row r="2430" spans="1:8">
      <c r="A2430" s="80">
        <v>38200</v>
      </c>
      <c r="B2430" s="79" t="s">
        <v>89</v>
      </c>
      <c r="C2430" s="79" t="s">
        <v>68</v>
      </c>
      <c r="D2430" s="85">
        <v>0</v>
      </c>
      <c r="E2430" s="85">
        <v>0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6NGI-MALIN</v>
      </c>
    </row>
    <row r="2431" spans="1:8">
      <c r="A2431" s="80">
        <v>38200</v>
      </c>
      <c r="B2431" s="79" t="s">
        <v>89</v>
      </c>
      <c r="C2431" s="79" t="s">
        <v>46</v>
      </c>
      <c r="D2431" s="85">
        <v>144702.56109999999</v>
      </c>
      <c r="E2431" s="85">
        <v>-14470.25611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6NGI-SOCAL</v>
      </c>
    </row>
    <row r="2432" spans="1:8">
      <c r="A2432" s="80">
        <v>38200</v>
      </c>
      <c r="B2432" s="79" t="s">
        <v>89</v>
      </c>
      <c r="C2432" s="79" t="s">
        <v>106</v>
      </c>
      <c r="D2432" s="85">
        <v>-140446.57699999999</v>
      </c>
      <c r="E2432" s="85">
        <v>0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6NGW/OPAL</v>
      </c>
    </row>
    <row r="2433" spans="1:8">
      <c r="A2433" s="80">
        <v>38231</v>
      </c>
      <c r="B2433" s="79" t="s">
        <v>89</v>
      </c>
      <c r="C2433" s="79" t="s">
        <v>91</v>
      </c>
      <c r="D2433" s="85">
        <v>-6847.0619000000006</v>
      </c>
      <c r="E2433" s="85">
        <v>68.470618999999999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6IF-CIG/RKYMTN</v>
      </c>
    </row>
    <row r="2434" spans="1:8">
      <c r="A2434" s="80">
        <v>38231</v>
      </c>
      <c r="B2434" s="79" t="s">
        <v>89</v>
      </c>
      <c r="C2434" s="79" t="s">
        <v>104</v>
      </c>
      <c r="D2434" s="85">
        <v>-405952.29060000001</v>
      </c>
      <c r="E2434" s="85">
        <v>4059.5229060000001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6IF-CIG/WIC</v>
      </c>
    </row>
    <row r="2435" spans="1:8">
      <c r="A2435" s="80">
        <v>38231</v>
      </c>
      <c r="B2435" s="79" t="s">
        <v>89</v>
      </c>
      <c r="C2435" s="79" t="s">
        <v>92</v>
      </c>
      <c r="D2435" s="85">
        <v>-21343.167300000001</v>
      </c>
      <c r="E2435" s="85">
        <v>2134.31673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6IF-ELPO/PERMIAN</v>
      </c>
    </row>
    <row r="2436" spans="1:8">
      <c r="A2436" s="80">
        <v>38231</v>
      </c>
      <c r="B2436" s="79" t="s">
        <v>89</v>
      </c>
      <c r="C2436" s="79" t="s">
        <v>72</v>
      </c>
      <c r="D2436" s="85">
        <v>17572.321499999998</v>
      </c>
      <c r="E2436" s="85">
        <v>-1757.23215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6IF-ELPO/SJ</v>
      </c>
    </row>
    <row r="2437" spans="1:8">
      <c r="A2437" s="80">
        <v>38231</v>
      </c>
      <c r="B2437" s="79" t="s">
        <v>89</v>
      </c>
      <c r="C2437" s="79" t="s">
        <v>95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6IF-NTHWST/CANBR</v>
      </c>
    </row>
    <row r="2438" spans="1:8">
      <c r="A2438" s="80">
        <v>38231</v>
      </c>
      <c r="B2438" s="79" t="s">
        <v>89</v>
      </c>
      <c r="C2438" s="79" t="s">
        <v>67</v>
      </c>
      <c r="D2438" s="85">
        <v>135317.4302</v>
      </c>
      <c r="E2438" s="85">
        <v>-13531.74302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6IF-NWPL_ROCKY_M</v>
      </c>
    </row>
    <row r="2439" spans="1:8">
      <c r="A2439" s="80">
        <v>38231</v>
      </c>
      <c r="B2439" s="79" t="s">
        <v>89</v>
      </c>
      <c r="C2439" s="79" t="s">
        <v>73</v>
      </c>
      <c r="D2439" s="85">
        <v>13531.7431</v>
      </c>
      <c r="E2439" s="85">
        <v>-2706.3486200000002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6IF-WAHA-TX</v>
      </c>
    </row>
    <row r="2440" spans="1:8">
      <c r="A2440" s="80">
        <v>38231</v>
      </c>
      <c r="B2440" s="79" t="s">
        <v>89</v>
      </c>
      <c r="C2440" s="79" t="s">
        <v>68</v>
      </c>
      <c r="D2440" s="85">
        <v>0</v>
      </c>
      <c r="E2440" s="85">
        <v>0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6NGI-MALIN</v>
      </c>
    </row>
    <row r="2441" spans="1:8">
      <c r="A2441" s="80">
        <v>38231</v>
      </c>
      <c r="B2441" s="79" t="s">
        <v>89</v>
      </c>
      <c r="C2441" s="79" t="s">
        <v>46</v>
      </c>
      <c r="D2441" s="85">
        <v>173646.54329999999</v>
      </c>
      <c r="E2441" s="85">
        <v>-17364.654330000001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6NGI-SOCAL</v>
      </c>
    </row>
    <row r="2442" spans="1:8">
      <c r="A2442" s="80">
        <v>38231</v>
      </c>
      <c r="B2442" s="79" t="s">
        <v>89</v>
      </c>
      <c r="C2442" s="79" t="s">
        <v>106</v>
      </c>
      <c r="D2442" s="85">
        <v>-135317.4302</v>
      </c>
      <c r="E2442" s="85">
        <v>0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6NGW/OPAL</v>
      </c>
    </row>
    <row r="2443" spans="1:8">
      <c r="A2443" s="80">
        <v>38261</v>
      </c>
      <c r="B2443" s="79" t="s">
        <v>89</v>
      </c>
      <c r="C2443" s="79" t="s">
        <v>91</v>
      </c>
      <c r="D2443" s="85">
        <v>-7044.9552000000003</v>
      </c>
      <c r="E2443" s="85">
        <v>70.449551999999997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6IF-CIG/RKYMTN</v>
      </c>
    </row>
    <row r="2444" spans="1:8">
      <c r="A2444" s="80">
        <v>38261</v>
      </c>
      <c r="B2444" s="79" t="s">
        <v>89</v>
      </c>
      <c r="C2444" s="79" t="s">
        <v>104</v>
      </c>
      <c r="D2444" s="85">
        <v>-417685.08760000003</v>
      </c>
      <c r="E2444" s="85">
        <v>4176.8508760000004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6IF-CIG/WIC</v>
      </c>
    </row>
    <row r="2445" spans="1:8">
      <c r="A2445" s="80">
        <v>38261</v>
      </c>
      <c r="B2445" s="79" t="s">
        <v>89</v>
      </c>
      <c r="C2445" s="79" t="s">
        <v>92</v>
      </c>
      <c r="D2445" s="85">
        <v>-25742.875</v>
      </c>
      <c r="E2445" s="85">
        <v>2574.2874999999999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6IF-ELPO/PERMIAN</v>
      </c>
    </row>
    <row r="2446" spans="1:8">
      <c r="A2446" s="80">
        <v>38261</v>
      </c>
      <c r="B2446" s="79" t="s">
        <v>89</v>
      </c>
      <c r="C2446" s="79" t="s">
        <v>72</v>
      </c>
      <c r="D2446" s="85">
        <v>17587.686099999999</v>
      </c>
      <c r="E2446" s="85">
        <v>-1758.7686100000001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6IF-ELPO/SJ</v>
      </c>
    </row>
    <row r="2447" spans="1:8">
      <c r="A2447" s="80">
        <v>38261</v>
      </c>
      <c r="B2447" s="79" t="s">
        <v>89</v>
      </c>
      <c r="C2447" s="79" t="s">
        <v>95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6IF-NTHWST/CANBR</v>
      </c>
    </row>
    <row r="2448" spans="1:8">
      <c r="A2448" s="80">
        <v>38261</v>
      </c>
      <c r="B2448" s="79" t="s">
        <v>89</v>
      </c>
      <c r="C2448" s="79" t="s">
        <v>67</v>
      </c>
      <c r="D2448" s="85">
        <v>139228.36249999999</v>
      </c>
      <c r="E2448" s="85">
        <v>-13922.83625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6IF-NWPL_ROCKY_M</v>
      </c>
    </row>
    <row r="2449" spans="1:8">
      <c r="A2449" s="80">
        <v>38261</v>
      </c>
      <c r="B2449" s="79" t="s">
        <v>89</v>
      </c>
      <c r="C2449" s="79" t="s">
        <v>73</v>
      </c>
      <c r="D2449" s="85">
        <v>13922.8362</v>
      </c>
      <c r="E2449" s="85">
        <v>-2784.5672399999999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6IF-WAHA-TX</v>
      </c>
    </row>
    <row r="2450" spans="1:8">
      <c r="A2450" s="80">
        <v>38261</v>
      </c>
      <c r="B2450" s="79" t="s">
        <v>89</v>
      </c>
      <c r="C2450" s="79" t="s">
        <v>68</v>
      </c>
      <c r="D2450" s="85">
        <v>0</v>
      </c>
      <c r="E2450" s="85">
        <v>0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6NGI-MALIN</v>
      </c>
    </row>
    <row r="2451" spans="1:8">
      <c r="A2451" s="80">
        <v>38261</v>
      </c>
      <c r="B2451" s="79" t="s">
        <v>89</v>
      </c>
      <c r="C2451" s="79" t="s">
        <v>46</v>
      </c>
      <c r="D2451" s="85">
        <v>124518.6615</v>
      </c>
      <c r="E2451" s="85">
        <v>-12451.86615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6NGI-SOCAL</v>
      </c>
    </row>
    <row r="2452" spans="1:8">
      <c r="A2452" s="80">
        <v>38261</v>
      </c>
      <c r="B2452" s="79" t="s">
        <v>89</v>
      </c>
      <c r="C2452" s="79" t="s">
        <v>106</v>
      </c>
      <c r="D2452" s="85">
        <v>-139228.36259999999</v>
      </c>
      <c r="E2452" s="85">
        <v>0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6NGW/OPAL</v>
      </c>
    </row>
    <row r="2453" spans="1:8">
      <c r="A2453" s="80">
        <v>38292</v>
      </c>
      <c r="B2453" s="79" t="s">
        <v>89</v>
      </c>
      <c r="C2453" s="79" t="s">
        <v>91</v>
      </c>
      <c r="D2453" s="85">
        <v>-6787.3108000000002</v>
      </c>
      <c r="E2453" s="85">
        <v>67.873108000000002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6IF-CIG/RKYMTN</v>
      </c>
    </row>
    <row r="2454" spans="1:8">
      <c r="A2454" s="80">
        <v>38292</v>
      </c>
      <c r="B2454" s="79" t="s">
        <v>89</v>
      </c>
      <c r="C2454" s="79" t="s">
        <v>104</v>
      </c>
      <c r="D2454" s="85">
        <v>-268273.15240000002</v>
      </c>
      <c r="E2454" s="85">
        <v>2682.7315239999998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6IF-CIG/WIC</v>
      </c>
    </row>
    <row r="2455" spans="1:8">
      <c r="A2455" s="80">
        <v>38292</v>
      </c>
      <c r="B2455" s="79" t="s">
        <v>89</v>
      </c>
      <c r="C2455" s="79" t="s">
        <v>92</v>
      </c>
      <c r="D2455" s="85">
        <v>-22447.3089</v>
      </c>
      <c r="E2455" s="85">
        <v>2244.7308899999998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6IF-ELPO/PERMIAN</v>
      </c>
    </row>
    <row r="2456" spans="1:8">
      <c r="A2456" s="80">
        <v>38292</v>
      </c>
      <c r="B2456" s="79" t="s">
        <v>89</v>
      </c>
      <c r="C2456" s="79" t="s">
        <v>72</v>
      </c>
      <c r="D2456" s="85">
        <v>13538.8518</v>
      </c>
      <c r="E2456" s="85">
        <v>-1353.88518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6IF-ELPO/SJ</v>
      </c>
    </row>
    <row r="2457" spans="1:8">
      <c r="A2457" s="80">
        <v>38292</v>
      </c>
      <c r="B2457" s="79" t="s">
        <v>89</v>
      </c>
      <c r="C2457" s="79" t="s">
        <v>95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6IF-NTHWST/CANBR</v>
      </c>
    </row>
    <row r="2458" spans="1:8">
      <c r="A2458" s="80">
        <v>38292</v>
      </c>
      <c r="B2458" s="79" t="s">
        <v>89</v>
      </c>
      <c r="C2458" s="79" t="s">
        <v>67</v>
      </c>
      <c r="D2458" s="85">
        <v>134136.57620000001</v>
      </c>
      <c r="E2458" s="85">
        <v>-13413.65762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6IF-NWPL_ROCKY_M</v>
      </c>
    </row>
    <row r="2459" spans="1:8">
      <c r="A2459" s="80">
        <v>38292</v>
      </c>
      <c r="B2459" s="79" t="s">
        <v>89</v>
      </c>
      <c r="C2459" s="79" t="s">
        <v>73</v>
      </c>
      <c r="D2459" s="85">
        <v>13413.6577</v>
      </c>
      <c r="E2459" s="85">
        <v>-2682.7315399999998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6IF-WAHA-TX</v>
      </c>
    </row>
    <row r="2460" spans="1:8">
      <c r="A2460" s="80">
        <v>38292</v>
      </c>
      <c r="B2460" s="79" t="s">
        <v>89</v>
      </c>
      <c r="C2460" s="79" t="s">
        <v>68</v>
      </c>
      <c r="D2460" s="85">
        <v>0</v>
      </c>
      <c r="E2460" s="85">
        <v>0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6NGI-MALIN</v>
      </c>
    </row>
    <row r="2461" spans="1:8">
      <c r="A2461" s="80">
        <v>38292</v>
      </c>
      <c r="B2461" s="79" t="s">
        <v>89</v>
      </c>
      <c r="C2461" s="79" t="s">
        <v>46</v>
      </c>
      <c r="D2461" s="85">
        <v>117135.21219999999</v>
      </c>
      <c r="E2461" s="85">
        <v>-11713.521220000001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6NGI-SOCAL</v>
      </c>
    </row>
    <row r="2462" spans="1:8">
      <c r="A2462" s="80">
        <v>38292</v>
      </c>
      <c r="B2462" s="79" t="s">
        <v>89</v>
      </c>
      <c r="C2462" s="79" t="s">
        <v>106</v>
      </c>
      <c r="D2462" s="85">
        <v>-134136.57620000001</v>
      </c>
      <c r="E2462" s="85">
        <v>0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6NGW/OPAL</v>
      </c>
    </row>
    <row r="2463" spans="1:8">
      <c r="A2463" s="80">
        <v>38322</v>
      </c>
      <c r="B2463" s="79" t="s">
        <v>89</v>
      </c>
      <c r="C2463" s="79" t="s">
        <v>104</v>
      </c>
      <c r="D2463" s="85">
        <v>-275999.6949</v>
      </c>
      <c r="E2463" s="85">
        <v>2759.9969489999999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6IF-CIG/WIC</v>
      </c>
    </row>
    <row r="2464" spans="1:8">
      <c r="A2464" s="80">
        <v>38322</v>
      </c>
      <c r="B2464" s="79" t="s">
        <v>89</v>
      </c>
      <c r="C2464" s="79" t="s">
        <v>92</v>
      </c>
      <c r="D2464" s="85">
        <v>-25515.726699999999</v>
      </c>
      <c r="E2464" s="85">
        <v>2551.57267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6IF-ELPO/PERMIAN</v>
      </c>
    </row>
    <row r="2465" spans="1:8">
      <c r="A2465" s="80">
        <v>38322</v>
      </c>
      <c r="B2465" s="79" t="s">
        <v>89</v>
      </c>
      <c r="C2465" s="79" t="s">
        <v>72</v>
      </c>
      <c r="D2465" s="85">
        <v>12195.6252</v>
      </c>
      <c r="E2465" s="85">
        <v>-1219.5625199999999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6IF-ELPO/SJ</v>
      </c>
    </row>
    <row r="2466" spans="1:8">
      <c r="A2466" s="80">
        <v>38322</v>
      </c>
      <c r="B2466" s="79" t="s">
        <v>89</v>
      </c>
      <c r="C2466" s="79" t="s">
        <v>95</v>
      </c>
      <c r="D2466" s="85">
        <v>0</v>
      </c>
      <c r="E2466" s="85">
        <v>0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6IF-NTHWST/CANBR</v>
      </c>
    </row>
    <row r="2467" spans="1:8">
      <c r="A2467" s="80">
        <v>38322</v>
      </c>
      <c r="B2467" s="79" t="s">
        <v>89</v>
      </c>
      <c r="C2467" s="79" t="s">
        <v>67</v>
      </c>
      <c r="D2467" s="85">
        <v>137999.8475</v>
      </c>
      <c r="E2467" s="85">
        <v>-13799.98475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6IF-NWPL_ROCKY_M</v>
      </c>
    </row>
    <row r="2468" spans="1:8">
      <c r="A2468" s="80">
        <v>38322</v>
      </c>
      <c r="B2468" s="79" t="s">
        <v>89</v>
      </c>
      <c r="C2468" s="79" t="s">
        <v>73</v>
      </c>
      <c r="D2468" s="85">
        <v>13799.9848</v>
      </c>
      <c r="E2468" s="85">
        <v>-2759.9969599999999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6IF-WAHA-TX</v>
      </c>
    </row>
    <row r="2469" spans="1:8">
      <c r="A2469" s="80">
        <v>38322</v>
      </c>
      <c r="B2469" s="79" t="s">
        <v>89</v>
      </c>
      <c r="C2469" s="79" t="s">
        <v>68</v>
      </c>
      <c r="D2469" s="85">
        <v>0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6NGI-MALIN</v>
      </c>
    </row>
    <row r="2470" spans="1:8">
      <c r="A2470" s="80">
        <v>38322</v>
      </c>
      <c r="B2470" s="79" t="s">
        <v>89</v>
      </c>
      <c r="C2470" s="79" t="s">
        <v>46</v>
      </c>
      <c r="D2470" s="85">
        <v>394953.78269999998</v>
      </c>
      <c r="E2470" s="85">
        <v>-39495.378270000001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6NGI-SOCAL</v>
      </c>
    </row>
    <row r="2471" spans="1:8">
      <c r="A2471" s="80">
        <v>38322</v>
      </c>
      <c r="B2471" s="79" t="s">
        <v>89</v>
      </c>
      <c r="C2471" s="79" t="s">
        <v>106</v>
      </c>
      <c r="D2471" s="85">
        <v>-137999.8474</v>
      </c>
      <c r="E2471" s="85">
        <v>0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6NGW/OPAL</v>
      </c>
    </row>
    <row r="2472" spans="1:8">
      <c r="A2472" s="80">
        <v>38353</v>
      </c>
      <c r="B2472" s="79" t="s">
        <v>89</v>
      </c>
      <c r="C2472" s="79" t="s">
        <v>104</v>
      </c>
      <c r="D2472" s="85">
        <v>-274738.38829999999</v>
      </c>
      <c r="E2472" s="85">
        <v>2747.383883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6IF-CIG/WIC</v>
      </c>
    </row>
    <row r="2473" spans="1:8">
      <c r="A2473" s="80">
        <v>38353</v>
      </c>
      <c r="B2473" s="79" t="s">
        <v>89</v>
      </c>
      <c r="C2473" s="79" t="s">
        <v>92</v>
      </c>
      <c r="D2473" s="85">
        <v>-26677.983700000001</v>
      </c>
      <c r="E2473" s="85">
        <v>2667.79837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6IF-ELPO/PERMIAN</v>
      </c>
    </row>
    <row r="2474" spans="1:8">
      <c r="A2474" s="80">
        <v>38353</v>
      </c>
      <c r="B2474" s="79" t="s">
        <v>89</v>
      </c>
      <c r="C2474" s="79" t="s">
        <v>72</v>
      </c>
      <c r="D2474" s="85">
        <v>10847.7351</v>
      </c>
      <c r="E2474" s="85">
        <v>-1084.77351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6IF-ELPO/SJ</v>
      </c>
    </row>
    <row r="2475" spans="1:8">
      <c r="A2475" s="80">
        <v>38353</v>
      </c>
      <c r="B2475" s="79" t="s">
        <v>89</v>
      </c>
      <c r="C2475" s="79" t="s">
        <v>67</v>
      </c>
      <c r="D2475" s="85">
        <v>412107.58260000002</v>
      </c>
      <c r="E2475" s="85">
        <v>-41210.758260000002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38353</v>
      </c>
      <c r="B2476" s="79" t="s">
        <v>89</v>
      </c>
      <c r="C2476" s="79" t="s">
        <v>73</v>
      </c>
      <c r="D2476" s="85">
        <v>13736.9193</v>
      </c>
      <c r="E2476" s="85">
        <v>-2747.3838599999999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38353</v>
      </c>
      <c r="B2477" s="79" t="s">
        <v>89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38353</v>
      </c>
      <c r="B2478" s="79" t="s">
        <v>89</v>
      </c>
      <c r="C2478" s="79" t="s">
        <v>46</v>
      </c>
      <c r="D2478" s="85">
        <v>133444.86629999999</v>
      </c>
      <c r="E2478" s="85">
        <v>-13344.486629999999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38353</v>
      </c>
      <c r="B2479" s="79" t="s">
        <v>89</v>
      </c>
      <c r="C2479" s="79" t="s">
        <v>106</v>
      </c>
      <c r="D2479" s="85">
        <v>-137369.1942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38384</v>
      </c>
      <c r="B2480" s="79" t="s">
        <v>89</v>
      </c>
      <c r="C2480" s="79" t="s">
        <v>91</v>
      </c>
      <c r="D2480" s="85">
        <v>-6249.2546000000002</v>
      </c>
      <c r="E2480" s="85">
        <v>62.492545999999997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38384</v>
      </c>
      <c r="B2481" s="79" t="s">
        <v>89</v>
      </c>
      <c r="C2481" s="79" t="s">
        <v>104</v>
      </c>
      <c r="D2481" s="85">
        <v>-247006.11120000001</v>
      </c>
      <c r="E2481" s="85">
        <v>2470.0611119999999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38384</v>
      </c>
      <c r="B2482" s="79" t="s">
        <v>89</v>
      </c>
      <c r="C2482" s="79" t="s">
        <v>92</v>
      </c>
      <c r="D2482" s="85">
        <v>-12049.4874</v>
      </c>
      <c r="E2482" s="85">
        <v>1204.94874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38384</v>
      </c>
      <c r="B2483" s="79" t="s">
        <v>89</v>
      </c>
      <c r="C2483" s="79" t="s">
        <v>72</v>
      </c>
      <c r="D2483" s="85">
        <v>12209.1592</v>
      </c>
      <c r="E2483" s="85">
        <v>-1220.9159199999999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38384</v>
      </c>
      <c r="B2484" s="79" t="s">
        <v>89</v>
      </c>
      <c r="C2484" s="79" t="s">
        <v>67</v>
      </c>
      <c r="D2484" s="85">
        <v>370509.16680000001</v>
      </c>
      <c r="E2484" s="85">
        <v>-37050.916680000002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6IF-NWPL_ROCKY_M</v>
      </c>
    </row>
    <row r="2485" spans="1:8">
      <c r="A2485" s="80">
        <v>38384</v>
      </c>
      <c r="B2485" s="79" t="s">
        <v>89</v>
      </c>
      <c r="C2485" s="79" t="s">
        <v>73</v>
      </c>
      <c r="D2485" s="85">
        <v>12350.3056</v>
      </c>
      <c r="E2485" s="85">
        <v>-2470.0611199999998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6IF-WAHA-TX</v>
      </c>
    </row>
    <row r="2486" spans="1:8">
      <c r="A2486" s="80">
        <v>38384</v>
      </c>
      <c r="B2486" s="79" t="s">
        <v>89</v>
      </c>
      <c r="C2486" s="79" t="s">
        <v>68</v>
      </c>
      <c r="D2486" s="85">
        <v>0</v>
      </c>
      <c r="E2486" s="85">
        <v>0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6NGI-MALIN</v>
      </c>
    </row>
    <row r="2487" spans="1:8">
      <c r="A2487" s="80">
        <v>38384</v>
      </c>
      <c r="B2487" s="79" t="s">
        <v>89</v>
      </c>
      <c r="C2487" s="79" t="s">
        <v>46</v>
      </c>
      <c r="D2487" s="85">
        <v>128115.0125</v>
      </c>
      <c r="E2487" s="85">
        <v>-12811.501249999999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6NGI-SOCAL</v>
      </c>
    </row>
    <row r="2488" spans="1:8">
      <c r="A2488" s="80">
        <v>38384</v>
      </c>
      <c r="B2488" s="79" t="s">
        <v>89</v>
      </c>
      <c r="C2488" s="79" t="s">
        <v>106</v>
      </c>
      <c r="D2488" s="85">
        <v>-123503.05560000001</v>
      </c>
      <c r="E2488" s="85">
        <v>0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6NGW/OPAL</v>
      </c>
    </row>
    <row r="2489" spans="1:8">
      <c r="A2489" s="80">
        <v>38412</v>
      </c>
      <c r="B2489" s="79" t="s">
        <v>89</v>
      </c>
      <c r="C2489" s="79" t="s">
        <v>91</v>
      </c>
      <c r="D2489" s="85">
        <v>-6889.5534000000007</v>
      </c>
      <c r="E2489" s="85">
        <v>68.895533999999998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6IF-CIG/RKYMTN</v>
      </c>
    </row>
    <row r="2490" spans="1:8">
      <c r="A2490" s="80">
        <v>38412</v>
      </c>
      <c r="B2490" s="79" t="s">
        <v>89</v>
      </c>
      <c r="C2490" s="79" t="s">
        <v>104</v>
      </c>
      <c r="D2490" s="85">
        <v>-272314.36420000001</v>
      </c>
      <c r="E2490" s="85">
        <v>2723.143642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6IF-CIG/WIC</v>
      </c>
    </row>
    <row r="2491" spans="1:8">
      <c r="A2491" s="80">
        <v>38412</v>
      </c>
      <c r="B2491" s="79" t="s">
        <v>89</v>
      </c>
      <c r="C2491" s="79" t="s">
        <v>92</v>
      </c>
      <c r="D2491" s="85">
        <v>-25175.023700000002</v>
      </c>
      <c r="E2491" s="85">
        <v>2517.5023700000002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6IF-ELPO/PERMIAN</v>
      </c>
    </row>
    <row r="2492" spans="1:8">
      <c r="A2492" s="80">
        <v>38412</v>
      </c>
      <c r="B2492" s="79" t="s">
        <v>89</v>
      </c>
      <c r="C2492" s="79" t="s">
        <v>72</v>
      </c>
      <c r="D2492" s="85">
        <v>16293.183300000001</v>
      </c>
      <c r="E2492" s="85">
        <v>-1629.3183300000001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6IF-ELPO/SJ</v>
      </c>
    </row>
    <row r="2493" spans="1:8">
      <c r="A2493" s="80">
        <v>38412</v>
      </c>
      <c r="B2493" s="79" t="s">
        <v>89</v>
      </c>
      <c r="C2493" s="79" t="s">
        <v>67</v>
      </c>
      <c r="D2493" s="85">
        <v>408471.54629999999</v>
      </c>
      <c r="E2493" s="85">
        <v>-40847.154629999997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6IF-NWPL_ROCKY_M</v>
      </c>
    </row>
    <row r="2494" spans="1:8">
      <c r="A2494" s="80">
        <v>38412</v>
      </c>
      <c r="B2494" s="79" t="s">
        <v>89</v>
      </c>
      <c r="C2494" s="79" t="s">
        <v>73</v>
      </c>
      <c r="D2494" s="85">
        <v>13615.718199999999</v>
      </c>
      <c r="E2494" s="85">
        <v>-2723.1436399999998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6IF-WAHA-TX</v>
      </c>
    </row>
    <row r="2495" spans="1:8">
      <c r="A2495" s="80">
        <v>38412</v>
      </c>
      <c r="B2495" s="79" t="s">
        <v>89</v>
      </c>
      <c r="C2495" s="79" t="s">
        <v>68</v>
      </c>
      <c r="D2495" s="85">
        <v>0</v>
      </c>
      <c r="E2495" s="85">
        <v>0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6NGI-MALIN</v>
      </c>
    </row>
    <row r="2496" spans="1:8">
      <c r="A2496" s="80">
        <v>38412</v>
      </c>
      <c r="B2496" s="79" t="s">
        <v>89</v>
      </c>
      <c r="C2496" s="79" t="s">
        <v>46</v>
      </c>
      <c r="D2496" s="85">
        <v>143305.87330000001</v>
      </c>
      <c r="E2496" s="85">
        <v>-14330.58733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6NGI-SOCAL</v>
      </c>
    </row>
    <row r="2497" spans="1:8">
      <c r="A2497" s="80">
        <v>38412</v>
      </c>
      <c r="B2497" s="79" t="s">
        <v>89</v>
      </c>
      <c r="C2497" s="79" t="s">
        <v>106</v>
      </c>
      <c r="D2497" s="85">
        <v>-136157.18220000001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6NGW/OPAL</v>
      </c>
    </row>
    <row r="2498" spans="1:8">
      <c r="A2498" s="80">
        <v>38443</v>
      </c>
      <c r="B2498" s="79" t="s">
        <v>89</v>
      </c>
      <c r="C2498" s="79" t="s">
        <v>91</v>
      </c>
      <c r="D2498" s="85">
        <v>-6636.2880000000005</v>
      </c>
      <c r="E2498" s="85">
        <v>66.362880000000004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6IF-CIG/RKYMTN</v>
      </c>
    </row>
    <row r="2499" spans="1:8">
      <c r="A2499" s="80">
        <v>38443</v>
      </c>
      <c r="B2499" s="79" t="s">
        <v>89</v>
      </c>
      <c r="C2499" s="79" t="s">
        <v>92</v>
      </c>
      <c r="D2499" s="85">
        <v>-24472.0772</v>
      </c>
      <c r="E2499" s="85">
        <v>2447.2077199999999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6IF-ELPO/PERMIAN</v>
      </c>
    </row>
    <row r="2500" spans="1:8">
      <c r="A2500" s="80">
        <v>38443</v>
      </c>
      <c r="B2500" s="79" t="s">
        <v>89</v>
      </c>
      <c r="C2500" s="79" t="s">
        <v>72</v>
      </c>
      <c r="D2500" s="85">
        <v>17658.2968</v>
      </c>
      <c r="E2500" s="85">
        <v>-1765.8296800000001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6IF-ELPO/SJ</v>
      </c>
    </row>
    <row r="2501" spans="1:8">
      <c r="A2501" s="80">
        <v>38443</v>
      </c>
      <c r="B2501" s="79" t="s">
        <v>89</v>
      </c>
      <c r="C2501" s="79" t="s">
        <v>67</v>
      </c>
      <c r="D2501" s="85">
        <v>131151.93700000001</v>
      </c>
      <c r="E2501" s="85">
        <v>-13115.1937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6IF-NWPL_ROCKY_M</v>
      </c>
    </row>
    <row r="2502" spans="1:8">
      <c r="A2502" s="80">
        <v>38443</v>
      </c>
      <c r="B2502" s="79" t="s">
        <v>89</v>
      </c>
      <c r="C2502" s="79" t="s">
        <v>73</v>
      </c>
      <c r="D2502" s="85">
        <v>13115.193600000001</v>
      </c>
      <c r="E2502" s="85">
        <v>-2623.03872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6IF-WAHA-TX</v>
      </c>
    </row>
    <row r="2503" spans="1:8">
      <c r="A2503" s="80">
        <v>38443</v>
      </c>
      <c r="B2503" s="79" t="s">
        <v>89</v>
      </c>
      <c r="C2503" s="79" t="s">
        <v>68</v>
      </c>
      <c r="D2503" s="85">
        <v>0</v>
      </c>
      <c r="E2503" s="85">
        <v>0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6NGI-MALIN</v>
      </c>
    </row>
    <row r="2504" spans="1:8">
      <c r="A2504" s="80">
        <v>38443</v>
      </c>
      <c r="B2504" s="79" t="s">
        <v>89</v>
      </c>
      <c r="C2504" s="79" t="s">
        <v>46</v>
      </c>
      <c r="D2504" s="85">
        <v>144554.79070000001</v>
      </c>
      <c r="E2504" s="85">
        <v>-14455.479069999999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6NGI-SOCAL</v>
      </c>
    </row>
    <row r="2505" spans="1:8">
      <c r="A2505" s="80">
        <v>38443</v>
      </c>
      <c r="B2505" s="79" t="s">
        <v>89</v>
      </c>
      <c r="C2505" s="79" t="s">
        <v>106</v>
      </c>
      <c r="D2505" s="85">
        <v>-131151.93700000001</v>
      </c>
      <c r="E2505" s="85">
        <v>0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6NGW/OPAL</v>
      </c>
    </row>
    <row r="2506" spans="1:8">
      <c r="A2506" s="80">
        <v>38473</v>
      </c>
      <c r="B2506" s="79" t="s">
        <v>89</v>
      </c>
      <c r="C2506" s="79" t="s">
        <v>91</v>
      </c>
      <c r="D2506" s="85">
        <v>-6826.7750000000005</v>
      </c>
      <c r="E2506" s="85">
        <v>68.267749999999992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6IF-CIG/RKYMTN</v>
      </c>
    </row>
    <row r="2507" spans="1:8">
      <c r="A2507" s="80">
        <v>38473</v>
      </c>
      <c r="B2507" s="79" t="s">
        <v>89</v>
      </c>
      <c r="C2507" s="79" t="s">
        <v>92</v>
      </c>
      <c r="D2507" s="85">
        <v>-24945.625899999999</v>
      </c>
      <c r="E2507" s="85">
        <v>2494.56259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6IF-ELPO/PERMIAN</v>
      </c>
    </row>
    <row r="2508" spans="1:8">
      <c r="A2508" s="80">
        <v>38473</v>
      </c>
      <c r="B2508" s="79" t="s">
        <v>89</v>
      </c>
      <c r="C2508" s="79" t="s">
        <v>72</v>
      </c>
      <c r="D2508" s="85">
        <v>19029.3197</v>
      </c>
      <c r="E2508" s="85">
        <v>-1902.9319700000001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6IF-ELPO/SJ</v>
      </c>
    </row>
    <row r="2509" spans="1:8">
      <c r="A2509" s="80">
        <v>38473</v>
      </c>
      <c r="B2509" s="79" t="s">
        <v>89</v>
      </c>
      <c r="C2509" s="79" t="s">
        <v>67</v>
      </c>
      <c r="D2509" s="85">
        <v>134916.50169999999</v>
      </c>
      <c r="E2509" s="85">
        <v>-13491.650170000001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6IF-NWPL_ROCKY_M</v>
      </c>
    </row>
    <row r="2510" spans="1:8">
      <c r="A2510" s="80">
        <v>38473</v>
      </c>
      <c r="B2510" s="79" t="s">
        <v>89</v>
      </c>
      <c r="C2510" s="79" t="s">
        <v>73</v>
      </c>
      <c r="D2510" s="85">
        <v>13491.650300000001</v>
      </c>
      <c r="E2510" s="85">
        <v>-2698.3300599999998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6IF-WAHA-TX</v>
      </c>
    </row>
    <row r="2511" spans="1:8">
      <c r="A2511" s="80">
        <v>38473</v>
      </c>
      <c r="B2511" s="79" t="s">
        <v>89</v>
      </c>
      <c r="C2511" s="79" t="s">
        <v>68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6NGI-MALIN</v>
      </c>
    </row>
    <row r="2512" spans="1:8">
      <c r="A2512" s="80">
        <v>38473</v>
      </c>
      <c r="B2512" s="79" t="s">
        <v>89</v>
      </c>
      <c r="C2512" s="79" t="s">
        <v>46</v>
      </c>
      <c r="D2512" s="85">
        <v>164999.39980000001</v>
      </c>
      <c r="E2512" s="85">
        <v>-16499.939979999999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6NGI-SOCAL</v>
      </c>
    </row>
    <row r="2513" spans="1:8">
      <c r="A2513" s="80">
        <v>38473</v>
      </c>
      <c r="B2513" s="79" t="s">
        <v>89</v>
      </c>
      <c r="C2513" s="79" t="s">
        <v>106</v>
      </c>
      <c r="D2513" s="85">
        <v>-134916.50159999999</v>
      </c>
      <c r="E2513" s="85">
        <v>0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6NGW/OPAL</v>
      </c>
    </row>
    <row r="2514" spans="1:8">
      <c r="A2514" s="80">
        <v>38504</v>
      </c>
      <c r="B2514" s="79" t="s">
        <v>89</v>
      </c>
      <c r="C2514" s="79" t="s">
        <v>91</v>
      </c>
      <c r="D2514" s="85">
        <v>-6575.5628999999999</v>
      </c>
      <c r="E2514" s="85">
        <v>65.755628999999999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6IF-CIG/RKYMTN</v>
      </c>
    </row>
    <row r="2515" spans="1:8">
      <c r="A2515" s="80">
        <v>38504</v>
      </c>
      <c r="B2515" s="79" t="s">
        <v>89</v>
      </c>
      <c r="C2515" s="79" t="s">
        <v>92</v>
      </c>
      <c r="D2515" s="85">
        <v>-21747.0065</v>
      </c>
      <c r="E2515" s="85">
        <v>2174.7006499999998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6IF-ELPO/PERMIAN</v>
      </c>
    </row>
    <row r="2516" spans="1:8">
      <c r="A2516" s="80">
        <v>38504</v>
      </c>
      <c r="B2516" s="79" t="s">
        <v>89</v>
      </c>
      <c r="C2516" s="79" t="s">
        <v>72</v>
      </c>
      <c r="D2516" s="85">
        <v>19038.810300000001</v>
      </c>
      <c r="E2516" s="85">
        <v>-1903.88103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6IF-ELPO/SJ</v>
      </c>
    </row>
    <row r="2517" spans="1:8">
      <c r="A2517" s="80">
        <v>38504</v>
      </c>
      <c r="B2517" s="79" t="s">
        <v>89</v>
      </c>
      <c r="C2517" s="79" t="s">
        <v>67</v>
      </c>
      <c r="D2517" s="85">
        <v>129951.8357</v>
      </c>
      <c r="E2517" s="85">
        <v>-12995.183569999999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6IF-NWPL_ROCKY_M</v>
      </c>
    </row>
    <row r="2518" spans="1:8">
      <c r="A2518" s="80">
        <v>38504</v>
      </c>
      <c r="B2518" s="79" t="s">
        <v>89</v>
      </c>
      <c r="C2518" s="79" t="s">
        <v>73</v>
      </c>
      <c r="D2518" s="85">
        <v>12995.1836</v>
      </c>
      <c r="E2518" s="85">
        <v>-2599.0367200000001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6IF-WAHA-TX</v>
      </c>
    </row>
    <row r="2519" spans="1:8">
      <c r="A2519" s="80">
        <v>38504</v>
      </c>
      <c r="B2519" s="79" t="s">
        <v>89</v>
      </c>
      <c r="C2519" s="79" t="s">
        <v>68</v>
      </c>
      <c r="D2519" s="85">
        <v>0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6NGI-MALIN</v>
      </c>
    </row>
    <row r="2520" spans="1:8">
      <c r="A2520" s="80">
        <v>38504</v>
      </c>
      <c r="B2520" s="79" t="s">
        <v>89</v>
      </c>
      <c r="C2520" s="79" t="s">
        <v>46</v>
      </c>
      <c r="D2520" s="85">
        <v>135263.40049999999</v>
      </c>
      <c r="E2520" s="85">
        <v>-13526.340050000001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6NGI-SOCAL</v>
      </c>
    </row>
    <row r="2521" spans="1:8">
      <c r="A2521" s="80">
        <v>38504</v>
      </c>
      <c r="B2521" s="79" t="s">
        <v>89</v>
      </c>
      <c r="C2521" s="79" t="s">
        <v>106</v>
      </c>
      <c r="D2521" s="85">
        <v>-129951.8358</v>
      </c>
      <c r="E2521" s="85">
        <v>0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6NGW/OPAL</v>
      </c>
    </row>
    <row r="2522" spans="1:8">
      <c r="A2522" s="80">
        <v>38534</v>
      </c>
      <c r="B2522" s="79" t="s">
        <v>89</v>
      </c>
      <c r="C2522" s="79" t="s">
        <v>91</v>
      </c>
      <c r="D2522" s="85">
        <v>-6763.8427000000001</v>
      </c>
      <c r="E2522" s="85">
        <v>67.638426999999993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6IF-CIG/RKYMTN</v>
      </c>
    </row>
    <row r="2523" spans="1:8">
      <c r="A2523" s="80">
        <v>38534</v>
      </c>
      <c r="B2523" s="79" t="s">
        <v>89</v>
      </c>
      <c r="C2523" s="79" t="s">
        <v>92</v>
      </c>
      <c r="D2523" s="85">
        <v>-24715.666100000002</v>
      </c>
      <c r="E2523" s="85">
        <v>2471.5666099999999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6IF-ELPO/PERMIAN</v>
      </c>
    </row>
    <row r="2524" spans="1:8">
      <c r="A2524" s="80">
        <v>38534</v>
      </c>
      <c r="B2524" s="79" t="s">
        <v>89</v>
      </c>
      <c r="C2524" s="79" t="s">
        <v>72</v>
      </c>
      <c r="D2524" s="85">
        <v>19050.527399999999</v>
      </c>
      <c r="E2524" s="85">
        <v>-1905.0527400000001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6IF-ELPO/SJ</v>
      </c>
    </row>
    <row r="2525" spans="1:8">
      <c r="A2525" s="80">
        <v>38534</v>
      </c>
      <c r="B2525" s="79" t="s">
        <v>89</v>
      </c>
      <c r="C2525" s="79" t="s">
        <v>67</v>
      </c>
      <c r="D2525" s="85">
        <v>133672.7813</v>
      </c>
      <c r="E2525" s="85">
        <v>-13367.278130000001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38534</v>
      </c>
      <c r="B2526" s="79" t="s">
        <v>89</v>
      </c>
      <c r="C2526" s="79" t="s">
        <v>73</v>
      </c>
      <c r="D2526" s="85">
        <v>13367.278200000001</v>
      </c>
      <c r="E2526" s="85">
        <v>-2673.4556400000001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38534</v>
      </c>
      <c r="B2527" s="79" t="s">
        <v>89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38534</v>
      </c>
      <c r="B2528" s="79" t="s">
        <v>89</v>
      </c>
      <c r="C2528" s="79" t="s">
        <v>46</v>
      </c>
      <c r="D2528" s="85">
        <v>147489.3725</v>
      </c>
      <c r="E2528" s="85">
        <v>-14748.937250000001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38534</v>
      </c>
      <c r="B2529" s="79" t="s">
        <v>89</v>
      </c>
      <c r="C2529" s="79" t="s">
        <v>106</v>
      </c>
      <c r="D2529" s="85">
        <v>-133672.78140000001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38565</v>
      </c>
      <c r="B2530" s="79" t="s">
        <v>89</v>
      </c>
      <c r="C2530" s="79" t="s">
        <v>91</v>
      </c>
      <c r="D2530" s="85">
        <v>-6731.9972000000007</v>
      </c>
      <c r="E2530" s="85">
        <v>67.319971999999993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38565</v>
      </c>
      <c r="B2531" s="79" t="s">
        <v>89</v>
      </c>
      <c r="C2531" s="79" t="s">
        <v>92</v>
      </c>
      <c r="D2531" s="85">
        <v>-25837.891100000001</v>
      </c>
      <c r="E2531" s="85">
        <v>2583.7891100000002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6IF-ELPO/PERMIAN</v>
      </c>
    </row>
    <row r="2532" spans="1:8">
      <c r="A2532" s="80">
        <v>38565</v>
      </c>
      <c r="B2532" s="79" t="s">
        <v>89</v>
      </c>
      <c r="C2532" s="79" t="s">
        <v>72</v>
      </c>
      <c r="D2532" s="85">
        <v>17698.208599999998</v>
      </c>
      <c r="E2532" s="85">
        <v>-1769.82086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6IF-ELPO/SJ</v>
      </c>
    </row>
    <row r="2533" spans="1:8">
      <c r="A2533" s="80">
        <v>38565</v>
      </c>
      <c r="B2533" s="79" t="s">
        <v>89</v>
      </c>
      <c r="C2533" s="79" t="s">
        <v>67</v>
      </c>
      <c r="D2533" s="85">
        <v>133043.42249999999</v>
      </c>
      <c r="E2533" s="85">
        <v>-13304.34225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6IF-NWPL_ROCKY_M</v>
      </c>
    </row>
    <row r="2534" spans="1:8">
      <c r="A2534" s="80">
        <v>38565</v>
      </c>
      <c r="B2534" s="79" t="s">
        <v>89</v>
      </c>
      <c r="C2534" s="79" t="s">
        <v>73</v>
      </c>
      <c r="D2534" s="85">
        <v>13304.3423</v>
      </c>
      <c r="E2534" s="85">
        <v>-2660.8684600000001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6IF-WAHA-TX</v>
      </c>
    </row>
    <row r="2535" spans="1:8">
      <c r="A2535" s="80">
        <v>38565</v>
      </c>
      <c r="B2535" s="79" t="s">
        <v>89</v>
      </c>
      <c r="C2535" s="79" t="s">
        <v>68</v>
      </c>
      <c r="D2535" s="85">
        <v>0</v>
      </c>
      <c r="E2535" s="85">
        <v>0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6NGI-MALIN</v>
      </c>
    </row>
    <row r="2536" spans="1:8">
      <c r="A2536" s="80">
        <v>38565</v>
      </c>
      <c r="B2536" s="79" t="s">
        <v>89</v>
      </c>
      <c r="C2536" s="79" t="s">
        <v>46</v>
      </c>
      <c r="D2536" s="85">
        <v>85322.034599999999</v>
      </c>
      <c r="E2536" s="85">
        <v>-8532.2034600000006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6NGI-SOCAL</v>
      </c>
    </row>
    <row r="2537" spans="1:8">
      <c r="A2537" s="80">
        <v>38565</v>
      </c>
      <c r="B2537" s="79" t="s">
        <v>89</v>
      </c>
      <c r="C2537" s="79" t="s">
        <v>106</v>
      </c>
      <c r="D2537" s="85">
        <v>-133043.42240000001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6NGW/OPAL</v>
      </c>
    </row>
    <row r="2538" spans="1:8">
      <c r="A2538" s="80">
        <v>38596</v>
      </c>
      <c r="B2538" s="79" t="s">
        <v>89</v>
      </c>
      <c r="C2538" s="79" t="s">
        <v>91</v>
      </c>
      <c r="D2538" s="85">
        <v>-6483.7823000000008</v>
      </c>
      <c r="E2538" s="85">
        <v>64.837823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6IF-CIG/RKYMTN</v>
      </c>
    </row>
    <row r="2539" spans="1:8">
      <c r="A2539" s="80">
        <v>38596</v>
      </c>
      <c r="B2539" s="79" t="s">
        <v>89</v>
      </c>
      <c r="C2539" s="79" t="s">
        <v>92</v>
      </c>
      <c r="D2539" s="85">
        <v>-20210.7781</v>
      </c>
      <c r="E2539" s="85">
        <v>2021.07781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6IF-ELPO/PERMIAN</v>
      </c>
    </row>
    <row r="2540" spans="1:8">
      <c r="A2540" s="80">
        <v>38596</v>
      </c>
      <c r="B2540" s="79" t="s">
        <v>89</v>
      </c>
      <c r="C2540" s="79" t="s">
        <v>72</v>
      </c>
      <c r="D2540" s="85">
        <v>17705.2533</v>
      </c>
      <c r="E2540" s="85">
        <v>-1770.5253299999999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6IF-ELPO/SJ</v>
      </c>
    </row>
    <row r="2541" spans="1:8">
      <c r="A2541" s="80">
        <v>38596</v>
      </c>
      <c r="B2541" s="79" t="s">
        <v>89</v>
      </c>
      <c r="C2541" s="79" t="s">
        <v>67</v>
      </c>
      <c r="D2541" s="85">
        <v>128137.9904</v>
      </c>
      <c r="E2541" s="85">
        <v>-12813.79904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6IF-NWPL_ROCKY_M</v>
      </c>
    </row>
    <row r="2542" spans="1:8">
      <c r="A2542" s="80">
        <v>38596</v>
      </c>
      <c r="B2542" s="79" t="s">
        <v>89</v>
      </c>
      <c r="C2542" s="79" t="s">
        <v>73</v>
      </c>
      <c r="D2542" s="85">
        <v>12813.798999999999</v>
      </c>
      <c r="E2542" s="85">
        <v>-2562.7598000000003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6IF-WAHA-TX</v>
      </c>
    </row>
    <row r="2543" spans="1:8">
      <c r="A2543" s="80">
        <v>38596</v>
      </c>
      <c r="B2543" s="79" t="s">
        <v>89</v>
      </c>
      <c r="C2543" s="79" t="s">
        <v>68</v>
      </c>
      <c r="D2543" s="85">
        <v>0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6NGI-MALIN</v>
      </c>
    </row>
    <row r="2544" spans="1:8">
      <c r="A2544" s="80">
        <v>38596</v>
      </c>
      <c r="B2544" s="79" t="s">
        <v>89</v>
      </c>
      <c r="C2544" s="79" t="s">
        <v>46</v>
      </c>
      <c r="D2544" s="85">
        <v>117143.7509</v>
      </c>
      <c r="E2544" s="85">
        <v>-11714.37509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6NGI-SOCAL</v>
      </c>
    </row>
    <row r="2545" spans="1:8">
      <c r="A2545" s="80">
        <v>38596</v>
      </c>
      <c r="B2545" s="79" t="s">
        <v>89</v>
      </c>
      <c r="C2545" s="79" t="s">
        <v>106</v>
      </c>
      <c r="D2545" s="85">
        <v>-128137.9904</v>
      </c>
      <c r="E2545" s="85">
        <v>0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6NGW/OPAL</v>
      </c>
    </row>
    <row r="2546" spans="1:8">
      <c r="A2546" s="80">
        <v>38626</v>
      </c>
      <c r="B2546" s="79" t="s">
        <v>89</v>
      </c>
      <c r="C2546" s="79" t="s">
        <v>91</v>
      </c>
      <c r="D2546" s="85">
        <v>-6668.8504000000003</v>
      </c>
      <c r="E2546" s="85">
        <v>66.688503999999995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6IF-CIG/RKYMTN</v>
      </c>
    </row>
    <row r="2547" spans="1:8">
      <c r="A2547" s="80">
        <v>38626</v>
      </c>
      <c r="B2547" s="79" t="s">
        <v>89</v>
      </c>
      <c r="C2547" s="79" t="s">
        <v>92</v>
      </c>
      <c r="D2547" s="85">
        <v>-24368.555700000001</v>
      </c>
      <c r="E2547" s="85">
        <v>2436.8555700000002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6IF-ELPO/PERMIAN</v>
      </c>
    </row>
    <row r="2548" spans="1:8">
      <c r="A2548" s="80">
        <v>38626</v>
      </c>
      <c r="B2548" s="79" t="s">
        <v>89</v>
      </c>
      <c r="C2548" s="79" t="s">
        <v>72</v>
      </c>
      <c r="D2548" s="85">
        <v>17715.8609</v>
      </c>
      <c r="E2548" s="85">
        <v>-1771.58609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6IF-ELPO/SJ</v>
      </c>
    </row>
    <row r="2549" spans="1:8">
      <c r="A2549" s="80">
        <v>38626</v>
      </c>
      <c r="B2549" s="79" t="s">
        <v>89</v>
      </c>
      <c r="C2549" s="79" t="s">
        <v>67</v>
      </c>
      <c r="D2549" s="85">
        <v>131795.46170000001</v>
      </c>
      <c r="E2549" s="85">
        <v>-13179.54617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38626</v>
      </c>
      <c r="B2550" s="79" t="s">
        <v>89</v>
      </c>
      <c r="C2550" s="79" t="s">
        <v>73</v>
      </c>
      <c r="D2550" s="85">
        <v>13179.546200000001</v>
      </c>
      <c r="E2550" s="85">
        <v>-2635.90924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6IF-WAHA-TX</v>
      </c>
    </row>
    <row r="2551" spans="1:8">
      <c r="A2551" s="80">
        <v>38626</v>
      </c>
      <c r="B2551" s="79" t="s">
        <v>89</v>
      </c>
      <c r="C2551" s="79" t="s">
        <v>68</v>
      </c>
      <c r="D2551" s="85">
        <v>0</v>
      </c>
      <c r="E2551" s="85">
        <v>0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6NGI-MALIN</v>
      </c>
    </row>
    <row r="2552" spans="1:8">
      <c r="A2552" s="80">
        <v>38626</v>
      </c>
      <c r="B2552" s="79" t="s">
        <v>89</v>
      </c>
      <c r="C2552" s="79" t="s">
        <v>46</v>
      </c>
      <c r="D2552" s="85">
        <v>97586.4617</v>
      </c>
      <c r="E2552" s="85">
        <v>-9758.64617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6NGI-SOCAL</v>
      </c>
    </row>
    <row r="2553" spans="1:8">
      <c r="A2553" s="80">
        <v>38626</v>
      </c>
      <c r="B2553" s="79" t="s">
        <v>89</v>
      </c>
      <c r="C2553" s="79" t="s">
        <v>106</v>
      </c>
      <c r="D2553" s="85">
        <v>-131795.46179999999</v>
      </c>
      <c r="E2553" s="85">
        <v>0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6NGW/OPAL</v>
      </c>
    </row>
    <row r="2554" spans="1:8">
      <c r="A2554" s="80">
        <v>38657</v>
      </c>
      <c r="B2554" s="79" t="s">
        <v>89</v>
      </c>
      <c r="C2554" s="79" t="s">
        <v>91</v>
      </c>
      <c r="D2554" s="85">
        <v>-6422.9405999999999</v>
      </c>
      <c r="E2554" s="85">
        <v>64.229405999999997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6IF-CIG/RKYMTN</v>
      </c>
    </row>
    <row r="2555" spans="1:8">
      <c r="A2555" s="80">
        <v>38657</v>
      </c>
      <c r="B2555" s="79" t="s">
        <v>89</v>
      </c>
      <c r="C2555" s="79" t="s">
        <v>92</v>
      </c>
      <c r="D2555" s="85">
        <v>-21242.247100000001</v>
      </c>
      <c r="E2555" s="85">
        <v>2124.22471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6IF-ELPO/PERMIAN</v>
      </c>
    </row>
    <row r="2556" spans="1:8">
      <c r="A2556" s="80">
        <v>38657</v>
      </c>
      <c r="B2556" s="79" t="s">
        <v>89</v>
      </c>
      <c r="C2556" s="79" t="s">
        <v>72</v>
      </c>
      <c r="D2556" s="85">
        <v>14997.8626</v>
      </c>
      <c r="E2556" s="85">
        <v>-1499.7862600000001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6IF-ELPO/SJ</v>
      </c>
    </row>
    <row r="2557" spans="1:8">
      <c r="A2557" s="80">
        <v>38657</v>
      </c>
      <c r="B2557" s="79" t="s">
        <v>89</v>
      </c>
      <c r="C2557" s="79" t="s">
        <v>67</v>
      </c>
      <c r="D2557" s="85">
        <v>126935.58590000001</v>
      </c>
      <c r="E2557" s="85">
        <v>-12693.558590000001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6IF-NWPL_ROCKY_M</v>
      </c>
    </row>
    <row r="2558" spans="1:8">
      <c r="A2558" s="80">
        <v>38657</v>
      </c>
      <c r="B2558" s="79" t="s">
        <v>89</v>
      </c>
      <c r="C2558" s="79" t="s">
        <v>73</v>
      </c>
      <c r="D2558" s="85">
        <v>12693.5586</v>
      </c>
      <c r="E2558" s="85">
        <v>-2538.7117199999998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6IF-WAHA-TX</v>
      </c>
    </row>
    <row r="2559" spans="1:8">
      <c r="A2559" s="80">
        <v>38657</v>
      </c>
      <c r="B2559" s="79" t="s">
        <v>89</v>
      </c>
      <c r="C2559" s="79" t="s">
        <v>68</v>
      </c>
      <c r="D2559" s="85">
        <v>0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6NGI-MALIN</v>
      </c>
    </row>
    <row r="2560" spans="1:8">
      <c r="A2560" s="80">
        <v>38657</v>
      </c>
      <c r="B2560" s="79" t="s">
        <v>89</v>
      </c>
      <c r="C2560" s="79" t="s">
        <v>46</v>
      </c>
      <c r="D2560" s="85">
        <v>57820.005400000002</v>
      </c>
      <c r="E2560" s="85">
        <v>-5782.00054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6NGI-SOCAL</v>
      </c>
    </row>
    <row r="2561" spans="1:8">
      <c r="A2561" s="80">
        <v>38657</v>
      </c>
      <c r="B2561" s="79" t="s">
        <v>89</v>
      </c>
      <c r="C2561" s="79" t="s">
        <v>106</v>
      </c>
      <c r="D2561" s="85">
        <v>-126935.5858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6NGW/OPAL</v>
      </c>
    </row>
    <row r="2562" spans="1:8">
      <c r="A2562" s="80">
        <v>38687</v>
      </c>
      <c r="B2562" s="79" t="s">
        <v>89</v>
      </c>
      <c r="C2562" s="79" t="s">
        <v>92</v>
      </c>
      <c r="D2562" s="85">
        <v>-24139.1073</v>
      </c>
      <c r="E2562" s="85">
        <v>2413.9107300000001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6IF-ELPO/PERMIAN</v>
      </c>
    </row>
    <row r="2563" spans="1:8">
      <c r="A2563" s="80">
        <v>38687</v>
      </c>
      <c r="B2563" s="79" t="s">
        <v>89</v>
      </c>
      <c r="C2563" s="79" t="s">
        <v>72</v>
      </c>
      <c r="D2563" s="85">
        <v>12278.0198</v>
      </c>
      <c r="E2563" s="85">
        <v>-1227.80198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6IF-ELPO/SJ</v>
      </c>
    </row>
    <row r="2564" spans="1:8">
      <c r="A2564" s="80">
        <v>38687</v>
      </c>
      <c r="B2564" s="79" t="s">
        <v>89</v>
      </c>
      <c r="C2564" s="79" t="s">
        <v>67</v>
      </c>
      <c r="D2564" s="85">
        <v>130554.508</v>
      </c>
      <c r="E2564" s="85">
        <v>-13055.450800000001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38687</v>
      </c>
      <c r="B2565" s="79" t="s">
        <v>89</v>
      </c>
      <c r="C2565" s="79" t="s">
        <v>73</v>
      </c>
      <c r="D2565" s="85">
        <v>13055.450800000001</v>
      </c>
      <c r="E2565" s="85">
        <v>-2611.0901600000002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38687</v>
      </c>
      <c r="B2566" s="79" t="s">
        <v>89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38687</v>
      </c>
      <c r="B2567" s="79" t="s">
        <v>89</v>
      </c>
      <c r="C2567" s="79" t="s">
        <v>46</v>
      </c>
      <c r="D2567" s="85">
        <v>56662.341099999998</v>
      </c>
      <c r="E2567" s="85">
        <v>-5666.2341100000003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38687</v>
      </c>
      <c r="B2568" s="79" t="s">
        <v>89</v>
      </c>
      <c r="C2568" s="79" t="s">
        <v>106</v>
      </c>
      <c r="D2568" s="85">
        <v>-130554.508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38718</v>
      </c>
      <c r="B2569" s="79" t="s">
        <v>89</v>
      </c>
      <c r="C2569" s="79" t="s">
        <v>92</v>
      </c>
      <c r="D2569" s="85">
        <v>104693.7135</v>
      </c>
      <c r="E2569" s="85">
        <v>-10469.371349999999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6IF-ELPO/PERMIAN</v>
      </c>
    </row>
    <row r="2570" spans="1:8">
      <c r="A2570" s="80">
        <v>38718</v>
      </c>
      <c r="B2570" s="79" t="s">
        <v>89</v>
      </c>
      <c r="C2570" s="79" t="s">
        <v>72</v>
      </c>
      <c r="D2570" s="85">
        <v>10919.6705</v>
      </c>
      <c r="E2570" s="85">
        <v>-1091.96705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6IF-ELPO/SJ</v>
      </c>
    </row>
    <row r="2571" spans="1:8">
      <c r="A2571" s="80">
        <v>38718</v>
      </c>
      <c r="B2571" s="79" t="s">
        <v>89</v>
      </c>
      <c r="C2571" s="79" t="s">
        <v>67</v>
      </c>
      <c r="D2571" s="85">
        <v>129926.2246</v>
      </c>
      <c r="E2571" s="85">
        <v>-12992.622460000001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6IF-NWPL_ROCKY_M</v>
      </c>
    </row>
    <row r="2572" spans="1:8">
      <c r="A2572" s="80">
        <v>38718</v>
      </c>
      <c r="B2572" s="79" t="s">
        <v>89</v>
      </c>
      <c r="C2572" s="79" t="s">
        <v>73</v>
      </c>
      <c r="D2572" s="85">
        <v>12992.622499999999</v>
      </c>
      <c r="E2572" s="85">
        <v>-2598.5245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6IF-WAHA-TX</v>
      </c>
    </row>
    <row r="2573" spans="1:8">
      <c r="A2573" s="80">
        <v>38718</v>
      </c>
      <c r="B2573" s="79" t="s">
        <v>89</v>
      </c>
      <c r="C2573" s="79" t="s">
        <v>68</v>
      </c>
      <c r="D2573" s="85">
        <v>0</v>
      </c>
      <c r="E2573" s="85">
        <v>0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6NGI-MALIN</v>
      </c>
    </row>
    <row r="2574" spans="1:8">
      <c r="A2574" s="80">
        <v>38718</v>
      </c>
      <c r="B2574" s="79" t="s">
        <v>89</v>
      </c>
      <c r="C2574" s="79" t="s">
        <v>46</v>
      </c>
      <c r="D2574" s="85">
        <v>-233919.1747</v>
      </c>
      <c r="E2574" s="85">
        <v>23391.91747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6NGI-SOCAL</v>
      </c>
    </row>
    <row r="2575" spans="1:8">
      <c r="A2575" s="80">
        <v>38718</v>
      </c>
      <c r="B2575" s="79" t="s">
        <v>89</v>
      </c>
      <c r="C2575" s="79" t="s">
        <v>106</v>
      </c>
      <c r="D2575" s="85">
        <v>-129926.2246</v>
      </c>
      <c r="E2575" s="85">
        <v>0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6NGW/OPAL</v>
      </c>
    </row>
    <row r="2576" spans="1:8">
      <c r="A2576" s="80">
        <v>38749</v>
      </c>
      <c r="B2576" s="79" t="s">
        <v>89</v>
      </c>
      <c r="C2576" s="79" t="s">
        <v>91</v>
      </c>
      <c r="D2576" s="85">
        <v>-5909.8665000000001</v>
      </c>
      <c r="E2576" s="85">
        <v>-199.295590498937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6IF-CIG/RKYMTN</v>
      </c>
    </row>
    <row r="2577" spans="1:8">
      <c r="A2577" s="80">
        <v>38749</v>
      </c>
      <c r="B2577" s="79" t="s">
        <v>89</v>
      </c>
      <c r="C2577" s="79" t="s">
        <v>92</v>
      </c>
      <c r="D2577" s="85">
        <v>105400.6844</v>
      </c>
      <c r="E2577" s="85">
        <v>-10540.068439999999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6IF-ELPO/PERMIAN</v>
      </c>
    </row>
    <row r="2578" spans="1:8">
      <c r="A2578" s="80">
        <v>38749</v>
      </c>
      <c r="B2578" s="79" t="s">
        <v>89</v>
      </c>
      <c r="C2578" s="79" t="s">
        <v>72</v>
      </c>
      <c r="D2578" s="85">
        <v>12288.584699999999</v>
      </c>
      <c r="E2578" s="85">
        <v>-1228.8584699999999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6IF-ELPO/SJ</v>
      </c>
    </row>
    <row r="2579" spans="1:8">
      <c r="A2579" s="80">
        <v>38749</v>
      </c>
      <c r="B2579" s="79" t="s">
        <v>89</v>
      </c>
      <c r="C2579" s="79" t="s">
        <v>67</v>
      </c>
      <c r="D2579" s="85">
        <v>116795.7813</v>
      </c>
      <c r="E2579" s="85">
        <v>-11679.57813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6IF-NWPL_ROCKY_M</v>
      </c>
    </row>
    <row r="2580" spans="1:8">
      <c r="A2580" s="80">
        <v>38749</v>
      </c>
      <c r="B2580" s="79" t="s">
        <v>89</v>
      </c>
      <c r="C2580" s="79" t="s">
        <v>73</v>
      </c>
      <c r="D2580" s="85">
        <v>11679.578100000001</v>
      </c>
      <c r="E2580" s="85">
        <v>-2335.9156200000002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6IF-WAHA-TX</v>
      </c>
    </row>
    <row r="2581" spans="1:8">
      <c r="A2581" s="80">
        <v>38749</v>
      </c>
      <c r="B2581" s="79" t="s">
        <v>89</v>
      </c>
      <c r="C2581" s="79" t="s">
        <v>68</v>
      </c>
      <c r="D2581" s="85">
        <v>0</v>
      </c>
      <c r="E2581" s="85">
        <v>0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6NGI-MALIN</v>
      </c>
    </row>
    <row r="2582" spans="1:8">
      <c r="A2582" s="80">
        <v>38749</v>
      </c>
      <c r="B2582" s="79" t="s">
        <v>89</v>
      </c>
      <c r="C2582" s="79" t="s">
        <v>46</v>
      </c>
      <c r="D2582" s="85">
        <v>-224047.67869999999</v>
      </c>
      <c r="E2582" s="85">
        <v>22404.76787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6NGI-SOCAL</v>
      </c>
    </row>
    <row r="2583" spans="1:8">
      <c r="A2583" s="80">
        <v>38749</v>
      </c>
      <c r="B2583" s="79" t="s">
        <v>89</v>
      </c>
      <c r="C2583" s="79" t="s">
        <v>106</v>
      </c>
      <c r="D2583" s="85">
        <v>-116795.7812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6NGW/OPAL</v>
      </c>
    </row>
    <row r="2584" spans="1:8">
      <c r="A2584" s="80">
        <v>38777</v>
      </c>
      <c r="B2584" s="79" t="s">
        <v>89</v>
      </c>
      <c r="C2584" s="79" t="s">
        <v>91</v>
      </c>
      <c r="D2584" s="85">
        <v>-6514.7512000000006</v>
      </c>
      <c r="E2584" s="85">
        <v>-341.29370177842702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6IF-CIG/RKYMTN</v>
      </c>
    </row>
    <row r="2585" spans="1:8">
      <c r="A2585" s="80">
        <v>38777</v>
      </c>
      <c r="B2585" s="79" t="s">
        <v>89</v>
      </c>
      <c r="C2585" s="79" t="s">
        <v>92</v>
      </c>
      <c r="D2585" s="85">
        <v>101347.8652</v>
      </c>
      <c r="E2585" s="85">
        <v>-10134.78652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6IF-ELPO/PERMIAN</v>
      </c>
    </row>
    <row r="2586" spans="1:8">
      <c r="A2586" s="80">
        <v>38777</v>
      </c>
      <c r="B2586" s="79" t="s">
        <v>89</v>
      </c>
      <c r="C2586" s="79" t="s">
        <v>72</v>
      </c>
      <c r="D2586" s="85">
        <v>16397.769100000001</v>
      </c>
      <c r="E2586" s="85">
        <v>-1639.77691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6IF-ELPO/SJ</v>
      </c>
    </row>
    <row r="2587" spans="1:8">
      <c r="A2587" s="80">
        <v>38777</v>
      </c>
      <c r="B2587" s="79" t="s">
        <v>89</v>
      </c>
      <c r="C2587" s="79" t="s">
        <v>67</v>
      </c>
      <c r="D2587" s="85">
        <v>128750.0235</v>
      </c>
      <c r="E2587" s="85">
        <v>-12875.002350000001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6IF-NWPL_ROCKY_M</v>
      </c>
    </row>
    <row r="2588" spans="1:8">
      <c r="A2588" s="80">
        <v>38777</v>
      </c>
      <c r="B2588" s="79" t="s">
        <v>89</v>
      </c>
      <c r="C2588" s="79" t="s">
        <v>73</v>
      </c>
      <c r="D2588" s="85">
        <v>12875.002400000001</v>
      </c>
      <c r="E2588" s="85">
        <v>-2575.0004800000002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6IF-WAHA-TX</v>
      </c>
    </row>
    <row r="2589" spans="1:8">
      <c r="A2589" s="80">
        <v>38777</v>
      </c>
      <c r="B2589" s="79" t="s">
        <v>89</v>
      </c>
      <c r="C2589" s="79" t="s">
        <v>68</v>
      </c>
      <c r="D2589" s="85">
        <v>0</v>
      </c>
      <c r="E2589" s="85">
        <v>0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6NGI-MALIN</v>
      </c>
    </row>
    <row r="2590" spans="1:8">
      <c r="A2590" s="80">
        <v>38777</v>
      </c>
      <c r="B2590" s="79" t="s">
        <v>89</v>
      </c>
      <c r="C2590" s="79" t="s">
        <v>46</v>
      </c>
      <c r="D2590" s="85">
        <v>-206655.41680000001</v>
      </c>
      <c r="E2590" s="85">
        <v>20665.541679999998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6NGI-SOCAL</v>
      </c>
    </row>
    <row r="2591" spans="1:8">
      <c r="A2591" s="80">
        <v>38777</v>
      </c>
      <c r="B2591" s="79" t="s">
        <v>89</v>
      </c>
      <c r="C2591" s="79" t="s">
        <v>106</v>
      </c>
      <c r="D2591" s="85">
        <v>-128750.02340000001</v>
      </c>
      <c r="E2591" s="85">
        <v>0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6NGW/OPAL</v>
      </c>
    </row>
    <row r="2592" spans="1:8">
      <c r="A2592" s="80">
        <v>38808</v>
      </c>
      <c r="B2592" s="79" t="s">
        <v>89</v>
      </c>
      <c r="C2592" s="79" t="s">
        <v>91</v>
      </c>
      <c r="D2592" s="85">
        <v>-6274.1195000000007</v>
      </c>
      <c r="E2592" s="85">
        <v>-330.00463891265406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6IF-CIG/RKYMTN</v>
      </c>
    </row>
    <row r="2593" spans="1:8">
      <c r="A2593" s="80">
        <v>38808</v>
      </c>
      <c r="B2593" s="79" t="s">
        <v>89</v>
      </c>
      <c r="C2593" s="79" t="s">
        <v>92</v>
      </c>
      <c r="D2593" s="85">
        <v>104437.2245</v>
      </c>
      <c r="E2593" s="85">
        <v>-10443.722449999999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6IF-ELPO/PERMIAN</v>
      </c>
    </row>
    <row r="2594" spans="1:8">
      <c r="A2594" s="80">
        <v>38808</v>
      </c>
      <c r="B2594" s="79" t="s">
        <v>89</v>
      </c>
      <c r="C2594" s="79" t="s">
        <v>72</v>
      </c>
      <c r="D2594" s="85">
        <v>17770.0589</v>
      </c>
      <c r="E2594" s="85">
        <v>-1777.0058899999999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6IF-ELPO/SJ</v>
      </c>
    </row>
    <row r="2595" spans="1:8">
      <c r="A2595" s="80">
        <v>38808</v>
      </c>
      <c r="B2595" s="79" t="s">
        <v>89</v>
      </c>
      <c r="C2595" s="79" t="s">
        <v>67</v>
      </c>
      <c r="D2595" s="85">
        <v>123994.45699999999</v>
      </c>
      <c r="E2595" s="85">
        <v>-12399.4457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6IF-NWPL_ROCKY_M</v>
      </c>
    </row>
    <row r="2596" spans="1:8">
      <c r="A2596" s="80">
        <v>38808</v>
      </c>
      <c r="B2596" s="79" t="s">
        <v>89</v>
      </c>
      <c r="C2596" s="79" t="s">
        <v>73</v>
      </c>
      <c r="D2596" s="85">
        <v>12399.4457</v>
      </c>
      <c r="E2596" s="85">
        <v>-2479.8891400000002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6IF-WAHA-TX</v>
      </c>
    </row>
    <row r="2597" spans="1:8">
      <c r="A2597" s="80">
        <v>38808</v>
      </c>
      <c r="B2597" s="79" t="s">
        <v>89</v>
      </c>
      <c r="C2597" s="79" t="s">
        <v>68</v>
      </c>
      <c r="D2597" s="85">
        <v>0</v>
      </c>
      <c r="E2597" s="85">
        <v>0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6NGI-MALIN</v>
      </c>
    </row>
    <row r="2598" spans="1:8">
      <c r="A2598" s="80">
        <v>38808</v>
      </c>
      <c r="B2598" s="79" t="s">
        <v>89</v>
      </c>
      <c r="C2598" s="79" t="s">
        <v>46</v>
      </c>
      <c r="D2598" s="85">
        <v>-127172.02160000001</v>
      </c>
      <c r="E2598" s="85">
        <v>12717.202160000001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6NGI-SOCAL</v>
      </c>
    </row>
    <row r="2599" spans="1:8">
      <c r="A2599" s="80">
        <v>38808</v>
      </c>
      <c r="B2599" s="79" t="s">
        <v>89</v>
      </c>
      <c r="C2599" s="79" t="s">
        <v>106</v>
      </c>
      <c r="D2599" s="85">
        <v>-123994.45699999999</v>
      </c>
      <c r="E2599" s="85">
        <v>0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6NGW/OPAL</v>
      </c>
    </row>
    <row r="2600" spans="1:8">
      <c r="A2600" s="80">
        <v>38838</v>
      </c>
      <c r="B2600" s="79" t="s">
        <v>89</v>
      </c>
      <c r="C2600" s="79" t="s">
        <v>91</v>
      </c>
      <c r="D2600" s="85">
        <v>-6452.6365000000005</v>
      </c>
      <c r="E2600" s="85">
        <v>-337.13735893699504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6IF-CIG/RKYMTN</v>
      </c>
    </row>
    <row r="2601" spans="1:8">
      <c r="A2601" s="80">
        <v>38838</v>
      </c>
      <c r="B2601" s="79" t="s">
        <v>89</v>
      </c>
      <c r="C2601" s="79" t="s">
        <v>92</v>
      </c>
      <c r="D2601" s="85">
        <v>102756.77650000001</v>
      </c>
      <c r="E2601" s="85">
        <v>-10275.67765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6IF-ELPO/PERMIAN</v>
      </c>
    </row>
    <row r="2602" spans="1:8">
      <c r="A2602" s="80">
        <v>38838</v>
      </c>
      <c r="B2602" s="79" t="s">
        <v>89</v>
      </c>
      <c r="C2602" s="79" t="s">
        <v>72</v>
      </c>
      <c r="D2602" s="85">
        <v>19145.646399999998</v>
      </c>
      <c r="E2602" s="85">
        <v>-1914.5646400000001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6IF-ELPO/SJ</v>
      </c>
    </row>
    <row r="2603" spans="1:8">
      <c r="A2603" s="80">
        <v>38838</v>
      </c>
      <c r="B2603" s="79" t="s">
        <v>89</v>
      </c>
      <c r="C2603" s="79" t="s">
        <v>67</v>
      </c>
      <c r="D2603" s="85">
        <v>127522.4611</v>
      </c>
      <c r="E2603" s="85">
        <v>-12752.24611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6IF-NWPL_ROCKY_M</v>
      </c>
    </row>
    <row r="2604" spans="1:8">
      <c r="A2604" s="80">
        <v>38838</v>
      </c>
      <c r="B2604" s="79" t="s">
        <v>89</v>
      </c>
      <c r="C2604" s="79" t="s">
        <v>73</v>
      </c>
      <c r="D2604" s="85">
        <v>12752.2461</v>
      </c>
      <c r="E2604" s="85">
        <v>-2550.44922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6IF-WAHA-TX</v>
      </c>
    </row>
    <row r="2605" spans="1:8">
      <c r="A2605" s="80">
        <v>38838</v>
      </c>
      <c r="B2605" s="79" t="s">
        <v>89</v>
      </c>
      <c r="C2605" s="79" t="s">
        <v>68</v>
      </c>
      <c r="D2605" s="85">
        <v>0</v>
      </c>
      <c r="E2605" s="85">
        <v>0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6NGI-MALIN</v>
      </c>
    </row>
    <row r="2606" spans="1:8">
      <c r="A2606" s="80">
        <v>38838</v>
      </c>
      <c r="B2606" s="79" t="s">
        <v>89</v>
      </c>
      <c r="C2606" s="79" t="s">
        <v>46</v>
      </c>
      <c r="D2606" s="85">
        <v>-106159.5693</v>
      </c>
      <c r="E2606" s="85">
        <v>10615.95693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6NGI-SOCAL</v>
      </c>
    </row>
    <row r="2607" spans="1:8">
      <c r="A2607" s="80">
        <v>38838</v>
      </c>
      <c r="B2607" s="79" t="s">
        <v>89</v>
      </c>
      <c r="C2607" s="79" t="s">
        <v>106</v>
      </c>
      <c r="D2607" s="85">
        <v>-127522.46120000001</v>
      </c>
      <c r="E2607" s="85">
        <v>0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6NGW/OPAL</v>
      </c>
    </row>
    <row r="2608" spans="1:8">
      <c r="A2608" s="80">
        <v>38869</v>
      </c>
      <c r="B2608" s="79" t="s">
        <v>89</v>
      </c>
      <c r="C2608" s="79" t="s">
        <v>91</v>
      </c>
      <c r="D2608" s="85">
        <v>-6213.7283000000007</v>
      </c>
      <c r="E2608" s="85">
        <v>-323.37415371746999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6IF-CIG/RKYMTN</v>
      </c>
    </row>
    <row r="2609" spans="1:8">
      <c r="A2609" s="80">
        <v>38869</v>
      </c>
      <c r="B2609" s="79" t="s">
        <v>89</v>
      </c>
      <c r="C2609" s="79" t="s">
        <v>92</v>
      </c>
      <c r="D2609" s="85">
        <v>103431.96890000001</v>
      </c>
      <c r="E2609" s="85">
        <v>-10343.196889999999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6IF-ELPO/PERMIAN</v>
      </c>
    </row>
    <row r="2610" spans="1:8">
      <c r="A2610" s="80">
        <v>38869</v>
      </c>
      <c r="B2610" s="79" t="s">
        <v>89</v>
      </c>
      <c r="C2610" s="79" t="s">
        <v>72</v>
      </c>
      <c r="D2610" s="85">
        <v>17783.215499999998</v>
      </c>
      <c r="E2610" s="85">
        <v>-1778.3215500000001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6IF-ELPO/SJ</v>
      </c>
    </row>
    <row r="2611" spans="1:8">
      <c r="A2611" s="80">
        <v>38869</v>
      </c>
      <c r="B2611" s="79" t="s">
        <v>89</v>
      </c>
      <c r="C2611" s="79" t="s">
        <v>67</v>
      </c>
      <c r="D2611" s="85">
        <v>122800.954</v>
      </c>
      <c r="E2611" s="85">
        <v>-12280.0954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6IF-NWPL_ROCKY_M</v>
      </c>
    </row>
    <row r="2612" spans="1:8">
      <c r="A2612" s="80">
        <v>38869</v>
      </c>
      <c r="B2612" s="79" t="s">
        <v>89</v>
      </c>
      <c r="C2612" s="79" t="s">
        <v>73</v>
      </c>
      <c r="D2612" s="85">
        <v>12280.0954</v>
      </c>
      <c r="E2612" s="85">
        <v>0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6IF-WAHA-TX</v>
      </c>
    </row>
    <row r="2613" spans="1:8">
      <c r="A2613" s="80">
        <v>38869</v>
      </c>
      <c r="B2613" s="79" t="s">
        <v>89</v>
      </c>
      <c r="C2613" s="79" t="s">
        <v>68</v>
      </c>
      <c r="D2613" s="85">
        <v>0</v>
      </c>
      <c r="E2613" s="85">
        <v>0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6NGI-MALIN</v>
      </c>
    </row>
    <row r="2614" spans="1:8">
      <c r="A2614" s="80">
        <v>38869</v>
      </c>
      <c r="B2614" s="79" t="s">
        <v>89</v>
      </c>
      <c r="C2614" s="79" t="s">
        <v>46</v>
      </c>
      <c r="D2614" s="85">
        <v>13900.249400000001</v>
      </c>
      <c r="E2614" s="85">
        <v>-1390.02494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6NGI-SOCAL</v>
      </c>
    </row>
    <row r="2615" spans="1:8">
      <c r="A2615" s="80">
        <v>38869</v>
      </c>
      <c r="B2615" s="79" t="s">
        <v>89</v>
      </c>
      <c r="C2615" s="79" t="s">
        <v>106</v>
      </c>
      <c r="D2615" s="85">
        <v>-122800.954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6NGW/OPAL</v>
      </c>
    </row>
    <row r="2616" spans="1:8">
      <c r="A2616" s="80">
        <v>38899</v>
      </c>
      <c r="B2616" s="79" t="s">
        <v>89</v>
      </c>
      <c r="C2616" s="79" t="s">
        <v>91</v>
      </c>
      <c r="D2616" s="85">
        <v>-6389.9590000000007</v>
      </c>
      <c r="E2616" s="85">
        <v>-313.47454756662705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6IF-CIG/RKYMTN</v>
      </c>
    </row>
    <row r="2617" spans="1:8">
      <c r="A2617" s="80">
        <v>38899</v>
      </c>
      <c r="B2617" s="79" t="s">
        <v>89</v>
      </c>
      <c r="C2617" s="79" t="s">
        <v>92</v>
      </c>
      <c r="D2617" s="85">
        <v>101758.6502</v>
      </c>
      <c r="E2617" s="85">
        <v>-10175.865019999999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6IF-ELPO/PERMIAN</v>
      </c>
    </row>
    <row r="2618" spans="1:8">
      <c r="A2618" s="80">
        <v>38899</v>
      </c>
      <c r="B2618" s="79" t="s">
        <v>89</v>
      </c>
      <c r="C2618" s="79" t="s">
        <v>72</v>
      </c>
      <c r="D2618" s="85">
        <v>17790.5321</v>
      </c>
      <c r="E2618" s="85">
        <v>-1779.05321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6IF-ELPO/SJ</v>
      </c>
    </row>
    <row r="2619" spans="1:8">
      <c r="A2619" s="80">
        <v>38899</v>
      </c>
      <c r="B2619" s="79" t="s">
        <v>89</v>
      </c>
      <c r="C2619" s="79" t="s">
        <v>67</v>
      </c>
      <c r="D2619" s="85">
        <v>126283.77370000001</v>
      </c>
      <c r="E2619" s="85">
        <v>-12628.37737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6IF-NWPL_ROCKY_M</v>
      </c>
    </row>
    <row r="2620" spans="1:8">
      <c r="A2620" s="80">
        <v>38899</v>
      </c>
      <c r="B2620" s="79" t="s">
        <v>89</v>
      </c>
      <c r="C2620" s="79" t="s">
        <v>73</v>
      </c>
      <c r="D2620" s="85">
        <v>12628.3773</v>
      </c>
      <c r="E2620" s="85">
        <v>0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6IF-WAHA-TX</v>
      </c>
    </row>
    <row r="2621" spans="1:8">
      <c r="A2621" s="80">
        <v>38899</v>
      </c>
      <c r="B2621" s="79" t="s">
        <v>89</v>
      </c>
      <c r="C2621" s="79" t="s">
        <v>68</v>
      </c>
      <c r="D2621" s="85">
        <v>0</v>
      </c>
      <c r="E2621" s="85">
        <v>0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6NGI-MALIN</v>
      </c>
    </row>
    <row r="2622" spans="1:8">
      <c r="A2622" s="80">
        <v>38899</v>
      </c>
      <c r="B2622" s="79" t="s">
        <v>89</v>
      </c>
      <c r="C2622" s="79" t="s">
        <v>46</v>
      </c>
      <c r="D2622" s="85">
        <v>14631.808300000001</v>
      </c>
      <c r="E2622" s="85">
        <v>-1463.18083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6NGI-SOCAL</v>
      </c>
    </row>
    <row r="2623" spans="1:8">
      <c r="A2623" s="80">
        <v>38899</v>
      </c>
      <c r="B2623" s="79" t="s">
        <v>89</v>
      </c>
      <c r="C2623" s="79" t="s">
        <v>106</v>
      </c>
      <c r="D2623" s="85">
        <v>-126283.7736</v>
      </c>
      <c r="E2623" s="85">
        <v>0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6NGW/OPAL</v>
      </c>
    </row>
    <row r="2624" spans="1:8">
      <c r="A2624" s="80">
        <v>38930</v>
      </c>
      <c r="B2624" s="79" t="s">
        <v>89</v>
      </c>
      <c r="C2624" s="79" t="s">
        <v>91</v>
      </c>
      <c r="D2624" s="85">
        <v>-6357.8998000000001</v>
      </c>
      <c r="E2624" s="85">
        <v>-301.14767064016604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6IF-CIG/RKYMTN</v>
      </c>
    </row>
    <row r="2625" spans="1:8">
      <c r="A2625" s="80">
        <v>38930</v>
      </c>
      <c r="B2625" s="79" t="s">
        <v>89</v>
      </c>
      <c r="C2625" s="79" t="s">
        <v>92</v>
      </c>
      <c r="D2625" s="85">
        <v>102417.87820000001</v>
      </c>
      <c r="E2625" s="85">
        <v>-10241.78782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6IF-ELPO/PERMIAN</v>
      </c>
    </row>
    <row r="2626" spans="1:8">
      <c r="A2626" s="80">
        <v>38930</v>
      </c>
      <c r="B2626" s="79" t="s">
        <v>89</v>
      </c>
      <c r="C2626" s="79" t="s">
        <v>72</v>
      </c>
      <c r="D2626" s="85">
        <v>17793.688699999999</v>
      </c>
      <c r="E2626" s="85">
        <v>-1779.36887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6IF-ELPO/SJ</v>
      </c>
    </row>
    <row r="2627" spans="1:8">
      <c r="A2627" s="80">
        <v>38930</v>
      </c>
      <c r="B2627" s="79" t="s">
        <v>89</v>
      </c>
      <c r="C2627" s="79" t="s">
        <v>67</v>
      </c>
      <c r="D2627" s="85">
        <v>125650.1936</v>
      </c>
      <c r="E2627" s="85">
        <v>-12565.01936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6IF-NWPL_ROCKY_M</v>
      </c>
    </row>
    <row r="2628" spans="1:8">
      <c r="A2628" s="80">
        <v>38930</v>
      </c>
      <c r="B2628" s="79" t="s">
        <v>89</v>
      </c>
      <c r="C2628" s="79" t="s">
        <v>73</v>
      </c>
      <c r="D2628" s="85">
        <v>12565.0193</v>
      </c>
      <c r="E2628" s="85">
        <v>0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6IF-WAHA-TX</v>
      </c>
    </row>
    <row r="2629" spans="1:8">
      <c r="A2629" s="80">
        <v>38930</v>
      </c>
      <c r="B2629" s="79" t="s">
        <v>89</v>
      </c>
      <c r="C2629" s="79" t="s">
        <v>68</v>
      </c>
      <c r="D2629" s="85">
        <v>0</v>
      </c>
      <c r="E2629" s="85">
        <v>0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6NGI-MALIN</v>
      </c>
    </row>
    <row r="2630" spans="1:8">
      <c r="A2630" s="80">
        <v>38930</v>
      </c>
      <c r="B2630" s="79" t="s">
        <v>89</v>
      </c>
      <c r="C2630" s="79" t="s">
        <v>46</v>
      </c>
      <c r="D2630" s="85">
        <v>10381.9486</v>
      </c>
      <c r="E2630" s="85">
        <v>-1038.1948600000001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6NGI-SOCAL</v>
      </c>
    </row>
    <row r="2631" spans="1:8">
      <c r="A2631" s="80">
        <v>38930</v>
      </c>
      <c r="B2631" s="79" t="s">
        <v>89</v>
      </c>
      <c r="C2631" s="79" t="s">
        <v>106</v>
      </c>
      <c r="D2631" s="85">
        <v>-125650.1936</v>
      </c>
      <c r="E2631" s="85">
        <v>0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6NGW/OPAL</v>
      </c>
    </row>
    <row r="2632" spans="1:8">
      <c r="A2632" s="80">
        <v>38961</v>
      </c>
      <c r="B2632" s="79" t="s">
        <v>89</v>
      </c>
      <c r="C2632" s="79" t="s">
        <v>91</v>
      </c>
      <c r="D2632" s="85">
        <v>-6121.6513000000004</v>
      </c>
      <c r="E2632" s="85">
        <v>-281.51133125810401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6IF-CIG/RKYMTN</v>
      </c>
    </row>
    <row r="2633" spans="1:8">
      <c r="A2633" s="80">
        <v>38961</v>
      </c>
      <c r="B2633" s="79" t="s">
        <v>89</v>
      </c>
      <c r="C2633" s="79" t="s">
        <v>92</v>
      </c>
      <c r="D2633" s="85">
        <v>101899.2818</v>
      </c>
      <c r="E2633" s="85">
        <v>-10189.928180000001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6IF-ELPO/PERMIAN</v>
      </c>
    </row>
    <row r="2634" spans="1:8">
      <c r="A2634" s="80">
        <v>38961</v>
      </c>
      <c r="B2634" s="79" t="s">
        <v>89</v>
      </c>
      <c r="C2634" s="79" t="s">
        <v>72</v>
      </c>
      <c r="D2634" s="85">
        <v>17796.342100000002</v>
      </c>
      <c r="E2634" s="85">
        <v>-1779.6342099999999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6IF-ELPO/SJ</v>
      </c>
    </row>
    <row r="2635" spans="1:8">
      <c r="A2635" s="80">
        <v>38961</v>
      </c>
      <c r="B2635" s="79" t="s">
        <v>89</v>
      </c>
      <c r="C2635" s="79" t="s">
        <v>67</v>
      </c>
      <c r="D2635" s="85">
        <v>120981.2513</v>
      </c>
      <c r="E2635" s="85">
        <v>-12098.12513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6IF-NWPL_ROCKY_M</v>
      </c>
    </row>
    <row r="2636" spans="1:8">
      <c r="A2636" s="80">
        <v>38961</v>
      </c>
      <c r="B2636" s="79" t="s">
        <v>89</v>
      </c>
      <c r="C2636" s="79" t="s">
        <v>73</v>
      </c>
      <c r="D2636" s="85">
        <v>12098.125100000001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6IF-WAHA-TX</v>
      </c>
    </row>
    <row r="2637" spans="1:8">
      <c r="A2637" s="80">
        <v>38961</v>
      </c>
      <c r="B2637" s="79" t="s">
        <v>89</v>
      </c>
      <c r="C2637" s="79" t="s">
        <v>68</v>
      </c>
      <c r="D2637" s="85">
        <v>0</v>
      </c>
      <c r="E2637" s="85">
        <v>0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6NGI-MALIN</v>
      </c>
    </row>
    <row r="2638" spans="1:8">
      <c r="A2638" s="80">
        <v>38961</v>
      </c>
      <c r="B2638" s="79" t="s">
        <v>89</v>
      </c>
      <c r="C2638" s="79" t="s">
        <v>46</v>
      </c>
      <c r="D2638" s="85">
        <v>12207.0082</v>
      </c>
      <c r="E2638" s="85">
        <v>-1220.70082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6NGI-SOCAL</v>
      </c>
    </row>
    <row r="2639" spans="1:8">
      <c r="A2639" s="80">
        <v>38961</v>
      </c>
      <c r="B2639" s="79" t="s">
        <v>89</v>
      </c>
      <c r="C2639" s="79" t="s">
        <v>106</v>
      </c>
      <c r="D2639" s="85">
        <v>-120981.2512</v>
      </c>
      <c r="E2639" s="85">
        <v>0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6NGW/OPAL</v>
      </c>
    </row>
    <row r="2640" spans="1:8">
      <c r="A2640" s="80">
        <v>38991</v>
      </c>
      <c r="B2640" s="79" t="s">
        <v>89</v>
      </c>
      <c r="C2640" s="79" t="s">
        <v>91</v>
      </c>
      <c r="D2640" s="85">
        <v>-6294.4270999999999</v>
      </c>
      <c r="E2640" s="85">
        <v>-280.78853800597801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6IF-CIG/RKYMTN</v>
      </c>
    </row>
    <row r="2641" spans="1:8">
      <c r="A2641" s="80">
        <v>38991</v>
      </c>
      <c r="B2641" s="79" t="s">
        <v>89</v>
      </c>
      <c r="C2641" s="79" t="s">
        <v>92</v>
      </c>
      <c r="D2641" s="85">
        <v>100237.3266</v>
      </c>
      <c r="E2641" s="85">
        <v>-10023.73266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6IF-ELPO/PERMIAN</v>
      </c>
    </row>
    <row r="2642" spans="1:8">
      <c r="A2642" s="80">
        <v>38991</v>
      </c>
      <c r="B2642" s="79" t="s">
        <v>89</v>
      </c>
      <c r="C2642" s="79" t="s">
        <v>72</v>
      </c>
      <c r="D2642" s="85">
        <v>17802.241699999999</v>
      </c>
      <c r="E2642" s="85">
        <v>-1780.22417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6IF-ELPO/SJ</v>
      </c>
    </row>
    <row r="2643" spans="1:8">
      <c r="A2643" s="80">
        <v>38991</v>
      </c>
      <c r="B2643" s="79" t="s">
        <v>89</v>
      </c>
      <c r="C2643" s="79" t="s">
        <v>67</v>
      </c>
      <c r="D2643" s="85">
        <v>124395.7919</v>
      </c>
      <c r="E2643" s="85">
        <v>-12439.57919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6IF-NWPL_ROCKY_M</v>
      </c>
    </row>
    <row r="2644" spans="1:8">
      <c r="A2644" s="80">
        <v>38991</v>
      </c>
      <c r="B2644" s="79" t="s">
        <v>89</v>
      </c>
      <c r="C2644" s="79" t="s">
        <v>73</v>
      </c>
      <c r="D2644" s="85">
        <v>12439.579300000001</v>
      </c>
      <c r="E2644" s="85">
        <v>0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6IF-WAHA-TX</v>
      </c>
    </row>
    <row r="2645" spans="1:8">
      <c r="A2645" s="80">
        <v>38991</v>
      </c>
      <c r="B2645" s="79" t="s">
        <v>89</v>
      </c>
      <c r="C2645" s="79" t="s">
        <v>68</v>
      </c>
      <c r="D2645" s="85">
        <v>0</v>
      </c>
      <c r="E2645" s="85">
        <v>0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6NGI-MALIN</v>
      </c>
    </row>
    <row r="2646" spans="1:8">
      <c r="A2646" s="80">
        <v>38991</v>
      </c>
      <c r="B2646" s="79" t="s">
        <v>89</v>
      </c>
      <c r="C2646" s="79" t="s">
        <v>46</v>
      </c>
      <c r="D2646" s="85">
        <v>13042.2968</v>
      </c>
      <c r="E2646" s="85">
        <v>-1304.2296799999999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6NGI-SOCAL</v>
      </c>
    </row>
    <row r="2647" spans="1:8">
      <c r="A2647" s="80">
        <v>38991</v>
      </c>
      <c r="B2647" s="79" t="s">
        <v>89</v>
      </c>
      <c r="C2647" s="79" t="s">
        <v>106</v>
      </c>
      <c r="D2647" s="85">
        <v>-124395.792</v>
      </c>
      <c r="E2647" s="85">
        <v>0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6NGW/OPAL</v>
      </c>
    </row>
    <row r="2648" spans="1:8">
      <c r="A2648" s="80">
        <v>39022</v>
      </c>
      <c r="B2648" s="79" t="s">
        <v>89</v>
      </c>
      <c r="C2648" s="79" t="s">
        <v>91</v>
      </c>
      <c r="D2648" s="85">
        <v>-6060.1567000000005</v>
      </c>
      <c r="E2648" s="85">
        <v>-217.08424892462901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6IF-CIG/RKYMTN</v>
      </c>
    </row>
    <row r="2649" spans="1:8">
      <c r="A2649" s="80">
        <v>39022</v>
      </c>
      <c r="B2649" s="79" t="s">
        <v>89</v>
      </c>
      <c r="C2649" s="79" t="s">
        <v>92</v>
      </c>
      <c r="D2649" s="85">
        <v>99723.510800000004</v>
      </c>
      <c r="E2649" s="85">
        <v>-9972.3510800000004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6IF-ELPO/PERMIAN</v>
      </c>
    </row>
    <row r="2650" spans="1:8">
      <c r="A2650" s="80">
        <v>39022</v>
      </c>
      <c r="B2650" s="79" t="s">
        <v>89</v>
      </c>
      <c r="C2650" s="79" t="s">
        <v>72</v>
      </c>
      <c r="D2650" s="85">
        <v>15065.757099999999</v>
      </c>
      <c r="E2650" s="85">
        <v>-1506.5757100000001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6IF-ELPO/SJ</v>
      </c>
    </row>
    <row r="2651" spans="1:8">
      <c r="A2651" s="80">
        <v>39022</v>
      </c>
      <c r="B2651" s="79" t="s">
        <v>89</v>
      </c>
      <c r="C2651" s="79" t="s">
        <v>67</v>
      </c>
      <c r="D2651" s="85">
        <v>119765.942</v>
      </c>
      <c r="E2651" s="85">
        <v>-11976.5942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6IF-NWPL_ROCKY_M</v>
      </c>
    </row>
    <row r="2652" spans="1:8">
      <c r="A2652" s="80">
        <v>39022</v>
      </c>
      <c r="B2652" s="79" t="s">
        <v>89</v>
      </c>
      <c r="C2652" s="79" t="s">
        <v>73</v>
      </c>
      <c r="D2652" s="85">
        <v>11976.594300000001</v>
      </c>
      <c r="E2652" s="85">
        <v>0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6IF-WAHA-TX</v>
      </c>
    </row>
    <row r="2653" spans="1:8">
      <c r="A2653" s="80">
        <v>39022</v>
      </c>
      <c r="B2653" s="79" t="s">
        <v>89</v>
      </c>
      <c r="C2653" s="79" t="s">
        <v>68</v>
      </c>
      <c r="D2653" s="85">
        <v>0</v>
      </c>
      <c r="E2653" s="85">
        <v>0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6NGI-MALIN</v>
      </c>
    </row>
    <row r="2654" spans="1:8">
      <c r="A2654" s="80">
        <v>39022</v>
      </c>
      <c r="B2654" s="79" t="s">
        <v>89</v>
      </c>
      <c r="C2654" s="79" t="s">
        <v>46</v>
      </c>
      <c r="D2654" s="85">
        <v>12204.1495</v>
      </c>
      <c r="E2654" s="85">
        <v>-1220.4149500000001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6NGI-SOCAL</v>
      </c>
    </row>
    <row r="2655" spans="1:8">
      <c r="A2655" s="80">
        <v>39022</v>
      </c>
      <c r="B2655" s="79" t="s">
        <v>89</v>
      </c>
      <c r="C2655" s="79" t="s">
        <v>106</v>
      </c>
      <c r="D2655" s="85">
        <v>-119765.942</v>
      </c>
      <c r="E2655" s="85">
        <v>0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6NGW/OPAL</v>
      </c>
    </row>
    <row r="2656" spans="1:8">
      <c r="A2656" s="80">
        <v>39052</v>
      </c>
      <c r="B2656" s="79" t="s">
        <v>89</v>
      </c>
      <c r="C2656" s="79" t="s">
        <v>92</v>
      </c>
      <c r="D2656" s="85">
        <v>100412.3625</v>
      </c>
      <c r="E2656" s="85">
        <v>-10041.23625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6IF-ELPO/PERMIAN</v>
      </c>
    </row>
    <row r="2657" spans="1:8">
      <c r="A2657" s="80">
        <v>39052</v>
      </c>
      <c r="B2657" s="79" t="s">
        <v>89</v>
      </c>
      <c r="C2657" s="79" t="s">
        <v>67</v>
      </c>
      <c r="D2657" s="85">
        <v>123189.7499</v>
      </c>
      <c r="E2657" s="85">
        <v>-12318.974990000001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6IF-NWPL_ROCKY_M</v>
      </c>
    </row>
    <row r="2658" spans="1:8">
      <c r="A2658" s="80">
        <v>39052</v>
      </c>
      <c r="B2658" s="79" t="s">
        <v>89</v>
      </c>
      <c r="C2658" s="79" t="s">
        <v>73</v>
      </c>
      <c r="D2658" s="85">
        <v>12318.974900000001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6IF-WAHA-TX</v>
      </c>
    </row>
    <row r="2659" spans="1:8">
      <c r="A2659" s="80">
        <v>39052</v>
      </c>
      <c r="B2659" s="79" t="s">
        <v>89</v>
      </c>
      <c r="C2659" s="79" t="s">
        <v>68</v>
      </c>
      <c r="D2659" s="85">
        <v>0</v>
      </c>
      <c r="E2659" s="85">
        <v>0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6NGI-MALIN</v>
      </c>
    </row>
    <row r="2660" spans="1:8">
      <c r="A2660" s="80">
        <v>39052</v>
      </c>
      <c r="B2660" s="79" t="s">
        <v>89</v>
      </c>
      <c r="C2660" s="79" t="s">
        <v>46</v>
      </c>
      <c r="D2660" s="85">
        <v>14743.031300000001</v>
      </c>
      <c r="E2660" s="85">
        <v>-1474.30313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6NGI-SOCAL</v>
      </c>
    </row>
    <row r="2661" spans="1:8">
      <c r="A2661" s="80">
        <v>39052</v>
      </c>
      <c r="B2661" s="79" t="s">
        <v>89</v>
      </c>
      <c r="C2661" s="79" t="s">
        <v>106</v>
      </c>
      <c r="D2661" s="85">
        <v>-123189.75</v>
      </c>
      <c r="E2661" s="85">
        <v>0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6NGW/OPAL</v>
      </c>
    </row>
    <row r="2662" spans="1:8">
      <c r="A2662" s="80">
        <v>39083</v>
      </c>
      <c r="B2662" s="79" t="s">
        <v>89</v>
      </c>
      <c r="C2662" s="79" t="s">
        <v>92</v>
      </c>
      <c r="D2662" s="85">
        <v>98791.3796</v>
      </c>
      <c r="E2662" s="85">
        <v>-9879.13796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6IF-ELPO/PERMIAN</v>
      </c>
    </row>
    <row r="2663" spans="1:8">
      <c r="A2663" s="80">
        <v>39083</v>
      </c>
      <c r="B2663" s="79" t="s">
        <v>89</v>
      </c>
      <c r="C2663" s="79" t="s">
        <v>67</v>
      </c>
      <c r="D2663" s="85">
        <v>122601.3533</v>
      </c>
      <c r="E2663" s="85">
        <v>-12260.135329999999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6IF-NWPL_ROCKY_M</v>
      </c>
    </row>
    <row r="2664" spans="1:8">
      <c r="A2664" s="80">
        <v>39083</v>
      </c>
      <c r="B2664" s="79" t="s">
        <v>89</v>
      </c>
      <c r="C2664" s="79" t="s">
        <v>68</v>
      </c>
      <c r="D2664" s="85">
        <v>0</v>
      </c>
      <c r="E2664" s="85">
        <v>0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6NGI-MALIN</v>
      </c>
    </row>
    <row r="2665" spans="1:8">
      <c r="A2665" s="80">
        <v>39083</v>
      </c>
      <c r="B2665" s="79" t="s">
        <v>89</v>
      </c>
      <c r="C2665" s="79" t="s">
        <v>46</v>
      </c>
      <c r="D2665" s="85">
        <v>-108222.192</v>
      </c>
      <c r="E2665" s="85">
        <v>10822.2192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6NGI-SOCAL</v>
      </c>
    </row>
    <row r="2666" spans="1:8">
      <c r="A2666" s="80">
        <v>39083</v>
      </c>
      <c r="B2666" s="79" t="s">
        <v>89</v>
      </c>
      <c r="C2666" s="79" t="s">
        <v>106</v>
      </c>
      <c r="D2666" s="85">
        <v>-122601.35339999999</v>
      </c>
      <c r="E2666" s="85">
        <v>0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6NGW/OPAL</v>
      </c>
    </row>
    <row r="2667" spans="1:8">
      <c r="A2667" s="80">
        <v>39114</v>
      </c>
      <c r="B2667" s="79" t="s">
        <v>89</v>
      </c>
      <c r="C2667" s="79" t="s">
        <v>91</v>
      </c>
      <c r="D2667" s="85">
        <v>-5576.3384000000005</v>
      </c>
      <c r="E2667" s="85">
        <v>-187.44392355216002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6IF-CIG/RKYMTN</v>
      </c>
    </row>
    <row r="2668" spans="1:8">
      <c r="A2668" s="80">
        <v>39114</v>
      </c>
      <c r="B2668" s="79" t="s">
        <v>89</v>
      </c>
      <c r="C2668" s="79" t="s">
        <v>92</v>
      </c>
      <c r="D2668" s="85">
        <v>99452.310700000002</v>
      </c>
      <c r="E2668" s="85">
        <v>-9945.2310699999998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6IF-ELPO/PERMIAN</v>
      </c>
    </row>
    <row r="2669" spans="1:8">
      <c r="A2669" s="80">
        <v>39114</v>
      </c>
      <c r="B2669" s="79" t="s">
        <v>89</v>
      </c>
      <c r="C2669" s="79" t="s">
        <v>67</v>
      </c>
      <c r="D2669" s="85">
        <v>110204.3161</v>
      </c>
      <c r="E2669" s="85">
        <v>-11020.43161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6IF-NWPL_ROCKY_M</v>
      </c>
    </row>
    <row r="2670" spans="1:8">
      <c r="A2670" s="80">
        <v>39114</v>
      </c>
      <c r="B2670" s="79" t="s">
        <v>89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39114</v>
      </c>
      <c r="B2671" s="79" t="s">
        <v>89</v>
      </c>
      <c r="C2671" s="79" t="s">
        <v>46</v>
      </c>
      <c r="D2671" s="85">
        <v>-98650.180800000002</v>
      </c>
      <c r="E2671" s="85">
        <v>9865.0180799999998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39114</v>
      </c>
      <c r="B2672" s="79" t="s">
        <v>89</v>
      </c>
      <c r="C2672" s="79" t="s">
        <v>106</v>
      </c>
      <c r="D2672" s="85">
        <v>-110204.3162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39142</v>
      </c>
      <c r="B2673" s="79" t="s">
        <v>89</v>
      </c>
      <c r="C2673" s="79" t="s">
        <v>91</v>
      </c>
      <c r="D2673" s="85">
        <v>-6146.8209999999999</v>
      </c>
      <c r="E2673" s="85">
        <v>-316.81898374949105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39142</v>
      </c>
      <c r="B2674" s="79" t="s">
        <v>89</v>
      </c>
      <c r="C2674" s="79" t="s">
        <v>92</v>
      </c>
      <c r="D2674" s="85">
        <v>99017.661300000007</v>
      </c>
      <c r="E2674" s="85">
        <v>-9901.76613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39142</v>
      </c>
      <c r="B2675" s="79" t="s">
        <v>89</v>
      </c>
      <c r="C2675" s="79" t="s">
        <v>67</v>
      </c>
      <c r="D2675" s="85">
        <v>121478.67690000001</v>
      </c>
      <c r="E2675" s="85">
        <v>-12147.867689999999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6IF-NWPL_ROCKY_M</v>
      </c>
    </row>
    <row r="2676" spans="1:8">
      <c r="A2676" s="80">
        <v>39142</v>
      </c>
      <c r="B2676" s="79" t="s">
        <v>89</v>
      </c>
      <c r="C2676" s="79" t="s">
        <v>68</v>
      </c>
      <c r="D2676" s="85">
        <v>0</v>
      </c>
      <c r="E2676" s="85">
        <v>0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6NGI-MALIN</v>
      </c>
    </row>
    <row r="2677" spans="1:8">
      <c r="A2677" s="80">
        <v>39142</v>
      </c>
      <c r="B2677" s="79" t="s">
        <v>89</v>
      </c>
      <c r="C2677" s="79" t="s">
        <v>46</v>
      </c>
      <c r="D2677" s="85">
        <v>-111163.9616</v>
      </c>
      <c r="E2677" s="85">
        <v>11116.39616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6NGI-SOCAL</v>
      </c>
    </row>
    <row r="2678" spans="1:8">
      <c r="A2678" s="80">
        <v>39142</v>
      </c>
      <c r="B2678" s="79" t="s">
        <v>89</v>
      </c>
      <c r="C2678" s="79" t="s">
        <v>106</v>
      </c>
      <c r="D2678" s="85">
        <v>-121478.6768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6NGW/OPAL</v>
      </c>
    </row>
    <row r="2679" spans="1:8">
      <c r="A2679" s="80">
        <v>39173</v>
      </c>
      <c r="B2679" s="79" t="s">
        <v>89</v>
      </c>
      <c r="C2679" s="79" t="s">
        <v>91</v>
      </c>
      <c r="D2679" s="85">
        <v>-5919.5826000000006</v>
      </c>
      <c r="E2679" s="85">
        <v>-306.22516503836101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6IF-CIG/RKYMTN</v>
      </c>
    </row>
    <row r="2680" spans="1:8">
      <c r="A2680" s="80">
        <v>39173</v>
      </c>
      <c r="B2680" s="79" t="s">
        <v>89</v>
      </c>
      <c r="C2680" s="79" t="s">
        <v>92</v>
      </c>
      <c r="D2680" s="85">
        <v>95158.655400000003</v>
      </c>
      <c r="E2680" s="85">
        <v>-9515.8655400000007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6IF-ELPO/PERMIAN</v>
      </c>
    </row>
    <row r="2681" spans="1:8">
      <c r="A2681" s="80">
        <v>39173</v>
      </c>
      <c r="B2681" s="79" t="s">
        <v>89</v>
      </c>
      <c r="C2681" s="79" t="s">
        <v>67</v>
      </c>
      <c r="D2681" s="85">
        <v>116987.7988</v>
      </c>
      <c r="E2681" s="85">
        <v>-11698.77988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6IF-NWPL_ROCKY_M</v>
      </c>
    </row>
    <row r="2682" spans="1:8">
      <c r="A2682" s="80">
        <v>39173</v>
      </c>
      <c r="B2682" s="79" t="s">
        <v>89</v>
      </c>
      <c r="C2682" s="79" t="s">
        <v>68</v>
      </c>
      <c r="D2682" s="85">
        <v>0</v>
      </c>
      <c r="E2682" s="85">
        <v>0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6NGI-MALIN</v>
      </c>
    </row>
    <row r="2683" spans="1:8">
      <c r="A2683" s="80">
        <v>39173</v>
      </c>
      <c r="B2683" s="79" t="s">
        <v>89</v>
      </c>
      <c r="C2683" s="79" t="s">
        <v>46</v>
      </c>
      <c r="D2683" s="85">
        <v>-105361.5514</v>
      </c>
      <c r="E2683" s="85">
        <v>10536.155140000001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6NGI-SOCAL</v>
      </c>
    </row>
    <row r="2684" spans="1:8">
      <c r="A2684" s="80">
        <v>39173</v>
      </c>
      <c r="B2684" s="79" t="s">
        <v>89</v>
      </c>
      <c r="C2684" s="79" t="s">
        <v>106</v>
      </c>
      <c r="D2684" s="85">
        <v>-116987.7988</v>
      </c>
      <c r="E2684" s="85">
        <v>0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6NGW/OPAL</v>
      </c>
    </row>
    <row r="2685" spans="1:8">
      <c r="A2685" s="80">
        <v>39203</v>
      </c>
      <c r="B2685" s="79" t="s">
        <v>89</v>
      </c>
      <c r="C2685" s="79" t="s">
        <v>91</v>
      </c>
      <c r="D2685" s="85">
        <v>-6087.9041999999999</v>
      </c>
      <c r="E2685" s="85">
        <v>-312.81852276924701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6IF-CIG/RKYMTN</v>
      </c>
    </row>
    <row r="2686" spans="1:8">
      <c r="A2686" s="80">
        <v>39203</v>
      </c>
      <c r="B2686" s="79" t="s">
        <v>89</v>
      </c>
      <c r="C2686" s="79" t="s">
        <v>92</v>
      </c>
      <c r="D2686" s="85">
        <v>98068.583799999993</v>
      </c>
      <c r="E2686" s="85">
        <v>-9806.8583799999997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6IF-ELPO/PERMIAN</v>
      </c>
    </row>
    <row r="2687" spans="1:8">
      <c r="A2687" s="80">
        <v>39203</v>
      </c>
      <c r="B2687" s="79" t="s">
        <v>89</v>
      </c>
      <c r="C2687" s="79" t="s">
        <v>67</v>
      </c>
      <c r="D2687" s="85">
        <v>120314.3121</v>
      </c>
      <c r="E2687" s="85">
        <v>-12031.431210000001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6IF-NWPL_ROCKY_M</v>
      </c>
    </row>
    <row r="2688" spans="1:8">
      <c r="A2688" s="80">
        <v>39203</v>
      </c>
      <c r="B2688" s="79" t="s">
        <v>89</v>
      </c>
      <c r="C2688" s="79" t="s">
        <v>68</v>
      </c>
      <c r="D2688" s="85">
        <v>0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6NGI-MALIN</v>
      </c>
    </row>
    <row r="2689" spans="1:8">
      <c r="A2689" s="80">
        <v>39203</v>
      </c>
      <c r="B2689" s="79" t="s">
        <v>89</v>
      </c>
      <c r="C2689" s="79" t="s">
        <v>46</v>
      </c>
      <c r="D2689" s="85">
        <v>-107102.2482</v>
      </c>
      <c r="E2689" s="85">
        <v>10710.224819999999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6NGI-SOCAL</v>
      </c>
    </row>
    <row r="2690" spans="1:8">
      <c r="A2690" s="80">
        <v>39203</v>
      </c>
      <c r="B2690" s="79" t="s">
        <v>89</v>
      </c>
      <c r="C2690" s="79" t="s">
        <v>106</v>
      </c>
      <c r="D2690" s="85">
        <v>-120314.3122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6NGW/OPAL</v>
      </c>
    </row>
    <row r="2691" spans="1:8">
      <c r="A2691" s="80">
        <v>39234</v>
      </c>
      <c r="B2691" s="79" t="s">
        <v>89</v>
      </c>
      <c r="C2691" s="79" t="s">
        <v>91</v>
      </c>
      <c r="D2691" s="85">
        <v>-5862.4804000000004</v>
      </c>
      <c r="E2691" s="85">
        <v>-296.01633077996502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6IF-CIG/RKYMTN</v>
      </c>
    </row>
    <row r="2692" spans="1:8">
      <c r="A2692" s="80">
        <v>39234</v>
      </c>
      <c r="B2692" s="79" t="s">
        <v>89</v>
      </c>
      <c r="C2692" s="79" t="s">
        <v>92</v>
      </c>
      <c r="D2692" s="85">
        <v>96470.629300000001</v>
      </c>
      <c r="E2692" s="85">
        <v>-9647.0629300000001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6IF-ELPO/PERMIAN</v>
      </c>
    </row>
    <row r="2693" spans="1:8">
      <c r="A2693" s="80">
        <v>39234</v>
      </c>
      <c r="B2693" s="79" t="s">
        <v>89</v>
      </c>
      <c r="C2693" s="79" t="s">
        <v>67</v>
      </c>
      <c r="D2693" s="85">
        <v>115859.2963</v>
      </c>
      <c r="E2693" s="85">
        <v>-11585.929630000001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39234</v>
      </c>
      <c r="B2694" s="79" t="s">
        <v>89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39234</v>
      </c>
      <c r="B2695" s="79" t="s">
        <v>89</v>
      </c>
      <c r="C2695" s="79" t="s">
        <v>46</v>
      </c>
      <c r="D2695" s="85">
        <v>-102947.164</v>
      </c>
      <c r="E2695" s="85">
        <v>10294.716399999999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39234</v>
      </c>
      <c r="B2696" s="79" t="s">
        <v>89</v>
      </c>
      <c r="C2696" s="79" t="s">
        <v>106</v>
      </c>
      <c r="D2696" s="85">
        <v>-115859.2962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39264</v>
      </c>
      <c r="B2697" s="79" t="s">
        <v>89</v>
      </c>
      <c r="C2697" s="79" t="s">
        <v>91</v>
      </c>
      <c r="D2697" s="85">
        <v>-6028.8166000000001</v>
      </c>
      <c r="E2697" s="85">
        <v>-284.44637646505305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39264</v>
      </c>
      <c r="B2698" s="79" t="s">
        <v>89</v>
      </c>
      <c r="C2698" s="79" t="s">
        <v>92</v>
      </c>
      <c r="D2698" s="85">
        <v>97116.756800000003</v>
      </c>
      <c r="E2698" s="85">
        <v>-9711.6756800000003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39264</v>
      </c>
      <c r="B2699" s="79" t="s">
        <v>89</v>
      </c>
      <c r="C2699" s="79" t="s">
        <v>67</v>
      </c>
      <c r="D2699" s="85">
        <v>119146.57399999999</v>
      </c>
      <c r="E2699" s="85">
        <v>-11914.6574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6IF-NWPL_ROCKY_M</v>
      </c>
    </row>
    <row r="2700" spans="1:8">
      <c r="A2700" s="80">
        <v>39264</v>
      </c>
      <c r="B2700" s="79" t="s">
        <v>89</v>
      </c>
      <c r="C2700" s="79" t="s">
        <v>68</v>
      </c>
      <c r="D2700" s="85">
        <v>0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6NGI-MALIN</v>
      </c>
    </row>
    <row r="2701" spans="1:8">
      <c r="A2701" s="80">
        <v>39264</v>
      </c>
      <c r="B2701" s="79" t="s">
        <v>89</v>
      </c>
      <c r="C2701" s="79" t="s">
        <v>46</v>
      </c>
      <c r="D2701" s="85">
        <v>-83298.828999999998</v>
      </c>
      <c r="E2701" s="85">
        <v>8329.8829000000005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6NGI-SOCAL</v>
      </c>
    </row>
    <row r="2702" spans="1:8">
      <c r="A2702" s="80">
        <v>39264</v>
      </c>
      <c r="B2702" s="79" t="s">
        <v>89</v>
      </c>
      <c r="C2702" s="79" t="s">
        <v>106</v>
      </c>
      <c r="D2702" s="85">
        <v>-119146.57399999999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6NGW/OPAL</v>
      </c>
    </row>
    <row r="2703" spans="1:8">
      <c r="A2703" s="80">
        <v>39295</v>
      </c>
      <c r="B2703" s="79" t="s">
        <v>89</v>
      </c>
      <c r="C2703" s="79" t="s">
        <v>91</v>
      </c>
      <c r="D2703" s="85">
        <v>-5998.7284</v>
      </c>
      <c r="E2703" s="85">
        <v>-271.98271270019507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6IF-CIG/RKYMTN</v>
      </c>
    </row>
    <row r="2704" spans="1:8">
      <c r="A2704" s="80">
        <v>39295</v>
      </c>
      <c r="B2704" s="79" t="s">
        <v>89</v>
      </c>
      <c r="C2704" s="79" t="s">
        <v>92</v>
      </c>
      <c r="D2704" s="85">
        <v>95528.391000000003</v>
      </c>
      <c r="E2704" s="85">
        <v>-9552.8391000000011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6IF-ELPO/PERMIAN</v>
      </c>
    </row>
    <row r="2705" spans="1:8">
      <c r="A2705" s="80">
        <v>39295</v>
      </c>
      <c r="B2705" s="79" t="s">
        <v>89</v>
      </c>
      <c r="C2705" s="79" t="s">
        <v>67</v>
      </c>
      <c r="D2705" s="85">
        <v>118551.94319999999</v>
      </c>
      <c r="E2705" s="85">
        <v>-11855.194320000001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6IF-NWPL_ROCKY_M</v>
      </c>
    </row>
    <row r="2706" spans="1:8">
      <c r="A2706" s="80">
        <v>39295</v>
      </c>
      <c r="B2706" s="79" t="s">
        <v>89</v>
      </c>
      <c r="C2706" s="79" t="s">
        <v>68</v>
      </c>
      <c r="D2706" s="85">
        <v>0</v>
      </c>
      <c r="E2706" s="85">
        <v>0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6NGI-MALIN</v>
      </c>
    </row>
    <row r="2707" spans="1:8">
      <c r="A2707" s="80">
        <v>39295</v>
      </c>
      <c r="B2707" s="79" t="s">
        <v>89</v>
      </c>
      <c r="C2707" s="79" t="s">
        <v>46</v>
      </c>
      <c r="D2707" s="85">
        <v>-87245.051900000006</v>
      </c>
      <c r="E2707" s="85">
        <v>8724.5051899999999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6NGI-SOCAL</v>
      </c>
    </row>
    <row r="2708" spans="1:8">
      <c r="A2708" s="80">
        <v>39295</v>
      </c>
      <c r="B2708" s="79" t="s">
        <v>89</v>
      </c>
      <c r="C2708" s="79" t="s">
        <v>106</v>
      </c>
      <c r="D2708" s="85">
        <v>-118551.94319999999</v>
      </c>
      <c r="E2708" s="85">
        <v>0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6NGW/OPAL</v>
      </c>
    </row>
    <row r="2709" spans="1:8">
      <c r="A2709" s="80">
        <v>39326</v>
      </c>
      <c r="B2709" s="79" t="s">
        <v>89</v>
      </c>
      <c r="C2709" s="79" t="s">
        <v>91</v>
      </c>
      <c r="D2709" s="85">
        <v>-5776.0666000000001</v>
      </c>
      <c r="E2709" s="85">
        <v>-254.52305535180801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6IF-CIG/RKYMTN</v>
      </c>
    </row>
    <row r="2710" spans="1:8">
      <c r="A2710" s="80">
        <v>39326</v>
      </c>
      <c r="B2710" s="79" t="s">
        <v>89</v>
      </c>
      <c r="C2710" s="79" t="s">
        <v>92</v>
      </c>
      <c r="D2710" s="85">
        <v>96146.777199999997</v>
      </c>
      <c r="E2710" s="85">
        <v>-9614.6777199999997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6IF-ELPO/PERMIAN</v>
      </c>
    </row>
    <row r="2711" spans="1:8">
      <c r="A2711" s="80">
        <v>39326</v>
      </c>
      <c r="B2711" s="79" t="s">
        <v>89</v>
      </c>
      <c r="C2711" s="79" t="s">
        <v>67</v>
      </c>
      <c r="D2711" s="85">
        <v>114151.5153</v>
      </c>
      <c r="E2711" s="85">
        <v>-11415.151529999999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6IF-NWPL_ROCKY_M</v>
      </c>
    </row>
    <row r="2712" spans="1:8">
      <c r="A2712" s="80">
        <v>39326</v>
      </c>
      <c r="B2712" s="79" t="s">
        <v>89</v>
      </c>
      <c r="C2712" s="79" t="s">
        <v>68</v>
      </c>
      <c r="D2712" s="85">
        <v>0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6NGI-MALIN</v>
      </c>
    </row>
    <row r="2713" spans="1:8">
      <c r="A2713" s="80">
        <v>39326</v>
      </c>
      <c r="B2713" s="79" t="s">
        <v>89</v>
      </c>
      <c r="C2713" s="79" t="s">
        <v>46</v>
      </c>
      <c r="D2713" s="85">
        <v>-80882.436700000006</v>
      </c>
      <c r="E2713" s="85">
        <v>8088.2436699999998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6NGI-SOCAL</v>
      </c>
    </row>
    <row r="2714" spans="1:8">
      <c r="A2714" s="80">
        <v>39326</v>
      </c>
      <c r="B2714" s="79" t="s">
        <v>89</v>
      </c>
      <c r="C2714" s="79" t="s">
        <v>106</v>
      </c>
      <c r="D2714" s="85">
        <v>-114151.51519999999</v>
      </c>
      <c r="E2714" s="85">
        <v>0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6NGW/OPAL</v>
      </c>
    </row>
    <row r="2715" spans="1:8">
      <c r="A2715" s="80">
        <v>39356</v>
      </c>
      <c r="B2715" s="79" t="s">
        <v>89</v>
      </c>
      <c r="C2715" s="79" t="s">
        <v>91</v>
      </c>
      <c r="D2715" s="85">
        <v>-5939.4139000000005</v>
      </c>
      <c r="E2715" s="85">
        <v>-255.65879216320701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6IF-CIG/RKYMTN</v>
      </c>
    </row>
    <row r="2716" spans="1:8">
      <c r="A2716" s="80">
        <v>39356</v>
      </c>
      <c r="B2716" s="79" t="s">
        <v>89</v>
      </c>
      <c r="C2716" s="79" t="s">
        <v>92</v>
      </c>
      <c r="D2716" s="85">
        <v>95676.590299999996</v>
      </c>
      <c r="E2716" s="85">
        <v>-9567.6590300000007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6IF-ELPO/PERMIAN</v>
      </c>
    </row>
    <row r="2717" spans="1:8">
      <c r="A2717" s="80">
        <v>39356</v>
      </c>
      <c r="B2717" s="79" t="s">
        <v>89</v>
      </c>
      <c r="C2717" s="79" t="s">
        <v>67</v>
      </c>
      <c r="D2717" s="85">
        <v>117379.72229999999</v>
      </c>
      <c r="E2717" s="85">
        <v>-11737.972229999999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6IF-NWPL_ROCKY_M</v>
      </c>
    </row>
    <row r="2718" spans="1:8">
      <c r="A2718" s="80">
        <v>39356</v>
      </c>
      <c r="B2718" s="79" t="s">
        <v>89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39356</v>
      </c>
      <c r="B2719" s="79" t="s">
        <v>89</v>
      </c>
      <c r="C2719" s="79" t="s">
        <v>46</v>
      </c>
      <c r="D2719" s="85">
        <v>-82605.032900000006</v>
      </c>
      <c r="E2719" s="85">
        <v>8260.5032900000006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39356</v>
      </c>
      <c r="B2720" s="79" t="s">
        <v>89</v>
      </c>
      <c r="C2720" s="79" t="s">
        <v>106</v>
      </c>
      <c r="D2720" s="85">
        <v>-117379.7224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39387</v>
      </c>
      <c r="B2721" s="79" t="s">
        <v>89</v>
      </c>
      <c r="C2721" s="79" t="s">
        <v>91</v>
      </c>
      <c r="D2721" s="85">
        <v>-5718.5996000000005</v>
      </c>
      <c r="E2721" s="85">
        <v>-198.56990917236303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39387</v>
      </c>
      <c r="B2722" s="79" t="s">
        <v>89</v>
      </c>
      <c r="C2722" s="79" t="s">
        <v>92</v>
      </c>
      <c r="D2722" s="85">
        <v>94102.9856</v>
      </c>
      <c r="E2722" s="85">
        <v>-9410.2985599999993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39387</v>
      </c>
      <c r="B2723" s="79" t="s">
        <v>89</v>
      </c>
      <c r="C2723" s="79" t="s">
        <v>67</v>
      </c>
      <c r="D2723" s="85">
        <v>113015.8037</v>
      </c>
      <c r="E2723" s="85">
        <v>-11301.58037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39387</v>
      </c>
      <c r="B2724" s="79" t="s">
        <v>89</v>
      </c>
      <c r="C2724" s="79" t="s">
        <v>68</v>
      </c>
      <c r="D2724" s="85">
        <v>0</v>
      </c>
      <c r="E2724" s="85">
        <v>0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39387</v>
      </c>
      <c r="B2725" s="79" t="s">
        <v>89</v>
      </c>
      <c r="C2725" s="79" t="s">
        <v>46</v>
      </c>
      <c r="D2725" s="85">
        <v>-79343.121700000003</v>
      </c>
      <c r="E2725" s="85">
        <v>7934.3121700000002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6NGI-SOCAL</v>
      </c>
    </row>
    <row r="2726" spans="1:8">
      <c r="A2726" s="80">
        <v>39387</v>
      </c>
      <c r="B2726" s="79" t="s">
        <v>89</v>
      </c>
      <c r="C2726" s="79" t="s">
        <v>106</v>
      </c>
      <c r="D2726" s="85">
        <v>-113015.8036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6NGW/OPAL</v>
      </c>
    </row>
    <row r="2727" spans="1:8">
      <c r="A2727" s="80">
        <v>39417</v>
      </c>
      <c r="B2727" s="79" t="s">
        <v>89</v>
      </c>
      <c r="C2727" s="79" t="s">
        <v>92</v>
      </c>
      <c r="D2727" s="85">
        <v>94719.010899999994</v>
      </c>
      <c r="E2727" s="85">
        <v>-9471.9010899999994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6IF-ELPO/PERMIAN</v>
      </c>
    </row>
    <row r="2728" spans="1:8">
      <c r="A2728" s="80">
        <v>39417</v>
      </c>
      <c r="B2728" s="79" t="s">
        <v>89</v>
      </c>
      <c r="C2728" s="79" t="s">
        <v>67</v>
      </c>
      <c r="D2728" s="85">
        <v>116204.927</v>
      </c>
      <c r="E2728" s="85">
        <v>-11620.492700000001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39417</v>
      </c>
      <c r="B2729" s="79" t="s">
        <v>89</v>
      </c>
      <c r="C2729" s="79" t="s">
        <v>68</v>
      </c>
      <c r="D2729" s="85">
        <v>0</v>
      </c>
      <c r="E2729" s="85">
        <v>0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6NGI-MALIN</v>
      </c>
    </row>
    <row r="2730" spans="1:8">
      <c r="A2730" s="80">
        <v>39417</v>
      </c>
      <c r="B2730" s="79" t="s">
        <v>89</v>
      </c>
      <c r="C2730" s="79" t="s">
        <v>46</v>
      </c>
      <c r="D2730" s="85">
        <v>-79893.511400000003</v>
      </c>
      <c r="E2730" s="85">
        <v>7989.3511399999998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6NGI-SOCAL</v>
      </c>
    </row>
    <row r="2731" spans="1:8">
      <c r="A2731" s="80">
        <v>39417</v>
      </c>
      <c r="B2731" s="79" t="s">
        <v>89</v>
      </c>
      <c r="C2731" s="79" t="s">
        <v>106</v>
      </c>
      <c r="D2731" s="85">
        <v>-116204.927</v>
      </c>
      <c r="E2731" s="85">
        <v>0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6NGW/OPAL</v>
      </c>
    </row>
    <row r="2732" spans="1:8">
      <c r="A2732" s="80">
        <v>39448</v>
      </c>
      <c r="B2732" s="79" t="s">
        <v>89</v>
      </c>
      <c r="C2732" s="79" t="s">
        <v>92</v>
      </c>
      <c r="D2732" s="85">
        <v>93155.386199999994</v>
      </c>
      <c r="E2732" s="85">
        <v>-9315.5386199999994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6IF-ELPO/PERMIAN</v>
      </c>
    </row>
    <row r="2733" spans="1:8">
      <c r="A2733" s="80">
        <v>39448</v>
      </c>
      <c r="B2733" s="79" t="s">
        <v>89</v>
      </c>
      <c r="C2733" s="79" t="s">
        <v>67</v>
      </c>
      <c r="D2733" s="85">
        <v>115607.01420000001</v>
      </c>
      <c r="E2733" s="85">
        <v>-11560.701419999999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6IF-NWPL_ROCKY_M</v>
      </c>
    </row>
    <row r="2734" spans="1:8">
      <c r="A2734" s="80">
        <v>39448</v>
      </c>
      <c r="B2734" s="79" t="s">
        <v>89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39448</v>
      </c>
      <c r="B2735" s="79" t="s">
        <v>89</v>
      </c>
      <c r="C2735" s="79" t="s">
        <v>46</v>
      </c>
      <c r="D2735" s="85">
        <v>-80277.510599999994</v>
      </c>
      <c r="E2735" s="85">
        <v>8027.7510599999996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39448</v>
      </c>
      <c r="B2736" s="79" t="s">
        <v>89</v>
      </c>
      <c r="C2736" s="79" t="s">
        <v>106</v>
      </c>
      <c r="D2736" s="85">
        <v>-115607.01420000001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39479</v>
      </c>
      <c r="B2737" s="79" t="s">
        <v>89</v>
      </c>
      <c r="C2737" s="79" t="s">
        <v>91</v>
      </c>
      <c r="D2737" s="85">
        <v>-5443.9858000000004</v>
      </c>
      <c r="E2737" s="85">
        <v>-54.517033946087594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39479</v>
      </c>
      <c r="B2738" s="79" t="s">
        <v>89</v>
      </c>
      <c r="C2738" s="79" t="s">
        <v>92</v>
      </c>
      <c r="D2738" s="85">
        <v>93743.847200000004</v>
      </c>
      <c r="E2738" s="85">
        <v>-9374.38472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39479</v>
      </c>
      <c r="B2739" s="79" t="s">
        <v>89</v>
      </c>
      <c r="C2739" s="79" t="s">
        <v>67</v>
      </c>
      <c r="D2739" s="85">
        <v>107588.6517</v>
      </c>
      <c r="E2739" s="85">
        <v>-10758.865169999999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6IF-NWPL_ROCKY_M</v>
      </c>
    </row>
    <row r="2740" spans="1:8">
      <c r="A2740" s="80">
        <v>39479</v>
      </c>
      <c r="B2740" s="79" t="s">
        <v>89</v>
      </c>
      <c r="C2740" s="79" t="s">
        <v>68</v>
      </c>
      <c r="D2740" s="85">
        <v>0</v>
      </c>
      <c r="E2740" s="85">
        <v>0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6NGI-MALIN</v>
      </c>
    </row>
    <row r="2741" spans="1:8">
      <c r="A2741" s="80">
        <v>39479</v>
      </c>
      <c r="B2741" s="79" t="s">
        <v>89</v>
      </c>
      <c r="C2741" s="79" t="s">
        <v>46</v>
      </c>
      <c r="D2741" s="85">
        <v>-73979.440900000001</v>
      </c>
      <c r="E2741" s="85">
        <v>7397.94409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6NGI-SOCAL</v>
      </c>
    </row>
    <row r="2742" spans="1:8">
      <c r="A2742" s="80">
        <v>39479</v>
      </c>
      <c r="B2742" s="79" t="s">
        <v>89</v>
      </c>
      <c r="C2742" s="79" t="s">
        <v>106</v>
      </c>
      <c r="D2742" s="85">
        <v>-107588.65180000001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6NGW/OPAL</v>
      </c>
    </row>
    <row r="2743" spans="1:8">
      <c r="A2743" s="80">
        <v>39508</v>
      </c>
      <c r="B2743" s="79" t="s">
        <v>89</v>
      </c>
      <c r="C2743" s="79" t="s">
        <v>91</v>
      </c>
      <c r="D2743" s="85">
        <v>-5791.0817999999999</v>
      </c>
      <c r="E2743" s="85">
        <v>-98.309398139206209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6IF-CIG/RKYMTN</v>
      </c>
    </row>
    <row r="2744" spans="1:8">
      <c r="A2744" s="80">
        <v>39508</v>
      </c>
      <c r="B2744" s="79" t="s">
        <v>89</v>
      </c>
      <c r="C2744" s="79" t="s">
        <v>92</v>
      </c>
      <c r="D2744" s="85">
        <v>93287.1446</v>
      </c>
      <c r="E2744" s="85">
        <v>-9328.7144599999992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6IF-ELPO/PERMIAN</v>
      </c>
    </row>
    <row r="2745" spans="1:8">
      <c r="A2745" s="80">
        <v>39508</v>
      </c>
      <c r="B2745" s="79" t="s">
        <v>89</v>
      </c>
      <c r="C2745" s="79" t="s">
        <v>67</v>
      </c>
      <c r="D2745" s="85">
        <v>114448.25840000001</v>
      </c>
      <c r="E2745" s="85">
        <v>-11444.82584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6IF-NWPL_ROCKY_M</v>
      </c>
    </row>
    <row r="2746" spans="1:8">
      <c r="A2746" s="80">
        <v>39508</v>
      </c>
      <c r="B2746" s="79" t="s">
        <v>89</v>
      </c>
      <c r="C2746" s="79" t="s">
        <v>68</v>
      </c>
      <c r="D2746" s="85">
        <v>0</v>
      </c>
      <c r="E2746" s="85">
        <v>0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6NGI-MALIN</v>
      </c>
    </row>
    <row r="2747" spans="1:8">
      <c r="A2747" s="80">
        <v>39508</v>
      </c>
      <c r="B2747" s="79" t="s">
        <v>89</v>
      </c>
      <c r="C2747" s="79" t="s">
        <v>46</v>
      </c>
      <c r="D2747" s="85">
        <v>-82900.411300000007</v>
      </c>
      <c r="E2747" s="85">
        <v>8290.0411299999996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6NGI-SOCAL</v>
      </c>
    </row>
    <row r="2748" spans="1:8">
      <c r="A2748" s="80">
        <v>39508</v>
      </c>
      <c r="B2748" s="79" t="s">
        <v>89</v>
      </c>
      <c r="C2748" s="79" t="s">
        <v>106</v>
      </c>
      <c r="D2748" s="85">
        <v>-114448.25840000001</v>
      </c>
      <c r="E2748" s="85">
        <v>0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6NGW/OPAL</v>
      </c>
    </row>
    <row r="2749" spans="1:8">
      <c r="A2749" s="80">
        <v>39539</v>
      </c>
      <c r="B2749" s="79" t="s">
        <v>89</v>
      </c>
      <c r="C2749" s="79" t="s">
        <v>91</v>
      </c>
      <c r="D2749" s="85">
        <v>-5574.9220000000005</v>
      </c>
      <c r="E2749" s="85">
        <v>-93.706795797060295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6IF-CIG/RKYMTN</v>
      </c>
    </row>
    <row r="2750" spans="1:8">
      <c r="A2750" s="80">
        <v>39539</v>
      </c>
      <c r="B2750" s="79" t="s">
        <v>89</v>
      </c>
      <c r="C2750" s="79" t="s">
        <v>92</v>
      </c>
      <c r="D2750" s="85">
        <v>90678.0533</v>
      </c>
      <c r="E2750" s="85">
        <v>-9067.8053299999992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6IF-ELPO/PERMIAN</v>
      </c>
    </row>
    <row r="2751" spans="1:8">
      <c r="A2751" s="80">
        <v>39539</v>
      </c>
      <c r="B2751" s="79" t="s">
        <v>89</v>
      </c>
      <c r="C2751" s="79" t="s">
        <v>67</v>
      </c>
      <c r="D2751" s="85">
        <v>110176.3247</v>
      </c>
      <c r="E2751" s="85">
        <v>-11017.63247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6IF-NWPL_ROCKY_M</v>
      </c>
    </row>
    <row r="2752" spans="1:8">
      <c r="A2752" s="80">
        <v>39539</v>
      </c>
      <c r="B2752" s="79" t="s">
        <v>89</v>
      </c>
      <c r="C2752" s="79" t="s">
        <v>68</v>
      </c>
      <c r="D2752" s="85">
        <v>0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6NGI-MALIN</v>
      </c>
    </row>
    <row r="2753" spans="1:8">
      <c r="A2753" s="80">
        <v>39539</v>
      </c>
      <c r="B2753" s="79" t="s">
        <v>89</v>
      </c>
      <c r="C2753" s="79" t="s">
        <v>46</v>
      </c>
      <c r="D2753" s="85">
        <v>-77423.106899999999</v>
      </c>
      <c r="E2753" s="85">
        <v>7742.3106900000002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6NGI-SOCAL</v>
      </c>
    </row>
    <row r="2754" spans="1:8">
      <c r="A2754" s="80">
        <v>39539</v>
      </c>
      <c r="B2754" s="79" t="s">
        <v>89</v>
      </c>
      <c r="C2754" s="79" t="s">
        <v>106</v>
      </c>
      <c r="D2754" s="85">
        <v>-110176.3248</v>
      </c>
      <c r="E2754" s="85">
        <v>0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6NGW/OPAL</v>
      </c>
    </row>
    <row r="2755" spans="1:8">
      <c r="A2755" s="80">
        <v>39569</v>
      </c>
      <c r="B2755" s="79" t="s">
        <v>89</v>
      </c>
      <c r="C2755" s="79" t="s">
        <v>91</v>
      </c>
      <c r="D2755" s="85">
        <v>-5731.3816000000006</v>
      </c>
      <c r="E2755" s="85">
        <v>-93.499196669505793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6IF-CIG/RKYMTN</v>
      </c>
    </row>
    <row r="2756" spans="1:8">
      <c r="A2756" s="80">
        <v>39569</v>
      </c>
      <c r="B2756" s="79" t="s">
        <v>89</v>
      </c>
      <c r="C2756" s="79" t="s">
        <v>92</v>
      </c>
      <c r="D2756" s="85">
        <v>92325.447400000005</v>
      </c>
      <c r="E2756" s="85">
        <v>-9232.5447399999994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6IF-ELPO/PERMIAN</v>
      </c>
    </row>
    <row r="2757" spans="1:8">
      <c r="A2757" s="80">
        <v>39569</v>
      </c>
      <c r="B2757" s="79" t="s">
        <v>89</v>
      </c>
      <c r="C2757" s="79" t="s">
        <v>67</v>
      </c>
      <c r="D2757" s="85">
        <v>113268.4112</v>
      </c>
      <c r="E2757" s="85">
        <v>-11326.841119999999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6IF-NWPL_ROCKY_M</v>
      </c>
    </row>
    <row r="2758" spans="1:8">
      <c r="A2758" s="80">
        <v>39569</v>
      </c>
      <c r="B2758" s="79" t="s">
        <v>89</v>
      </c>
      <c r="C2758" s="79" t="s">
        <v>68</v>
      </c>
      <c r="D2758" s="85">
        <v>0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6NGI-MALIN</v>
      </c>
    </row>
    <row r="2759" spans="1:8">
      <c r="A2759" s="80">
        <v>39569</v>
      </c>
      <c r="B2759" s="79" t="s">
        <v>89</v>
      </c>
      <c r="C2759" s="79" t="s">
        <v>46</v>
      </c>
      <c r="D2759" s="85">
        <v>-79932.421600000001</v>
      </c>
      <c r="E2759" s="85">
        <v>7993.2421599999998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6NGI-SOCAL</v>
      </c>
    </row>
    <row r="2760" spans="1:8">
      <c r="A2760" s="80">
        <v>39569</v>
      </c>
      <c r="B2760" s="79" t="s">
        <v>89</v>
      </c>
      <c r="C2760" s="79" t="s">
        <v>106</v>
      </c>
      <c r="D2760" s="85">
        <v>-113268.4112</v>
      </c>
      <c r="E2760" s="85">
        <v>0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6NGW/OPAL</v>
      </c>
    </row>
    <row r="2761" spans="1:8">
      <c r="A2761" s="80">
        <v>39600</v>
      </c>
      <c r="B2761" s="79" t="s">
        <v>89</v>
      </c>
      <c r="C2761" s="79" t="s">
        <v>91</v>
      </c>
      <c r="D2761" s="85">
        <v>-5517.1087000000007</v>
      </c>
      <c r="E2761" s="85">
        <v>-78.729511975944206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6IF-CIG/RKYMTN</v>
      </c>
    </row>
    <row r="2762" spans="1:8">
      <c r="A2762" s="80">
        <v>39600</v>
      </c>
      <c r="B2762" s="79" t="s">
        <v>89</v>
      </c>
      <c r="C2762" s="79" t="s">
        <v>92</v>
      </c>
      <c r="D2762" s="85">
        <v>90787.330900000001</v>
      </c>
      <c r="E2762" s="85">
        <v>-9078.7330899999997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6IF-ELPO/PERMIAN</v>
      </c>
    </row>
    <row r="2763" spans="1:8">
      <c r="A2763" s="80">
        <v>39600</v>
      </c>
      <c r="B2763" s="79" t="s">
        <v>89</v>
      </c>
      <c r="C2763" s="79" t="s">
        <v>67</v>
      </c>
      <c r="D2763" s="85">
        <v>109033.7686</v>
      </c>
      <c r="E2763" s="85">
        <v>-10903.37686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6IF-NWPL_ROCKY_M</v>
      </c>
    </row>
    <row r="2764" spans="1:8">
      <c r="A2764" s="80">
        <v>39600</v>
      </c>
      <c r="B2764" s="79" t="s">
        <v>89</v>
      </c>
      <c r="C2764" s="79" t="s">
        <v>68</v>
      </c>
      <c r="D2764" s="85">
        <v>0</v>
      </c>
      <c r="E2764" s="85">
        <v>0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6NGI-MALIN</v>
      </c>
    </row>
    <row r="2765" spans="1:8">
      <c r="A2765" s="80">
        <v>39600</v>
      </c>
      <c r="B2765" s="79" t="s">
        <v>89</v>
      </c>
      <c r="C2765" s="79" t="s">
        <v>46</v>
      </c>
      <c r="D2765" s="85">
        <v>-76257.490900000004</v>
      </c>
      <c r="E2765" s="85">
        <v>7625.7490900000003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6NGI-SOCAL</v>
      </c>
    </row>
    <row r="2766" spans="1:8">
      <c r="A2766" s="80">
        <v>39600</v>
      </c>
      <c r="B2766" s="79" t="s">
        <v>89</v>
      </c>
      <c r="C2766" s="79" t="s">
        <v>106</v>
      </c>
      <c r="D2766" s="85">
        <v>-109033.7686</v>
      </c>
      <c r="E2766" s="85">
        <v>0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6NGW/OPAL</v>
      </c>
    </row>
    <row r="2767" spans="1:8">
      <c r="A2767" s="80">
        <v>39630</v>
      </c>
      <c r="B2767" s="79" t="s">
        <v>89</v>
      </c>
      <c r="C2767" s="79" t="s">
        <v>91</v>
      </c>
      <c r="D2767" s="85">
        <v>-5671.6061</v>
      </c>
      <c r="E2767" s="85">
        <v>-67.587149589251794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6IF-CIG/RKYMTN</v>
      </c>
    </row>
    <row r="2768" spans="1:8">
      <c r="A2768" s="80">
        <v>39630</v>
      </c>
      <c r="B2768" s="79" t="s">
        <v>89</v>
      </c>
      <c r="C2768" s="79" t="s">
        <v>92</v>
      </c>
      <c r="D2768" s="85">
        <v>91362.538</v>
      </c>
      <c r="E2768" s="85">
        <v>-9136.2538000000004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6IF-ELPO/PERMIAN</v>
      </c>
    </row>
    <row r="2769" spans="1:8">
      <c r="A2769" s="80">
        <v>39630</v>
      </c>
      <c r="B2769" s="79" t="s">
        <v>89</v>
      </c>
      <c r="C2769" s="79" t="s">
        <v>67</v>
      </c>
      <c r="D2769" s="85">
        <v>112087.077</v>
      </c>
      <c r="E2769" s="85">
        <v>-11208.707700000001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6IF-NWPL_ROCKY_M</v>
      </c>
    </row>
    <row r="2770" spans="1:8">
      <c r="A2770" s="80">
        <v>39630</v>
      </c>
      <c r="B2770" s="79" t="s">
        <v>89</v>
      </c>
      <c r="C2770" s="79" t="s">
        <v>68</v>
      </c>
      <c r="D2770" s="85">
        <v>0</v>
      </c>
      <c r="E2770" s="85">
        <v>0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6NGI-MALIN</v>
      </c>
    </row>
    <row r="2771" spans="1:8">
      <c r="A2771" s="80">
        <v>39630</v>
      </c>
      <c r="B2771" s="79" t="s">
        <v>89</v>
      </c>
      <c r="C2771" s="79" t="s">
        <v>46</v>
      </c>
      <c r="D2771" s="85">
        <v>-78294.631099999999</v>
      </c>
      <c r="E2771" s="85">
        <v>7829.4631099999997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6NGI-SOCAL</v>
      </c>
    </row>
    <row r="2772" spans="1:8">
      <c r="A2772" s="80">
        <v>39630</v>
      </c>
      <c r="B2772" s="79" t="s">
        <v>89</v>
      </c>
      <c r="C2772" s="79" t="s">
        <v>106</v>
      </c>
      <c r="D2772" s="85">
        <v>-112087.077</v>
      </c>
      <c r="E2772" s="85">
        <v>0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6NGW/OPAL</v>
      </c>
    </row>
    <row r="2773" spans="1:8">
      <c r="A2773" s="80">
        <v>39661</v>
      </c>
      <c r="B2773" s="79" t="s">
        <v>89</v>
      </c>
      <c r="C2773" s="79" t="s">
        <v>91</v>
      </c>
      <c r="D2773" s="85">
        <v>-5641.2044999999998</v>
      </c>
      <c r="E2773" s="85">
        <v>-68.888586492736309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6IF-CIG/RKYMTN</v>
      </c>
    </row>
    <row r="2774" spans="1:8">
      <c r="A2774" s="80">
        <v>39661</v>
      </c>
      <c r="B2774" s="79" t="s">
        <v>89</v>
      </c>
      <c r="C2774" s="79" t="s">
        <v>92</v>
      </c>
      <c r="D2774" s="85">
        <v>89834.904899999994</v>
      </c>
      <c r="E2774" s="85">
        <v>-8983.4904900000001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6IF-ELPO/PERMIAN</v>
      </c>
    </row>
    <row r="2775" spans="1:8">
      <c r="A2775" s="80">
        <v>39661</v>
      </c>
      <c r="B2775" s="79" t="s">
        <v>89</v>
      </c>
      <c r="C2775" s="79" t="s">
        <v>67</v>
      </c>
      <c r="D2775" s="85">
        <v>111486.2548</v>
      </c>
      <c r="E2775" s="85">
        <v>-11148.625480000001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6IF-NWPL_ROCKY_M</v>
      </c>
    </row>
    <row r="2776" spans="1:8">
      <c r="A2776" s="80">
        <v>39661</v>
      </c>
      <c r="B2776" s="79" t="s">
        <v>89</v>
      </c>
      <c r="C2776" s="79" t="s">
        <v>68</v>
      </c>
      <c r="D2776" s="85">
        <v>0</v>
      </c>
      <c r="E2776" s="85">
        <v>0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6NGI-MALIN</v>
      </c>
    </row>
    <row r="2777" spans="1:8">
      <c r="A2777" s="80">
        <v>39661</v>
      </c>
      <c r="B2777" s="79" t="s">
        <v>89</v>
      </c>
      <c r="C2777" s="79" t="s">
        <v>46</v>
      </c>
      <c r="D2777" s="85">
        <v>-81979.799199999994</v>
      </c>
      <c r="E2777" s="85">
        <v>8197.9799199999998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6NGI-SOCAL</v>
      </c>
    </row>
    <row r="2778" spans="1:8">
      <c r="A2778" s="80">
        <v>39661</v>
      </c>
      <c r="B2778" s="79" t="s">
        <v>89</v>
      </c>
      <c r="C2778" s="79" t="s">
        <v>106</v>
      </c>
      <c r="D2778" s="85">
        <v>-111486.2548</v>
      </c>
      <c r="E2778" s="85">
        <v>0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6NGW/OPAL</v>
      </c>
    </row>
    <row r="2779" spans="1:8">
      <c r="A2779" s="80">
        <v>39692</v>
      </c>
      <c r="B2779" s="79" t="s">
        <v>89</v>
      </c>
      <c r="C2779" s="79" t="s">
        <v>91</v>
      </c>
      <c r="D2779" s="85">
        <v>-5429.7962000000007</v>
      </c>
      <c r="E2779" s="85">
        <v>-61.603783812955498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6IF-CIG/RKYMTN</v>
      </c>
    </row>
    <row r="2780" spans="1:8">
      <c r="A2780" s="80">
        <v>39692</v>
      </c>
      <c r="B2780" s="79" t="s">
        <v>89</v>
      </c>
      <c r="C2780" s="79" t="s">
        <v>92</v>
      </c>
      <c r="D2780" s="85">
        <v>90382.857600000003</v>
      </c>
      <c r="E2780" s="85">
        <v>-9038.2857600000007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6IF-ELPO/PERMIAN</v>
      </c>
    </row>
    <row r="2781" spans="1:8">
      <c r="A2781" s="80">
        <v>39692</v>
      </c>
      <c r="B2781" s="79" t="s">
        <v>89</v>
      </c>
      <c r="C2781" s="79" t="s">
        <v>67</v>
      </c>
      <c r="D2781" s="85">
        <v>107308.2265</v>
      </c>
      <c r="E2781" s="85">
        <v>-10730.82265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39692</v>
      </c>
      <c r="B2782" s="79" t="s">
        <v>89</v>
      </c>
      <c r="C2782" s="79" t="s">
        <v>68</v>
      </c>
      <c r="D2782" s="85">
        <v>0</v>
      </c>
      <c r="E2782" s="85">
        <v>0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39692</v>
      </c>
      <c r="B2783" s="79" t="s">
        <v>89</v>
      </c>
      <c r="C2783" s="79" t="s">
        <v>46</v>
      </c>
      <c r="D2783" s="85">
        <v>-75961.347299999994</v>
      </c>
      <c r="E2783" s="85">
        <v>7596.1347299999998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6NGI-SOCAL</v>
      </c>
    </row>
    <row r="2784" spans="1:8">
      <c r="A2784" s="80">
        <v>39692</v>
      </c>
      <c r="B2784" s="79" t="s">
        <v>89</v>
      </c>
      <c r="C2784" s="79" t="s">
        <v>106</v>
      </c>
      <c r="D2784" s="85">
        <v>-107308.2264</v>
      </c>
      <c r="E2784" s="85">
        <v>0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6NGW/OPAL</v>
      </c>
    </row>
    <row r="2785" spans="1:8">
      <c r="A2785" s="80">
        <v>39722</v>
      </c>
      <c r="B2785" s="79" t="s">
        <v>89</v>
      </c>
      <c r="C2785" s="79" t="s">
        <v>91</v>
      </c>
      <c r="D2785" s="85">
        <v>-5581.3447000000006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6IF-CIG/RKYMTN</v>
      </c>
    </row>
    <row r="2786" spans="1:8">
      <c r="A2786" s="80">
        <v>39722</v>
      </c>
      <c r="B2786" s="79" t="s">
        <v>89</v>
      </c>
      <c r="C2786" s="79" t="s">
        <v>92</v>
      </c>
      <c r="D2786" s="85">
        <v>89908.5386</v>
      </c>
      <c r="E2786" s="85">
        <v>-8990.8538599999993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6IF-ELPO/PERMIAN</v>
      </c>
    </row>
    <row r="2787" spans="1:8">
      <c r="A2787" s="80">
        <v>39722</v>
      </c>
      <c r="B2787" s="79" t="s">
        <v>89</v>
      </c>
      <c r="C2787" s="79" t="s">
        <v>67</v>
      </c>
      <c r="D2787" s="85">
        <v>110303.2545</v>
      </c>
      <c r="E2787" s="85">
        <v>-11030.32545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6IF-NWPL_ROCKY_M</v>
      </c>
    </row>
    <row r="2788" spans="1:8">
      <c r="A2788" s="80">
        <v>39722</v>
      </c>
      <c r="B2788" s="79" t="s">
        <v>89</v>
      </c>
      <c r="C2788" s="79" t="s">
        <v>68</v>
      </c>
      <c r="D2788" s="85">
        <v>0</v>
      </c>
      <c r="E2788" s="85">
        <v>0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6NGI-MALIN</v>
      </c>
    </row>
    <row r="2789" spans="1:8">
      <c r="A2789" s="80">
        <v>39722</v>
      </c>
      <c r="B2789" s="79" t="s">
        <v>89</v>
      </c>
      <c r="C2789" s="79" t="s">
        <v>46</v>
      </c>
      <c r="D2789" s="85">
        <v>-77555.997300000003</v>
      </c>
      <c r="E2789" s="85">
        <v>7755.5997299999999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6NGI-SOCAL</v>
      </c>
    </row>
    <row r="2790" spans="1:8">
      <c r="A2790" s="80">
        <v>39722</v>
      </c>
      <c r="B2790" s="79" t="s">
        <v>89</v>
      </c>
      <c r="C2790" s="79" t="s">
        <v>106</v>
      </c>
      <c r="D2790" s="85">
        <v>-110303.2546</v>
      </c>
      <c r="E2790" s="85">
        <v>0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6NGW/OPAL</v>
      </c>
    </row>
    <row r="2791" spans="1:8">
      <c r="A2791" s="80">
        <v>39753</v>
      </c>
      <c r="B2791" s="79" t="s">
        <v>89</v>
      </c>
      <c r="C2791" s="79" t="s">
        <v>91</v>
      </c>
      <c r="D2791" s="85">
        <v>-5372.1347000000005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6IF-CIG/RKYMTN</v>
      </c>
    </row>
    <row r="2792" spans="1:8">
      <c r="A2792" s="80">
        <v>39753</v>
      </c>
      <c r="B2792" s="79" t="s">
        <v>89</v>
      </c>
      <c r="C2792" s="79" t="s">
        <v>92</v>
      </c>
      <c r="D2792" s="85">
        <v>88401.696599999996</v>
      </c>
      <c r="E2792" s="85">
        <v>-8840.1696599999996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6IF-ELPO/PERMIAN</v>
      </c>
    </row>
    <row r="2793" spans="1:8">
      <c r="A2793" s="80">
        <v>39753</v>
      </c>
      <c r="B2793" s="79" t="s">
        <v>89</v>
      </c>
      <c r="C2793" s="79" t="s">
        <v>67</v>
      </c>
      <c r="D2793" s="85">
        <v>106168.66959999999</v>
      </c>
      <c r="E2793" s="85">
        <v>-10616.866959999999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6IF-NWPL_ROCKY_M</v>
      </c>
    </row>
    <row r="2794" spans="1:8">
      <c r="A2794" s="80">
        <v>39753</v>
      </c>
      <c r="B2794" s="79" t="s">
        <v>89</v>
      </c>
      <c r="C2794" s="79" t="s">
        <v>68</v>
      </c>
      <c r="D2794" s="85">
        <v>0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6NGI-MALIN</v>
      </c>
    </row>
    <row r="2795" spans="1:8">
      <c r="A2795" s="80">
        <v>39753</v>
      </c>
      <c r="B2795" s="79" t="s">
        <v>89</v>
      </c>
      <c r="C2795" s="79" t="s">
        <v>46</v>
      </c>
      <c r="D2795" s="85">
        <v>-10770.457700000001</v>
      </c>
      <c r="E2795" s="85">
        <v>1077.0457699999999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39753</v>
      </c>
      <c r="B2796" s="79" t="s">
        <v>89</v>
      </c>
      <c r="C2796" s="79" t="s">
        <v>106</v>
      </c>
      <c r="D2796" s="85">
        <v>-106168.66959999999</v>
      </c>
      <c r="E2796" s="85">
        <v>0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6NGW/OPAL</v>
      </c>
    </row>
    <row r="2797" spans="1:8">
      <c r="A2797" s="80">
        <v>39783</v>
      </c>
      <c r="B2797" s="79" t="s">
        <v>89</v>
      </c>
      <c r="C2797" s="79" t="s">
        <v>91</v>
      </c>
      <c r="D2797" s="85">
        <v>-58151.644700000004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6IF-CIG/RKYMTN</v>
      </c>
    </row>
    <row r="2798" spans="1:8">
      <c r="A2798" s="80">
        <v>39783</v>
      </c>
      <c r="B2798" s="79" t="s">
        <v>89</v>
      </c>
      <c r="C2798" s="79" t="s">
        <v>92</v>
      </c>
      <c r="D2798" s="85">
        <v>88996.607499999998</v>
      </c>
      <c r="E2798" s="85">
        <v>-8899.6607499999991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6IF-ELPO/PERMIAN</v>
      </c>
    </row>
    <row r="2799" spans="1:8">
      <c r="A2799" s="80">
        <v>39783</v>
      </c>
      <c r="B2799" s="79" t="s">
        <v>89</v>
      </c>
      <c r="C2799" s="79" t="s">
        <v>67</v>
      </c>
      <c r="D2799" s="85">
        <v>109184.4624</v>
      </c>
      <c r="E2799" s="85">
        <v>-10918.446239999999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6IF-NWPL_ROCKY_M</v>
      </c>
    </row>
    <row r="2800" spans="1:8">
      <c r="A2800" s="80">
        <v>39783</v>
      </c>
      <c r="B2800" s="79" t="s">
        <v>89</v>
      </c>
      <c r="C2800" s="79" t="s">
        <v>68</v>
      </c>
      <c r="D2800" s="85">
        <v>0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6NGI-MALIN</v>
      </c>
    </row>
    <row r="2801" spans="1:8">
      <c r="A2801" s="80">
        <v>39783</v>
      </c>
      <c r="B2801" s="79" t="s">
        <v>89</v>
      </c>
      <c r="C2801" s="79" t="s">
        <v>46</v>
      </c>
      <c r="D2801" s="85">
        <v>-9489.1864999999998</v>
      </c>
      <c r="E2801" s="85">
        <v>948.91864999999996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6NGI-SOCAL</v>
      </c>
    </row>
    <row r="2802" spans="1:8">
      <c r="A2802" s="80">
        <v>39783</v>
      </c>
      <c r="B2802" s="79" t="s">
        <v>89</v>
      </c>
      <c r="C2802" s="79" t="s">
        <v>106</v>
      </c>
      <c r="D2802" s="85">
        <v>-109184.4624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6NGW/OPAL</v>
      </c>
    </row>
    <row r="2803" spans="1:8">
      <c r="A2803" s="80">
        <v>39814</v>
      </c>
      <c r="B2803" s="79" t="s">
        <v>89</v>
      </c>
      <c r="C2803" s="79" t="s">
        <v>92</v>
      </c>
      <c r="D2803" s="85">
        <v>87545.070999999996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6IF-ELPO/PERMIAN</v>
      </c>
    </row>
    <row r="2804" spans="1:8">
      <c r="A2804" s="80">
        <v>39814</v>
      </c>
      <c r="B2804" s="79" t="s">
        <v>89</v>
      </c>
      <c r="C2804" s="79" t="s">
        <v>67</v>
      </c>
      <c r="D2804" s="85">
        <v>108644.542</v>
      </c>
      <c r="E2804" s="85">
        <v>0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6IF-NWPL_ROCKY_M</v>
      </c>
    </row>
    <row r="2805" spans="1:8">
      <c r="A2805" s="80">
        <v>39814</v>
      </c>
      <c r="B2805" s="79" t="s">
        <v>89</v>
      </c>
      <c r="C2805" s="79" t="s">
        <v>68</v>
      </c>
      <c r="D2805" s="85">
        <v>0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6NGI-MALIN</v>
      </c>
    </row>
    <row r="2806" spans="1:8">
      <c r="A2806" s="80">
        <v>39814</v>
      </c>
      <c r="B2806" s="79" t="s">
        <v>89</v>
      </c>
      <c r="C2806" s="79" t="s">
        <v>46</v>
      </c>
      <c r="D2806" s="85">
        <v>-10192.259900000001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6NGI-SOCAL</v>
      </c>
    </row>
    <row r="2807" spans="1:8">
      <c r="A2807" s="80">
        <v>39814</v>
      </c>
      <c r="B2807" s="79" t="s">
        <v>89</v>
      </c>
      <c r="C2807" s="79" t="s">
        <v>106</v>
      </c>
      <c r="D2807" s="85">
        <v>-108644.542</v>
      </c>
      <c r="E2807" s="85">
        <v>0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6NGW/OPAL</v>
      </c>
    </row>
    <row r="2808" spans="1:8">
      <c r="A2808" s="80">
        <v>39845</v>
      </c>
      <c r="B2808" s="79" t="s">
        <v>89</v>
      </c>
      <c r="C2808" s="79" t="s">
        <v>92</v>
      </c>
      <c r="D2808" s="85">
        <v>88117.003200000006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6IF-ELPO/PERMIAN</v>
      </c>
    </row>
    <row r="2809" spans="1:8">
      <c r="A2809" s="80">
        <v>39845</v>
      </c>
      <c r="B2809" s="79" t="s">
        <v>89</v>
      </c>
      <c r="C2809" s="79" t="s">
        <v>67</v>
      </c>
      <c r="D2809" s="85">
        <v>97643.5239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6IF-NWPL_ROCKY_M</v>
      </c>
    </row>
    <row r="2810" spans="1:8">
      <c r="A2810" s="80">
        <v>39845</v>
      </c>
      <c r="B2810" s="79" t="s">
        <v>89</v>
      </c>
      <c r="C2810" s="79" t="s">
        <v>68</v>
      </c>
      <c r="D2810" s="85">
        <v>0</v>
      </c>
      <c r="E2810" s="85">
        <v>0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6NGI-MALIN</v>
      </c>
    </row>
    <row r="2811" spans="1:8">
      <c r="A2811" s="80">
        <v>39845</v>
      </c>
      <c r="B2811" s="79" t="s">
        <v>89</v>
      </c>
      <c r="C2811" s="79" t="s">
        <v>46</v>
      </c>
      <c r="D2811" s="85">
        <v>-8859.7548999999999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6NGI-SOCAL</v>
      </c>
    </row>
    <row r="2812" spans="1:8">
      <c r="A2812" s="80">
        <v>39845</v>
      </c>
      <c r="B2812" s="79" t="s">
        <v>89</v>
      </c>
      <c r="C2812" s="79" t="s">
        <v>106</v>
      </c>
      <c r="D2812" s="85">
        <v>-97643.524000000005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6NGW/OPAL</v>
      </c>
    </row>
    <row r="2813" spans="1:8">
      <c r="A2813" s="80">
        <v>39873</v>
      </c>
      <c r="B2813" s="79" t="s">
        <v>89</v>
      </c>
      <c r="C2813" s="79" t="s">
        <v>92</v>
      </c>
      <c r="D2813" s="85">
        <v>87720.530700000003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39873</v>
      </c>
      <c r="B2814" s="79" t="s">
        <v>89</v>
      </c>
      <c r="C2814" s="79" t="s">
        <v>67</v>
      </c>
      <c r="D2814" s="85">
        <v>107618.92230000001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39873</v>
      </c>
      <c r="B2815" s="79" t="s">
        <v>89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39873</v>
      </c>
      <c r="B2816" s="79" t="s">
        <v>89</v>
      </c>
      <c r="C2816" s="79" t="s">
        <v>46</v>
      </c>
      <c r="D2816" s="85">
        <v>-13379.4622</v>
      </c>
      <c r="E2816" s="85">
        <v>0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39873</v>
      </c>
      <c r="B2817" s="79" t="s">
        <v>89</v>
      </c>
      <c r="C2817" s="79" t="s">
        <v>106</v>
      </c>
      <c r="D2817" s="85">
        <v>-107618.9222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39904</v>
      </c>
      <c r="B2818" s="79" t="s">
        <v>89</v>
      </c>
      <c r="C2818" s="79" t="s">
        <v>92</v>
      </c>
      <c r="D2818" s="85">
        <v>84290.790299999993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6IF-ELPO/PERMIAN</v>
      </c>
    </row>
    <row r="2819" spans="1:8">
      <c r="A2819" s="80">
        <v>39904</v>
      </c>
      <c r="B2819" s="79" t="s">
        <v>89</v>
      </c>
      <c r="C2819" s="79" t="s">
        <v>67</v>
      </c>
      <c r="D2819" s="85">
        <v>103626.8741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6IF-NWPL_ROCKY_M</v>
      </c>
    </row>
    <row r="2820" spans="1:8">
      <c r="A2820" s="80">
        <v>39904</v>
      </c>
      <c r="B2820" s="79" t="s">
        <v>89</v>
      </c>
      <c r="C2820" s="79" t="s">
        <v>68</v>
      </c>
      <c r="D2820" s="85">
        <v>0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6NGI-MALIN</v>
      </c>
    </row>
    <row r="2821" spans="1:8">
      <c r="A2821" s="80">
        <v>39904</v>
      </c>
      <c r="B2821" s="79" t="s">
        <v>89</v>
      </c>
      <c r="C2821" s="79" t="s">
        <v>46</v>
      </c>
      <c r="D2821" s="85">
        <v>-10643.170900000001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6NGI-SOCAL</v>
      </c>
    </row>
    <row r="2822" spans="1:8">
      <c r="A2822" s="80">
        <v>39904</v>
      </c>
      <c r="B2822" s="79" t="s">
        <v>89</v>
      </c>
      <c r="C2822" s="79" t="s">
        <v>106</v>
      </c>
      <c r="D2822" s="85">
        <v>-103626.874</v>
      </c>
      <c r="E2822" s="85">
        <v>0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6NGW/OPAL</v>
      </c>
    </row>
    <row r="2823" spans="1:8">
      <c r="A2823" s="80">
        <v>39934</v>
      </c>
      <c r="B2823" s="79" t="s">
        <v>89</v>
      </c>
      <c r="C2823" s="79" t="s">
        <v>92</v>
      </c>
      <c r="D2823" s="85">
        <v>86858.501699999993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6IF-ELPO/PERMIAN</v>
      </c>
    </row>
    <row r="2824" spans="1:8">
      <c r="A2824" s="80">
        <v>39934</v>
      </c>
      <c r="B2824" s="79" t="s">
        <v>89</v>
      </c>
      <c r="C2824" s="79" t="s">
        <v>67</v>
      </c>
      <c r="D2824" s="85">
        <v>106561.35189999999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6IF-NWPL_ROCKY_M</v>
      </c>
    </row>
    <row r="2825" spans="1:8">
      <c r="A2825" s="80">
        <v>39934</v>
      </c>
      <c r="B2825" s="79" t="s">
        <v>89</v>
      </c>
      <c r="C2825" s="79" t="s">
        <v>68</v>
      </c>
      <c r="D2825" s="85">
        <v>0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6NGI-MALIN</v>
      </c>
    </row>
    <row r="2826" spans="1:8">
      <c r="A2826" s="80">
        <v>39934</v>
      </c>
      <c r="B2826" s="79" t="s">
        <v>89</v>
      </c>
      <c r="C2826" s="79" t="s">
        <v>46</v>
      </c>
      <c r="D2826" s="85">
        <v>-11261.128699999999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6NGI-SOCAL</v>
      </c>
    </row>
    <row r="2827" spans="1:8">
      <c r="A2827" s="80">
        <v>39934</v>
      </c>
      <c r="B2827" s="79" t="s">
        <v>89</v>
      </c>
      <c r="C2827" s="79" t="s">
        <v>106</v>
      </c>
      <c r="D2827" s="85">
        <v>-106561.352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6NGW/OPAL</v>
      </c>
    </row>
    <row r="2828" spans="1:8">
      <c r="A2828" s="80">
        <v>39965</v>
      </c>
      <c r="B2828" s="79" t="s">
        <v>89</v>
      </c>
      <c r="C2828" s="79" t="s">
        <v>92</v>
      </c>
      <c r="D2828" s="85">
        <v>85434.288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6IF-ELPO/PERMIAN</v>
      </c>
    </row>
    <row r="2829" spans="1:8">
      <c r="A2829" s="80">
        <v>39965</v>
      </c>
      <c r="B2829" s="79" t="s">
        <v>89</v>
      </c>
      <c r="C2829" s="79" t="s">
        <v>67</v>
      </c>
      <c r="D2829" s="85">
        <v>102604.8713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39965</v>
      </c>
      <c r="B2830" s="79" t="s">
        <v>89</v>
      </c>
      <c r="C2830" s="79" t="s">
        <v>68</v>
      </c>
      <c r="D2830" s="85">
        <v>0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6NGI-MALIN</v>
      </c>
    </row>
    <row r="2831" spans="1:8">
      <c r="A2831" s="80">
        <v>39965</v>
      </c>
      <c r="B2831" s="79" t="s">
        <v>89</v>
      </c>
      <c r="C2831" s="79" t="s">
        <v>46</v>
      </c>
      <c r="D2831" s="85">
        <v>-10196.8722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6NGI-SOCAL</v>
      </c>
    </row>
    <row r="2832" spans="1:8">
      <c r="A2832" s="80">
        <v>39965</v>
      </c>
      <c r="B2832" s="79" t="s">
        <v>89</v>
      </c>
      <c r="C2832" s="79" t="s">
        <v>106</v>
      </c>
      <c r="D2832" s="85">
        <v>-102604.87119999999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6NGW/OPAL</v>
      </c>
    </row>
    <row r="2833" spans="1:8">
      <c r="A2833" s="80">
        <v>39995</v>
      </c>
      <c r="B2833" s="79" t="s">
        <v>89</v>
      </c>
      <c r="C2833" s="79" t="s">
        <v>92</v>
      </c>
      <c r="D2833" s="85">
        <v>85998.903900000005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6IF-ELPO/PERMIAN</v>
      </c>
    </row>
    <row r="2834" spans="1:8">
      <c r="A2834" s="80">
        <v>39995</v>
      </c>
      <c r="B2834" s="79" t="s">
        <v>89</v>
      </c>
      <c r="C2834" s="79" t="s">
        <v>67</v>
      </c>
      <c r="D2834" s="85">
        <v>105506.76420000001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39995</v>
      </c>
      <c r="B2835" s="79" t="s">
        <v>89</v>
      </c>
      <c r="C2835" s="79" t="s">
        <v>68</v>
      </c>
      <c r="D2835" s="85">
        <v>0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6NGI-MALIN</v>
      </c>
    </row>
    <row r="2836" spans="1:8">
      <c r="A2836" s="80">
        <v>39995</v>
      </c>
      <c r="B2836" s="79" t="s">
        <v>89</v>
      </c>
      <c r="C2836" s="79" t="s">
        <v>46</v>
      </c>
      <c r="D2836" s="85">
        <v>-10392.756600000001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6NGI-SOCAL</v>
      </c>
    </row>
    <row r="2837" spans="1:8">
      <c r="A2837" s="80">
        <v>39995</v>
      </c>
      <c r="B2837" s="79" t="s">
        <v>89</v>
      </c>
      <c r="C2837" s="79" t="s">
        <v>106</v>
      </c>
      <c r="D2837" s="85">
        <v>-105506.76420000001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6NGW/OPAL</v>
      </c>
    </row>
    <row r="2838" spans="1:8">
      <c r="A2838" s="80">
        <v>40026</v>
      </c>
      <c r="B2838" s="79" t="s">
        <v>89</v>
      </c>
      <c r="C2838" s="79" t="s">
        <v>92</v>
      </c>
      <c r="D2838" s="85">
        <v>84585.766300000003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6IF-ELPO/PERMIAN</v>
      </c>
    </row>
    <row r="2839" spans="1:8">
      <c r="A2839" s="80">
        <v>40026</v>
      </c>
      <c r="B2839" s="79" t="s">
        <v>89</v>
      </c>
      <c r="C2839" s="79" t="s">
        <v>67</v>
      </c>
      <c r="D2839" s="85">
        <v>104972.0074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6IF-NWPL_ROCKY_M</v>
      </c>
    </row>
    <row r="2840" spans="1:8">
      <c r="A2840" s="80">
        <v>40026</v>
      </c>
      <c r="B2840" s="79" t="s">
        <v>89</v>
      </c>
      <c r="C2840" s="79" t="s">
        <v>68</v>
      </c>
      <c r="D2840" s="85">
        <v>0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6NGI-MALIN</v>
      </c>
    </row>
    <row r="2841" spans="1:8">
      <c r="A2841" s="80">
        <v>40026</v>
      </c>
      <c r="B2841" s="79" t="s">
        <v>89</v>
      </c>
      <c r="C2841" s="79" t="s">
        <v>46</v>
      </c>
      <c r="D2841" s="85">
        <v>-14205.760200000001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6NGI-SOCAL</v>
      </c>
    </row>
    <row r="2842" spans="1:8">
      <c r="A2842" s="80">
        <v>40026</v>
      </c>
      <c r="B2842" s="79" t="s">
        <v>89</v>
      </c>
      <c r="C2842" s="79" t="s">
        <v>106</v>
      </c>
      <c r="D2842" s="85">
        <v>-104972.0074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6NGW/OPAL</v>
      </c>
    </row>
    <row r="2843" spans="1:8">
      <c r="A2843" s="80">
        <v>40057</v>
      </c>
      <c r="B2843" s="79" t="s">
        <v>89</v>
      </c>
      <c r="C2843" s="79" t="s">
        <v>92</v>
      </c>
      <c r="D2843" s="85">
        <v>85127.805399999997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6IF-ELPO/PERMIAN</v>
      </c>
    </row>
    <row r="2844" spans="1:8">
      <c r="A2844" s="80">
        <v>40057</v>
      </c>
      <c r="B2844" s="79" t="s">
        <v>89</v>
      </c>
      <c r="C2844" s="79" t="s">
        <v>67</v>
      </c>
      <c r="D2844" s="85">
        <v>101069.0972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40057</v>
      </c>
      <c r="B2845" s="79" t="s">
        <v>89</v>
      </c>
      <c r="C2845" s="79" t="s">
        <v>68</v>
      </c>
      <c r="D2845" s="85">
        <v>0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6NGI-MALIN</v>
      </c>
    </row>
    <row r="2846" spans="1:8">
      <c r="A2846" s="80">
        <v>40057</v>
      </c>
      <c r="B2846" s="79" t="s">
        <v>89</v>
      </c>
      <c r="C2846" s="79" t="s">
        <v>46</v>
      </c>
      <c r="D2846" s="85">
        <v>-10901.9866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6NGI-SOCAL</v>
      </c>
    </row>
    <row r="2847" spans="1:8">
      <c r="A2847" s="80">
        <v>40057</v>
      </c>
      <c r="B2847" s="79" t="s">
        <v>89</v>
      </c>
      <c r="C2847" s="79" t="s">
        <v>106</v>
      </c>
      <c r="D2847" s="85">
        <v>-101069.0972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6NGW/OPAL</v>
      </c>
    </row>
    <row r="2848" spans="1:8">
      <c r="A2848" s="80">
        <v>40087</v>
      </c>
      <c r="B2848" s="79" t="s">
        <v>89</v>
      </c>
      <c r="C2848" s="79" t="s">
        <v>92</v>
      </c>
      <c r="D2848" s="85">
        <v>84707.273700000005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6IF-ELPO/PERMIAN</v>
      </c>
    </row>
    <row r="2849" spans="1:8">
      <c r="A2849" s="80">
        <v>40087</v>
      </c>
      <c r="B2849" s="79" t="s">
        <v>89</v>
      </c>
      <c r="C2849" s="79" t="s">
        <v>67</v>
      </c>
      <c r="D2849" s="85">
        <v>103922.14260000001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6IF-NWPL_ROCKY_M</v>
      </c>
    </row>
    <row r="2850" spans="1:8">
      <c r="A2850" s="80">
        <v>40087</v>
      </c>
      <c r="B2850" s="79" t="s">
        <v>89</v>
      </c>
      <c r="C2850" s="79" t="s">
        <v>68</v>
      </c>
      <c r="D2850" s="85">
        <v>0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6NGI-MALIN</v>
      </c>
    </row>
    <row r="2851" spans="1:8">
      <c r="A2851" s="80">
        <v>40087</v>
      </c>
      <c r="B2851" s="79" t="s">
        <v>89</v>
      </c>
      <c r="C2851" s="79" t="s">
        <v>46</v>
      </c>
      <c r="D2851" s="85">
        <v>-10715.378699999999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6NGI-SOCAL</v>
      </c>
    </row>
    <row r="2852" spans="1:8">
      <c r="A2852" s="80">
        <v>40087</v>
      </c>
      <c r="B2852" s="79" t="s">
        <v>89</v>
      </c>
      <c r="C2852" s="79" t="s">
        <v>106</v>
      </c>
      <c r="D2852" s="85">
        <v>-103922.14260000001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6NGW/OPAL</v>
      </c>
    </row>
    <row r="2853" spans="1:8">
      <c r="A2853" s="80">
        <v>40118</v>
      </c>
      <c r="B2853" s="79" t="s">
        <v>89</v>
      </c>
      <c r="C2853" s="79" t="s">
        <v>92</v>
      </c>
      <c r="D2853" s="85">
        <v>83310.876999999993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40118</v>
      </c>
      <c r="B2854" s="79" t="s">
        <v>89</v>
      </c>
      <c r="C2854" s="79" t="s">
        <v>67</v>
      </c>
      <c r="D2854" s="85">
        <v>100054.697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40118</v>
      </c>
      <c r="B2855" s="79" t="s">
        <v>89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40118</v>
      </c>
      <c r="B2856" s="79" t="s">
        <v>89</v>
      </c>
      <c r="C2856" s="79" t="s">
        <v>46</v>
      </c>
      <c r="D2856" s="85">
        <v>-10148.8814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40118</v>
      </c>
      <c r="B2857" s="79" t="s">
        <v>89</v>
      </c>
      <c r="C2857" s="79" t="s">
        <v>106</v>
      </c>
      <c r="D2857" s="85">
        <v>-100054.697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40148</v>
      </c>
      <c r="B2858" s="79" t="s">
        <v>89</v>
      </c>
      <c r="C2858" s="79" t="s">
        <v>92</v>
      </c>
      <c r="D2858" s="85">
        <v>83854.197100000005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6IF-ELPO/PERMIAN</v>
      </c>
    </row>
    <row r="2859" spans="1:8">
      <c r="A2859" s="80">
        <v>40148</v>
      </c>
      <c r="B2859" s="79" t="s">
        <v>89</v>
      </c>
      <c r="C2859" s="79" t="s">
        <v>67</v>
      </c>
      <c r="D2859" s="85">
        <v>102875.5554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6IF-NWPL_ROCKY_M</v>
      </c>
    </row>
    <row r="2860" spans="1:8">
      <c r="A2860" s="80">
        <v>40148</v>
      </c>
      <c r="B2860" s="79" t="s">
        <v>89</v>
      </c>
      <c r="C2860" s="79" t="s">
        <v>68</v>
      </c>
      <c r="D2860" s="85">
        <v>0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6NGI-MALIN</v>
      </c>
    </row>
    <row r="2861" spans="1:8">
      <c r="A2861" s="80">
        <v>40148</v>
      </c>
      <c r="B2861" s="79" t="s">
        <v>89</v>
      </c>
      <c r="C2861" s="79" t="s">
        <v>46</v>
      </c>
      <c r="D2861" s="85">
        <v>-9734.6823999999997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6NGI-SOCAL</v>
      </c>
    </row>
    <row r="2862" spans="1:8">
      <c r="A2862" s="80">
        <v>40148</v>
      </c>
      <c r="B2862" s="79" t="s">
        <v>89</v>
      </c>
      <c r="C2862" s="79" t="s">
        <v>106</v>
      </c>
      <c r="D2862" s="85">
        <v>-102875.5554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6NGW/OPAL</v>
      </c>
    </row>
    <row r="2863" spans="1:8">
      <c r="A2863" s="80">
        <v>40179</v>
      </c>
      <c r="B2863" s="79" t="s">
        <v>89</v>
      </c>
      <c r="C2863" s="79" t="s">
        <v>92</v>
      </c>
      <c r="D2863" s="85">
        <v>82468.921400000007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6IF-ELPO/PERMIAN</v>
      </c>
    </row>
    <row r="2864" spans="1:8">
      <c r="A2864" s="80">
        <v>40179</v>
      </c>
      <c r="B2864" s="79" t="s">
        <v>89</v>
      </c>
      <c r="C2864" s="79" t="s">
        <v>68</v>
      </c>
      <c r="D2864" s="85">
        <v>0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6NGI-MALIN</v>
      </c>
    </row>
    <row r="2865" spans="1:8">
      <c r="A2865" s="80">
        <v>40179</v>
      </c>
      <c r="B2865" s="79" t="s">
        <v>89</v>
      </c>
      <c r="C2865" s="79" t="s">
        <v>46</v>
      </c>
      <c r="D2865" s="85">
        <v>-9512.8005000000012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6NGI-SOCAL</v>
      </c>
    </row>
    <row r="2866" spans="1:8">
      <c r="A2866" s="80">
        <v>40179</v>
      </c>
      <c r="B2866" s="79" t="s">
        <v>89</v>
      </c>
      <c r="C2866" s="79" t="s">
        <v>106</v>
      </c>
      <c r="D2866" s="85">
        <v>-102344.976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6NGW/OPAL</v>
      </c>
    </row>
    <row r="2867" spans="1:8">
      <c r="A2867" s="80">
        <v>40210</v>
      </c>
      <c r="B2867" s="79" t="s">
        <v>89</v>
      </c>
      <c r="C2867" s="79" t="s">
        <v>92</v>
      </c>
      <c r="D2867" s="85">
        <v>82989.969200000007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6IF-ELPO/PERMIAN</v>
      </c>
    </row>
    <row r="2868" spans="1:8">
      <c r="A2868" s="80">
        <v>40210</v>
      </c>
      <c r="B2868" s="79" t="s">
        <v>89</v>
      </c>
      <c r="C2868" s="79" t="s">
        <v>68</v>
      </c>
      <c r="D2868" s="85">
        <v>0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6NGI-MALIN</v>
      </c>
    </row>
    <row r="2869" spans="1:8">
      <c r="A2869" s="80">
        <v>40210</v>
      </c>
      <c r="B2869" s="79" t="s">
        <v>89</v>
      </c>
      <c r="C2869" s="79" t="s">
        <v>46</v>
      </c>
      <c r="D2869" s="85">
        <v>-9437.9487000000008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6NGI-SOCAL</v>
      </c>
    </row>
    <row r="2870" spans="1:8">
      <c r="A2870" s="80">
        <v>40210</v>
      </c>
      <c r="B2870" s="79" t="s">
        <v>89</v>
      </c>
      <c r="C2870" s="79" t="s">
        <v>106</v>
      </c>
      <c r="D2870" s="85">
        <v>-91962.195200000002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6NGW/OPAL</v>
      </c>
    </row>
    <row r="2871" spans="1:8">
      <c r="A2871" s="80">
        <v>40238</v>
      </c>
      <c r="B2871" s="79" t="s">
        <v>89</v>
      </c>
      <c r="C2871" s="79" t="s">
        <v>92</v>
      </c>
      <c r="D2871" s="85">
        <v>82600.634900000005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40238</v>
      </c>
      <c r="B2872" s="79" t="s">
        <v>89</v>
      </c>
      <c r="C2872" s="79" t="s">
        <v>68</v>
      </c>
      <c r="D2872" s="85">
        <v>0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6NGI-MALIN</v>
      </c>
    </row>
    <row r="2873" spans="1:8">
      <c r="A2873" s="80">
        <v>40238</v>
      </c>
      <c r="B2873" s="79" t="s">
        <v>89</v>
      </c>
      <c r="C2873" s="79" t="s">
        <v>46</v>
      </c>
      <c r="D2873" s="85">
        <v>-11635.522199999999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6NGI-SOCAL</v>
      </c>
    </row>
    <row r="2874" spans="1:8">
      <c r="A2874" s="80">
        <v>40238</v>
      </c>
      <c r="B2874" s="79" t="s">
        <v>89</v>
      </c>
      <c r="C2874" s="79" t="s">
        <v>106</v>
      </c>
      <c r="D2874" s="85">
        <v>-101337.6372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6NGW/OPAL</v>
      </c>
    </row>
    <row r="2875" spans="1:8">
      <c r="A2875" s="80">
        <v>40269</v>
      </c>
      <c r="B2875" s="79" t="s">
        <v>89</v>
      </c>
      <c r="C2875" s="79" t="s">
        <v>92</v>
      </c>
      <c r="D2875" s="85">
        <v>79354.131800000003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6IF-ELPO/PERMIAN</v>
      </c>
    </row>
    <row r="2876" spans="1:8">
      <c r="A2876" s="80">
        <v>40269</v>
      </c>
      <c r="B2876" s="79" t="s">
        <v>89</v>
      </c>
      <c r="C2876" s="79" t="s">
        <v>68</v>
      </c>
      <c r="D2876" s="85">
        <v>0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6NGI-MALIN</v>
      </c>
    </row>
    <row r="2877" spans="1:8">
      <c r="A2877" s="80">
        <v>40269</v>
      </c>
      <c r="B2877" s="79" t="s">
        <v>89</v>
      </c>
      <c r="C2877" s="79" t="s">
        <v>46</v>
      </c>
      <c r="D2877" s="85">
        <v>-8010.7928000000002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6NGI-SOCAL</v>
      </c>
    </row>
    <row r="2878" spans="1:8">
      <c r="A2878" s="80">
        <v>40269</v>
      </c>
      <c r="B2878" s="79" t="s">
        <v>89</v>
      </c>
      <c r="C2878" s="79" t="s">
        <v>106</v>
      </c>
      <c r="D2878" s="85">
        <v>-97557.759399999995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6NGW/OPAL</v>
      </c>
    </row>
    <row r="2879" spans="1:8">
      <c r="A2879" s="80">
        <v>40299</v>
      </c>
      <c r="B2879" s="79" t="s">
        <v>89</v>
      </c>
      <c r="C2879" s="79" t="s">
        <v>92</v>
      </c>
      <c r="D2879" s="85">
        <v>81754.569199999998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6IF-ELPO/PERMIAN</v>
      </c>
    </row>
    <row r="2880" spans="1:8">
      <c r="A2880" s="80">
        <v>40299</v>
      </c>
      <c r="B2880" s="79" t="s">
        <v>89</v>
      </c>
      <c r="C2880" s="79" t="s">
        <v>68</v>
      </c>
      <c r="D2880" s="85">
        <v>0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6NGI-MALIN</v>
      </c>
    </row>
    <row r="2881" spans="1:8">
      <c r="A2881" s="80">
        <v>40299</v>
      </c>
      <c r="B2881" s="79" t="s">
        <v>89</v>
      </c>
      <c r="C2881" s="79" t="s">
        <v>46</v>
      </c>
      <c r="D2881" s="85">
        <v>-8456.2312000000002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6NGI-SOCAL</v>
      </c>
    </row>
    <row r="2882" spans="1:8">
      <c r="A2882" s="80">
        <v>40330</v>
      </c>
      <c r="B2882" s="79" t="s">
        <v>89</v>
      </c>
      <c r="C2882" s="79" t="s">
        <v>92</v>
      </c>
      <c r="D2882" s="85">
        <v>80396.881699999998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6IF-ELPO/PERMIAN</v>
      </c>
    </row>
    <row r="2883" spans="1:8">
      <c r="A2883" s="80">
        <v>40330</v>
      </c>
      <c r="B2883" s="79" t="s">
        <v>89</v>
      </c>
      <c r="C2883" s="79" t="s">
        <v>68</v>
      </c>
      <c r="D2883" s="85">
        <v>0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6NGI-MALIN</v>
      </c>
    </row>
    <row r="2884" spans="1:8">
      <c r="A2884" s="80">
        <v>40330</v>
      </c>
      <c r="B2884" s="79" t="s">
        <v>89</v>
      </c>
      <c r="C2884" s="79" t="s">
        <v>46</v>
      </c>
      <c r="D2884" s="85">
        <v>-7933.6064000000006</v>
      </c>
      <c r="E2884" s="85">
        <v>0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6NGI-SOCAL</v>
      </c>
    </row>
    <row r="2885" spans="1:8">
      <c r="A2885" s="80">
        <v>40360</v>
      </c>
      <c r="B2885" s="79" t="s">
        <v>89</v>
      </c>
      <c r="C2885" s="79" t="s">
        <v>92</v>
      </c>
      <c r="D2885" s="85">
        <v>80911.492400000003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6IF-ELPO/PERMIAN</v>
      </c>
    </row>
    <row r="2886" spans="1:8">
      <c r="A2886" s="80">
        <v>40360</v>
      </c>
      <c r="B2886" s="79" t="s">
        <v>89</v>
      </c>
      <c r="C2886" s="79" t="s">
        <v>68</v>
      </c>
      <c r="D2886" s="85">
        <v>0</v>
      </c>
      <c r="E2886" s="85">
        <v>0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6NGI-MALIN</v>
      </c>
    </row>
    <row r="2887" spans="1:8">
      <c r="A2887" s="80">
        <v>40360</v>
      </c>
      <c r="B2887" s="79" t="s">
        <v>89</v>
      </c>
      <c r="C2887" s="79" t="s">
        <v>46</v>
      </c>
      <c r="D2887" s="85">
        <v>-7836.8379000000004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6NGI-SOCAL</v>
      </c>
    </row>
    <row r="2888" spans="1:8">
      <c r="A2888" s="80">
        <v>40391</v>
      </c>
      <c r="B2888" s="79" t="s">
        <v>89</v>
      </c>
      <c r="C2888" s="79" t="s">
        <v>68</v>
      </c>
      <c r="D2888" s="85">
        <v>0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6NGI-MALIN</v>
      </c>
    </row>
    <row r="2889" spans="1:8">
      <c r="A2889" s="80">
        <v>40391</v>
      </c>
      <c r="B2889" s="79" t="s">
        <v>89</v>
      </c>
      <c r="C2889" s="79" t="s">
        <v>46</v>
      </c>
      <c r="D2889" s="85">
        <v>-7806.92</v>
      </c>
      <c r="E2889" s="85">
        <v>0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6NGI-SOCAL</v>
      </c>
    </row>
    <row r="2890" spans="1:8">
      <c r="A2890" s="80">
        <v>40422</v>
      </c>
      <c r="B2890" s="79" t="s">
        <v>89</v>
      </c>
      <c r="C2890" s="79" t="s">
        <v>68</v>
      </c>
      <c r="D2890" s="85">
        <v>0</v>
      </c>
      <c r="E2890" s="85">
        <v>0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6NGI-MALIN</v>
      </c>
    </row>
    <row r="2891" spans="1:8">
      <c r="A2891" s="80">
        <v>40422</v>
      </c>
      <c r="B2891" s="79" t="s">
        <v>89</v>
      </c>
      <c r="C2891" s="79" t="s">
        <v>46</v>
      </c>
      <c r="D2891" s="85">
        <v>-551.28769999999997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6NGI-SOCAL</v>
      </c>
    </row>
    <row r="2892" spans="1:8">
      <c r="A2892" s="80">
        <v>40452</v>
      </c>
      <c r="B2892" s="79" t="s">
        <v>89</v>
      </c>
      <c r="C2892" s="79" t="s">
        <v>68</v>
      </c>
      <c r="D2892" s="85">
        <v>0</v>
      </c>
      <c r="E2892" s="85">
        <v>0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6NGI-MALIN</v>
      </c>
    </row>
    <row r="2893" spans="1:8">
      <c r="A2893" s="80">
        <v>40452</v>
      </c>
      <c r="B2893" s="79" t="s">
        <v>89</v>
      </c>
      <c r="C2893" s="79" t="s">
        <v>46</v>
      </c>
      <c r="D2893" s="85">
        <v>-538.3646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6NGI-SOCAL</v>
      </c>
    </row>
    <row r="2894" spans="1:8">
      <c r="A2894" s="80">
        <v>40483</v>
      </c>
      <c r="B2894" s="79" t="s">
        <v>89</v>
      </c>
      <c r="C2894" s="79" t="s">
        <v>68</v>
      </c>
      <c r="D2894" s="85">
        <v>0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6NGI-MALIN</v>
      </c>
    </row>
    <row r="2895" spans="1:8">
      <c r="A2895" s="80">
        <v>40483</v>
      </c>
      <c r="B2895" s="79" t="s">
        <v>89</v>
      </c>
      <c r="C2895" s="79" t="s">
        <v>46</v>
      </c>
      <c r="D2895" s="85">
        <v>-582.52089999999998</v>
      </c>
      <c r="E2895" s="85">
        <v>0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6NGI-SOCAL</v>
      </c>
    </row>
    <row r="2896" spans="1:8">
      <c r="A2896" s="80">
        <v>40513</v>
      </c>
      <c r="B2896" s="79" t="s">
        <v>89</v>
      </c>
      <c r="C2896" s="79" t="s">
        <v>68</v>
      </c>
      <c r="D2896" s="85">
        <v>0</v>
      </c>
      <c r="E2896" s="85">
        <v>0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6NGI-MALIN</v>
      </c>
    </row>
    <row r="2897" spans="1:8">
      <c r="A2897" s="80">
        <v>40513</v>
      </c>
      <c r="B2897" s="79" t="s">
        <v>89</v>
      </c>
      <c r="C2897" s="79" t="s">
        <v>46</v>
      </c>
      <c r="D2897" s="85">
        <v>-558.91840000000002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6NGI-SOCAL</v>
      </c>
    </row>
    <row r="2898" spans="1:8">
      <c r="A2898" s="80">
        <v>40544</v>
      </c>
      <c r="B2898" s="79" t="s">
        <v>89</v>
      </c>
      <c r="C2898" s="79" t="s">
        <v>68</v>
      </c>
      <c r="D2898" s="85">
        <v>0</v>
      </c>
      <c r="E2898" s="85">
        <v>0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6NGI-MALIN</v>
      </c>
    </row>
    <row r="2899" spans="1:8">
      <c r="A2899" s="80">
        <v>40544</v>
      </c>
      <c r="B2899" s="79" t="s">
        <v>89</v>
      </c>
      <c r="C2899" s="79" t="s">
        <v>46</v>
      </c>
      <c r="D2899" s="85">
        <v>-260.58620000000002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6NGI-SOCAL</v>
      </c>
    </row>
    <row r="2900" spans="1:8">
      <c r="A2900" s="80">
        <v>40575</v>
      </c>
      <c r="B2900" s="79" t="s">
        <v>89</v>
      </c>
      <c r="C2900" s="79" t="s">
        <v>68</v>
      </c>
      <c r="D2900" s="85">
        <v>0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6NGI-MALIN</v>
      </c>
    </row>
    <row r="2901" spans="1:8">
      <c r="A2901" s="80">
        <v>40575</v>
      </c>
      <c r="B2901" s="79" t="s">
        <v>89</v>
      </c>
      <c r="C2901" s="79" t="s">
        <v>46</v>
      </c>
      <c r="D2901" s="85">
        <v>-253.62830000000002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6NGI-SOCAL</v>
      </c>
    </row>
    <row r="2902" spans="1:8">
      <c r="A2902" s="80">
        <v>40603</v>
      </c>
      <c r="B2902" s="79" t="s">
        <v>89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40603</v>
      </c>
      <c r="B2903" s="79" t="s">
        <v>89</v>
      </c>
      <c r="C2903" s="79" t="s">
        <v>46</v>
      </c>
      <c r="D2903" s="85">
        <v>-267.12790000000001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40634</v>
      </c>
      <c r="B2904" s="79" t="s">
        <v>89</v>
      </c>
      <c r="C2904" s="79" t="s">
        <v>68</v>
      </c>
      <c r="D2904" s="85">
        <v>0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6NGI-MALIN</v>
      </c>
    </row>
    <row r="2905" spans="1:8">
      <c r="A2905" s="80">
        <v>40634</v>
      </c>
      <c r="B2905" s="79" t="s">
        <v>89</v>
      </c>
      <c r="C2905" s="79" t="s">
        <v>46</v>
      </c>
      <c r="D2905" s="85">
        <v>-244.30300000000003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6NGI-SOCAL</v>
      </c>
    </row>
    <row r="2906" spans="1:8">
      <c r="A2906" s="80">
        <v>40664</v>
      </c>
      <c r="B2906" s="79" t="s">
        <v>89</v>
      </c>
      <c r="C2906" s="79" t="s">
        <v>46</v>
      </c>
      <c r="D2906" s="85">
        <v>-274.00150000000002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6NGI-SOCAL</v>
      </c>
    </row>
    <row r="2907" spans="1:8">
      <c r="A2907" s="80">
        <v>37190</v>
      </c>
      <c r="B2907" s="79" t="s">
        <v>170</v>
      </c>
      <c r="C2907" s="79" t="s">
        <v>123</v>
      </c>
      <c r="D2907" s="85">
        <v>0</v>
      </c>
      <c r="E2907" s="85">
        <v>0</v>
      </c>
      <c r="F2907" s="210">
        <f t="shared" si="135"/>
        <v>1</v>
      </c>
      <c r="G2907" s="79" t="str">
        <f t="shared" si="136"/>
        <v>M</v>
      </c>
      <c r="H2907" s="79" t="str">
        <f t="shared" si="137"/>
        <v>1GDP-CAL BORDER</v>
      </c>
    </row>
    <row r="2908" spans="1:8">
      <c r="A2908" s="80">
        <v>37190</v>
      </c>
      <c r="B2908" s="79" t="s">
        <v>170</v>
      </c>
      <c r="C2908" s="79" t="s">
        <v>133</v>
      </c>
      <c r="D2908" s="85">
        <v>0</v>
      </c>
      <c r="E2908" s="85">
        <v>0</v>
      </c>
      <c r="F2908" s="210">
        <f t="shared" si="135"/>
        <v>1</v>
      </c>
      <c r="G2908" s="79" t="str">
        <f t="shared" si="136"/>
        <v>M</v>
      </c>
      <c r="H2908" s="79" t="str">
        <f t="shared" si="137"/>
        <v>1GDP-ELPO/PERM2</v>
      </c>
    </row>
    <row r="2909" spans="1:8">
      <c r="A2909" s="80">
        <v>37190</v>
      </c>
      <c r="B2909" s="79" t="s">
        <v>170</v>
      </c>
      <c r="C2909" s="79" t="s">
        <v>137</v>
      </c>
      <c r="D2909" s="85">
        <v>0</v>
      </c>
      <c r="E2909" s="85">
        <v>0</v>
      </c>
      <c r="F2909" s="210">
        <f t="shared" si="135"/>
        <v>1</v>
      </c>
      <c r="G2909" s="79" t="str">
        <f t="shared" si="136"/>
        <v>M</v>
      </c>
      <c r="H2909" s="79" t="str">
        <f t="shared" si="137"/>
        <v>1GDP-ELPO/SANJUA</v>
      </c>
    </row>
    <row r="2910" spans="1:8">
      <c r="A2910" s="80">
        <v>37190</v>
      </c>
      <c r="B2910" s="79" t="s">
        <v>170</v>
      </c>
      <c r="C2910" s="79" t="s">
        <v>177</v>
      </c>
      <c r="D2910" s="85">
        <v>0</v>
      </c>
      <c r="E2910" s="85">
        <v>0</v>
      </c>
      <c r="F2910" s="210">
        <f t="shared" si="135"/>
        <v>1</v>
      </c>
      <c r="G2910" s="79" t="str">
        <f t="shared" si="136"/>
        <v>M</v>
      </c>
      <c r="H2910" s="79" t="str">
        <f t="shared" si="137"/>
        <v>1GDP-HEHUB</v>
      </c>
    </row>
    <row r="2911" spans="1:8">
      <c r="A2911" s="80">
        <v>37191</v>
      </c>
      <c r="B2911" s="79" t="s">
        <v>170</v>
      </c>
      <c r="C2911" s="79" t="s">
        <v>123</v>
      </c>
      <c r="D2911" s="85">
        <v>-10000</v>
      </c>
      <c r="E2911" s="85">
        <v>-10000</v>
      </c>
      <c r="F2911" s="210">
        <f t="shared" si="135"/>
        <v>1</v>
      </c>
      <c r="G2911" s="79" t="str">
        <f t="shared" si="136"/>
        <v>M</v>
      </c>
      <c r="H2911" s="79" t="str">
        <f t="shared" si="137"/>
        <v>1GDP-CAL BORDER</v>
      </c>
    </row>
    <row r="2912" spans="1:8">
      <c r="A2912" s="80">
        <v>37191</v>
      </c>
      <c r="B2912" s="79" t="s">
        <v>170</v>
      </c>
      <c r="C2912" s="79" t="s">
        <v>133</v>
      </c>
      <c r="D2912" s="85">
        <v>5000</v>
      </c>
      <c r="E2912" s="85">
        <v>5000</v>
      </c>
      <c r="F2912" s="210">
        <f t="shared" si="135"/>
        <v>1</v>
      </c>
      <c r="G2912" s="79" t="str">
        <f t="shared" si="136"/>
        <v>M</v>
      </c>
      <c r="H2912" s="79" t="str">
        <f t="shared" si="137"/>
        <v>1GDP-ELPO/PERM2</v>
      </c>
    </row>
    <row r="2913" spans="1:8">
      <c r="A2913" s="80">
        <v>37191</v>
      </c>
      <c r="B2913" s="79" t="s">
        <v>170</v>
      </c>
      <c r="C2913" s="79" t="s">
        <v>137</v>
      </c>
      <c r="D2913" s="85">
        <v>0</v>
      </c>
      <c r="E2913" s="85">
        <v>0</v>
      </c>
      <c r="F2913" s="210">
        <f t="shared" si="135"/>
        <v>1</v>
      </c>
      <c r="G2913" s="79" t="str">
        <f t="shared" si="136"/>
        <v>M</v>
      </c>
      <c r="H2913" s="79" t="str">
        <f t="shared" si="137"/>
        <v>1GDP-ELPO/SANJUA</v>
      </c>
    </row>
    <row r="2914" spans="1:8">
      <c r="A2914" s="80">
        <v>37191</v>
      </c>
      <c r="B2914" s="79" t="s">
        <v>170</v>
      </c>
      <c r="C2914" s="79" t="s">
        <v>177</v>
      </c>
      <c r="D2914" s="85">
        <v>-35000</v>
      </c>
      <c r="E2914" s="85">
        <v>-35000</v>
      </c>
      <c r="F2914" s="210">
        <f t="shared" si="135"/>
        <v>1</v>
      </c>
      <c r="G2914" s="79" t="str">
        <f t="shared" si="136"/>
        <v>M</v>
      </c>
      <c r="H2914" s="79" t="str">
        <f t="shared" si="137"/>
        <v>1GDP-HEHUB</v>
      </c>
    </row>
    <row r="2915" spans="1:8">
      <c r="A2915" s="80">
        <v>37192</v>
      </c>
      <c r="B2915" s="79" t="s">
        <v>170</v>
      </c>
      <c r="C2915" s="79" t="s">
        <v>123</v>
      </c>
      <c r="D2915" s="85">
        <v>-10000</v>
      </c>
      <c r="E2915" s="85">
        <v>-10000</v>
      </c>
      <c r="F2915" s="210">
        <f t="shared" si="135"/>
        <v>1</v>
      </c>
      <c r="G2915" s="79" t="str">
        <f t="shared" si="136"/>
        <v>M</v>
      </c>
      <c r="H2915" s="79" t="str">
        <f t="shared" si="137"/>
        <v>1GDP-CAL BORDER</v>
      </c>
    </row>
    <row r="2916" spans="1:8">
      <c r="A2916" s="80">
        <v>37192</v>
      </c>
      <c r="B2916" s="79" t="s">
        <v>170</v>
      </c>
      <c r="C2916" s="79" t="s">
        <v>133</v>
      </c>
      <c r="D2916" s="85">
        <v>5000</v>
      </c>
      <c r="E2916" s="85">
        <v>5000</v>
      </c>
      <c r="F2916" s="210">
        <f t="shared" si="135"/>
        <v>1</v>
      </c>
      <c r="G2916" s="79" t="str">
        <f t="shared" si="136"/>
        <v>M</v>
      </c>
      <c r="H2916" s="79" t="str">
        <f t="shared" si="137"/>
        <v>1GDP-ELPO/PERM2</v>
      </c>
    </row>
    <row r="2917" spans="1:8">
      <c r="A2917" s="80">
        <v>37192</v>
      </c>
      <c r="B2917" s="79" t="s">
        <v>170</v>
      </c>
      <c r="C2917" s="79" t="s">
        <v>137</v>
      </c>
      <c r="D2917" s="85">
        <v>0</v>
      </c>
      <c r="E2917" s="85">
        <v>0</v>
      </c>
      <c r="F2917" s="210">
        <f t="shared" si="135"/>
        <v>1</v>
      </c>
      <c r="G2917" s="79" t="str">
        <f t="shared" si="136"/>
        <v>M</v>
      </c>
      <c r="H2917" s="79" t="str">
        <f t="shared" si="137"/>
        <v>1GDP-ELPO/SANJUA</v>
      </c>
    </row>
    <row r="2918" spans="1:8">
      <c r="A2918" s="80">
        <v>37192</v>
      </c>
      <c r="B2918" s="79" t="s">
        <v>170</v>
      </c>
      <c r="C2918" s="79" t="s">
        <v>177</v>
      </c>
      <c r="D2918" s="85">
        <v>-35000</v>
      </c>
      <c r="E2918" s="85">
        <v>-35000</v>
      </c>
      <c r="F2918" s="210">
        <f t="shared" si="135"/>
        <v>1</v>
      </c>
      <c r="G2918" s="79" t="str">
        <f t="shared" si="136"/>
        <v>M</v>
      </c>
      <c r="H2918" s="79" t="str">
        <f t="shared" si="137"/>
        <v>1GDP-HEHUB</v>
      </c>
    </row>
    <row r="2919" spans="1:8">
      <c r="A2919" s="80">
        <v>37193</v>
      </c>
      <c r="B2919" s="79" t="s">
        <v>170</v>
      </c>
      <c r="C2919" s="79" t="s">
        <v>123</v>
      </c>
      <c r="D2919" s="85">
        <v>-10000</v>
      </c>
      <c r="E2919" s="85">
        <v>-10000</v>
      </c>
      <c r="F2919" s="210">
        <f t="shared" si="135"/>
        <v>1</v>
      </c>
      <c r="G2919" s="79" t="str">
        <f t="shared" si="136"/>
        <v>M</v>
      </c>
      <c r="H2919" s="79" t="str">
        <f t="shared" si="137"/>
        <v>1GDP-CAL BORDER</v>
      </c>
    </row>
    <row r="2920" spans="1:8">
      <c r="A2920" s="80">
        <v>37193</v>
      </c>
      <c r="B2920" s="79" t="s">
        <v>170</v>
      </c>
      <c r="C2920" s="79" t="s">
        <v>133</v>
      </c>
      <c r="D2920" s="85">
        <v>5000</v>
      </c>
      <c r="E2920" s="85">
        <v>5000</v>
      </c>
      <c r="F2920" s="210">
        <f t="shared" si="135"/>
        <v>1</v>
      </c>
      <c r="G2920" s="79" t="str">
        <f t="shared" si="136"/>
        <v>M</v>
      </c>
      <c r="H2920" s="79" t="str">
        <f t="shared" si="137"/>
        <v>1GDP-ELPO/PERM2</v>
      </c>
    </row>
    <row r="2921" spans="1:8">
      <c r="A2921" s="80">
        <v>37193</v>
      </c>
      <c r="B2921" s="79" t="s">
        <v>170</v>
      </c>
      <c r="C2921" s="79" t="s">
        <v>137</v>
      </c>
      <c r="D2921" s="85">
        <v>0</v>
      </c>
      <c r="E2921" s="85">
        <v>0</v>
      </c>
      <c r="F2921" s="210">
        <f t="shared" si="135"/>
        <v>1</v>
      </c>
      <c r="G2921" s="79" t="str">
        <f t="shared" si="136"/>
        <v>M</v>
      </c>
      <c r="H2921" s="79" t="str">
        <f t="shared" si="137"/>
        <v>1GDP-ELPO/SANJUA</v>
      </c>
    </row>
    <row r="2922" spans="1:8">
      <c r="A2922" s="80">
        <v>37193</v>
      </c>
      <c r="B2922" s="79" t="s">
        <v>170</v>
      </c>
      <c r="C2922" s="79" t="s">
        <v>177</v>
      </c>
      <c r="D2922" s="85">
        <v>-35000</v>
      </c>
      <c r="E2922" s="85">
        <v>-35000</v>
      </c>
      <c r="F2922" s="210">
        <f t="shared" si="135"/>
        <v>1</v>
      </c>
      <c r="G2922" s="79" t="str">
        <f t="shared" si="136"/>
        <v>M</v>
      </c>
      <c r="H2922" s="79" t="str">
        <f t="shared" si="137"/>
        <v>1GDP-HEHUB</v>
      </c>
    </row>
    <row r="2923" spans="1:8">
      <c r="A2923" s="80">
        <v>37194</v>
      </c>
      <c r="B2923" s="79" t="s">
        <v>170</v>
      </c>
      <c r="C2923" s="79" t="s">
        <v>123</v>
      </c>
      <c r="D2923" s="85">
        <v>-10000</v>
      </c>
      <c r="E2923" s="85">
        <v>-10000</v>
      </c>
      <c r="F2923" s="210">
        <f t="shared" si="135"/>
        <v>1</v>
      </c>
      <c r="G2923" s="79" t="str">
        <f t="shared" si="136"/>
        <v>M</v>
      </c>
      <c r="H2923" s="79" t="str">
        <f t="shared" si="137"/>
        <v>1GDP-CAL BORDER</v>
      </c>
    </row>
    <row r="2924" spans="1:8">
      <c r="A2924" s="80">
        <v>37194</v>
      </c>
      <c r="B2924" s="79" t="s">
        <v>170</v>
      </c>
      <c r="C2924" s="79" t="s">
        <v>133</v>
      </c>
      <c r="D2924" s="85">
        <v>5000</v>
      </c>
      <c r="E2924" s="85">
        <v>5000</v>
      </c>
      <c r="F2924" s="210">
        <f t="shared" si="135"/>
        <v>1</v>
      </c>
      <c r="G2924" s="79" t="str">
        <f t="shared" si="136"/>
        <v>M</v>
      </c>
      <c r="H2924" s="79" t="str">
        <f t="shared" si="137"/>
        <v>1GDP-ELPO/PERM2</v>
      </c>
    </row>
    <row r="2925" spans="1:8">
      <c r="A2925" s="80">
        <v>37194</v>
      </c>
      <c r="B2925" s="79" t="s">
        <v>170</v>
      </c>
      <c r="C2925" s="79" t="s">
        <v>137</v>
      </c>
      <c r="D2925" s="85">
        <v>0</v>
      </c>
      <c r="E2925" s="85">
        <v>0</v>
      </c>
      <c r="F2925" s="210">
        <f t="shared" si="135"/>
        <v>1</v>
      </c>
      <c r="G2925" s="79" t="str">
        <f t="shared" si="136"/>
        <v>M</v>
      </c>
      <c r="H2925" s="79" t="str">
        <f t="shared" si="137"/>
        <v>1GDP-ELPO/SANJUA</v>
      </c>
    </row>
    <row r="2926" spans="1:8">
      <c r="A2926" s="80">
        <v>37194</v>
      </c>
      <c r="B2926" s="79" t="s">
        <v>170</v>
      </c>
      <c r="C2926" s="79" t="s">
        <v>177</v>
      </c>
      <c r="D2926" s="85">
        <v>-35000</v>
      </c>
      <c r="E2926" s="85">
        <v>-35000</v>
      </c>
      <c r="F2926" s="210">
        <f t="shared" si="135"/>
        <v>1</v>
      </c>
      <c r="G2926" s="79" t="str">
        <f t="shared" si="136"/>
        <v>M</v>
      </c>
      <c r="H2926" s="79" t="str">
        <f t="shared" si="137"/>
        <v>1GDP-HEHUB</v>
      </c>
    </row>
    <row r="2927" spans="1:8">
      <c r="A2927" s="80">
        <v>37195</v>
      </c>
      <c r="B2927" s="79" t="s">
        <v>170</v>
      </c>
      <c r="C2927" s="79" t="s">
        <v>123</v>
      </c>
      <c r="D2927" s="85">
        <v>-10000</v>
      </c>
      <c r="E2927" s="85">
        <v>-10000</v>
      </c>
      <c r="F2927" s="210">
        <f t="shared" si="135"/>
        <v>1</v>
      </c>
      <c r="G2927" s="79" t="str">
        <f t="shared" si="136"/>
        <v>M</v>
      </c>
      <c r="H2927" s="79" t="str">
        <f t="shared" si="137"/>
        <v>1GDP-CAL BORDER</v>
      </c>
    </row>
    <row r="2928" spans="1:8">
      <c r="A2928" s="80">
        <v>37195</v>
      </c>
      <c r="B2928" s="79" t="s">
        <v>170</v>
      </c>
      <c r="C2928" s="79" t="s">
        <v>133</v>
      </c>
      <c r="D2928" s="85">
        <v>5000</v>
      </c>
      <c r="E2928" s="85">
        <v>5000</v>
      </c>
      <c r="F2928" s="210">
        <f t="shared" si="135"/>
        <v>1</v>
      </c>
      <c r="G2928" s="79" t="str">
        <f t="shared" si="136"/>
        <v>M</v>
      </c>
      <c r="H2928" s="79" t="str">
        <f t="shared" si="137"/>
        <v>1GDP-ELPO/PERM2</v>
      </c>
    </row>
    <row r="2929" spans="1:8">
      <c r="A2929" s="80">
        <v>37195</v>
      </c>
      <c r="B2929" s="79" t="s">
        <v>170</v>
      </c>
      <c r="C2929" s="79" t="s">
        <v>137</v>
      </c>
      <c r="D2929" s="85">
        <v>0</v>
      </c>
      <c r="E2929" s="85">
        <v>0</v>
      </c>
      <c r="F2929" s="210">
        <f t="shared" si="135"/>
        <v>1</v>
      </c>
      <c r="G2929" s="79" t="str">
        <f t="shared" si="136"/>
        <v>M</v>
      </c>
      <c r="H2929" s="79" t="str">
        <f t="shared" si="137"/>
        <v>1GDP-ELPO/SANJUA</v>
      </c>
    </row>
    <row r="2930" spans="1:8">
      <c r="A2930" s="80">
        <v>37195</v>
      </c>
      <c r="B2930" s="79" t="s">
        <v>170</v>
      </c>
      <c r="C2930" s="79" t="s">
        <v>177</v>
      </c>
      <c r="D2930" s="85">
        <v>-35000</v>
      </c>
      <c r="E2930" s="85">
        <v>-35000</v>
      </c>
      <c r="F2930" s="210">
        <f t="shared" si="135"/>
        <v>1</v>
      </c>
      <c r="G2930" s="79" t="str">
        <f t="shared" si="136"/>
        <v>M</v>
      </c>
      <c r="H2930" s="79" t="str">
        <f t="shared" si="137"/>
        <v>1GDP-HEHUB</v>
      </c>
    </row>
    <row r="2931" spans="1:8">
      <c r="A2931" s="80">
        <v>37191</v>
      </c>
      <c r="B2931" s="79" t="s">
        <v>184</v>
      </c>
      <c r="C2931" s="79" t="s">
        <v>92</v>
      </c>
      <c r="D2931" s="85">
        <v>-31703.298699999999</v>
      </c>
      <c r="E2931" s="85">
        <v>-31703.298699999999</v>
      </c>
      <c r="F2931" s="210">
        <f t="shared" si="135"/>
        <v>1</v>
      </c>
      <c r="G2931" s="79" t="str">
        <f t="shared" si="136"/>
        <v>PHY</v>
      </c>
      <c r="H2931" s="79" t="str">
        <f t="shared" si="137"/>
        <v>1IF-ELPO/PERMIAN</v>
      </c>
    </row>
    <row r="2932" spans="1:8">
      <c r="A2932" s="80">
        <v>37191</v>
      </c>
      <c r="B2932" s="79" t="s">
        <v>184</v>
      </c>
      <c r="C2932" s="79" t="s">
        <v>72</v>
      </c>
      <c r="D2932" s="85">
        <v>339242.14779999998</v>
      </c>
      <c r="E2932" s="85">
        <v>339242.14779999998</v>
      </c>
      <c r="F2932" s="210">
        <f t="shared" si="135"/>
        <v>1</v>
      </c>
      <c r="G2932" s="79" t="str">
        <f t="shared" si="136"/>
        <v>PHY</v>
      </c>
      <c r="H2932" s="79" t="str">
        <f t="shared" si="137"/>
        <v>1IF-ELPO/SJ</v>
      </c>
    </row>
    <row r="2933" spans="1:8">
      <c r="A2933" s="80">
        <v>37191</v>
      </c>
      <c r="B2933" s="79" t="s">
        <v>184</v>
      </c>
      <c r="C2933" s="79" t="s">
        <v>136</v>
      </c>
      <c r="D2933" s="85">
        <v>17233.111499999999</v>
      </c>
      <c r="E2933" s="85">
        <v>17233.111499999999</v>
      </c>
      <c r="F2933" s="210">
        <f t="shared" si="135"/>
        <v>1</v>
      </c>
      <c r="G2933" s="79" t="str">
        <f t="shared" si="136"/>
        <v>PHY</v>
      </c>
      <c r="H2933" s="79" t="str">
        <f t="shared" si="137"/>
        <v>1IF-EPSJ(BONDAD)</v>
      </c>
    </row>
    <row r="2934" spans="1:8">
      <c r="A2934" s="80">
        <v>37191</v>
      </c>
      <c r="B2934" s="79" t="s">
        <v>184</v>
      </c>
      <c r="C2934" s="79" t="s">
        <v>105</v>
      </c>
      <c r="D2934" s="85">
        <v>9978.0624000000007</v>
      </c>
      <c r="E2934" s="85">
        <v>9978.0624000000007</v>
      </c>
      <c r="F2934" s="210">
        <f t="shared" si="135"/>
        <v>1</v>
      </c>
      <c r="G2934" s="79" t="str">
        <f t="shared" si="136"/>
        <v>PHY</v>
      </c>
      <c r="H2934" s="79" t="str">
        <f t="shared" si="137"/>
        <v>1IF-KERN/RIVER</v>
      </c>
    </row>
    <row r="2935" spans="1:8">
      <c r="A2935" s="80">
        <v>37191</v>
      </c>
      <c r="B2935" s="79" t="s">
        <v>184</v>
      </c>
      <c r="C2935" s="79" t="s">
        <v>67</v>
      </c>
      <c r="D2935" s="85">
        <v>34923.218399999998</v>
      </c>
      <c r="E2935" s="85">
        <v>34923.218399999998</v>
      </c>
      <c r="F2935" s="210">
        <f t="shared" si="135"/>
        <v>1</v>
      </c>
      <c r="G2935" s="79" t="str">
        <f t="shared" si="136"/>
        <v>PHY</v>
      </c>
      <c r="H2935" s="79" t="str">
        <f t="shared" si="137"/>
        <v>1IF-NWPL_ROCKY_M</v>
      </c>
    </row>
    <row r="2936" spans="1:8">
      <c r="A2936" s="80">
        <v>37191</v>
      </c>
      <c r="B2936" s="79" t="s">
        <v>184</v>
      </c>
      <c r="C2936" s="79" t="s">
        <v>96</v>
      </c>
      <c r="D2936" s="85">
        <v>0</v>
      </c>
      <c r="E2936" s="85">
        <v>0</v>
      </c>
      <c r="F2936" s="210">
        <f t="shared" si="135"/>
        <v>1</v>
      </c>
      <c r="G2936" s="79" t="str">
        <f t="shared" si="136"/>
        <v>PHY</v>
      </c>
      <c r="H2936" s="79" t="str">
        <f t="shared" si="137"/>
        <v>1IF-TW/PERMIAN</v>
      </c>
    </row>
    <row r="2937" spans="1:8">
      <c r="A2937" s="80">
        <v>37191</v>
      </c>
      <c r="B2937" s="79" t="s">
        <v>184</v>
      </c>
      <c r="C2937" s="79" t="s">
        <v>68</v>
      </c>
      <c r="D2937" s="85">
        <v>-102973.6036</v>
      </c>
      <c r="E2937" s="85">
        <v>-102973.6036</v>
      </c>
      <c r="F2937" s="210">
        <f t="shared" si="135"/>
        <v>1</v>
      </c>
      <c r="G2937" s="79" t="str">
        <f t="shared" si="136"/>
        <v>PHY</v>
      </c>
      <c r="H2937" s="79" t="str">
        <f t="shared" si="137"/>
        <v>1NGI-MALIN</v>
      </c>
    </row>
    <row r="2938" spans="1:8">
      <c r="A2938" s="80">
        <v>37191</v>
      </c>
      <c r="B2938" s="79" t="s">
        <v>184</v>
      </c>
      <c r="C2938" s="79" t="s">
        <v>74</v>
      </c>
      <c r="D2938" s="85">
        <v>-47631.278400000003</v>
      </c>
      <c r="E2938" s="85">
        <v>-47631.278400000003</v>
      </c>
      <c r="F2938" s="210">
        <f t="shared" si="135"/>
        <v>1</v>
      </c>
      <c r="G2938" s="79" t="str">
        <f t="shared" si="136"/>
        <v>PHY</v>
      </c>
      <c r="H2938" s="79" t="str">
        <f t="shared" si="137"/>
        <v>1NGI-PGE/CG</v>
      </c>
    </row>
    <row r="2939" spans="1:8">
      <c r="A2939" s="80">
        <v>37191</v>
      </c>
      <c r="B2939" s="79" t="s">
        <v>184</v>
      </c>
      <c r="C2939" s="79" t="s">
        <v>75</v>
      </c>
      <c r="D2939" s="85">
        <v>-21380.991999999998</v>
      </c>
      <c r="E2939" s="85">
        <v>-21380.991999999998</v>
      </c>
      <c r="F2939" s="210">
        <f t="shared" si="135"/>
        <v>1</v>
      </c>
      <c r="G2939" s="79" t="str">
        <f t="shared" si="136"/>
        <v>PHY</v>
      </c>
      <c r="H2939" s="79" t="str">
        <f t="shared" si="137"/>
        <v>1NGI-SOBDR-PG&amp;E</v>
      </c>
    </row>
    <row r="2940" spans="1:8">
      <c r="A2940" s="80">
        <v>37191</v>
      </c>
      <c r="B2940" s="79" t="s">
        <v>184</v>
      </c>
      <c r="C2940" s="79" t="s">
        <v>97</v>
      </c>
      <c r="D2940" s="85">
        <v>-27132.347000000002</v>
      </c>
      <c r="E2940" s="85">
        <v>-27132.347000000002</v>
      </c>
      <c r="F2940" s="210">
        <f t="shared" si="135"/>
        <v>1</v>
      </c>
      <c r="G2940" s="79" t="str">
        <f t="shared" si="136"/>
        <v>PHY</v>
      </c>
      <c r="H2940" s="79" t="str">
        <f t="shared" si="137"/>
        <v>1NGI-SOBDR-SOCAL</v>
      </c>
    </row>
    <row r="2941" spans="1:8">
      <c r="A2941" s="80">
        <v>37191</v>
      </c>
      <c r="B2941" s="79" t="s">
        <v>184</v>
      </c>
      <c r="C2941" s="79" t="s">
        <v>46</v>
      </c>
      <c r="D2941" s="85">
        <v>-43948.375099999997</v>
      </c>
      <c r="E2941" s="85">
        <v>-43948.375099999997</v>
      </c>
      <c r="F2941" s="210">
        <f t="shared" si="135"/>
        <v>1</v>
      </c>
      <c r="G2941" s="79" t="str">
        <f t="shared" si="136"/>
        <v>PHY</v>
      </c>
      <c r="H2941" s="79" t="str">
        <f t="shared" si="137"/>
        <v>1NGI-SOCAL</v>
      </c>
    </row>
    <row r="2942" spans="1:8">
      <c r="A2942" s="80">
        <v>37191</v>
      </c>
      <c r="B2942" s="79" t="s">
        <v>184</v>
      </c>
      <c r="C2942" s="79" t="s">
        <v>191</v>
      </c>
      <c r="D2942" s="85">
        <v>4989.0312000000004</v>
      </c>
      <c r="E2942" s="85">
        <v>4989.0312000000004</v>
      </c>
      <c r="F2942" s="210">
        <f t="shared" si="135"/>
        <v>1</v>
      </c>
      <c r="G2942" s="79" t="str">
        <f t="shared" si="136"/>
        <v>PHY</v>
      </c>
      <c r="H2942" s="79" t="str">
        <f t="shared" si="137"/>
        <v>1NW-STANFIELD</v>
      </c>
    </row>
    <row r="2943" spans="1:8">
      <c r="A2943" s="80">
        <v>37192</v>
      </c>
      <c r="B2943" s="79" t="s">
        <v>184</v>
      </c>
      <c r="C2943" s="79" t="s">
        <v>92</v>
      </c>
      <c r="D2943" s="85">
        <v>-31703.298699999999</v>
      </c>
      <c r="E2943" s="85">
        <v>-31703.298699999999</v>
      </c>
      <c r="F2943" s="210">
        <f t="shared" si="135"/>
        <v>1</v>
      </c>
      <c r="G2943" s="79" t="str">
        <f t="shared" si="136"/>
        <v>PHY</v>
      </c>
      <c r="H2943" s="79" t="str">
        <f t="shared" si="137"/>
        <v>1IF-ELPO/PERMIAN</v>
      </c>
    </row>
    <row r="2944" spans="1:8">
      <c r="A2944" s="80">
        <v>37192</v>
      </c>
      <c r="B2944" s="79" t="s">
        <v>184</v>
      </c>
      <c r="C2944" s="79" t="s">
        <v>72</v>
      </c>
      <c r="D2944" s="85">
        <v>339242.14779999998</v>
      </c>
      <c r="E2944" s="85">
        <v>339242.14779999998</v>
      </c>
      <c r="F2944" s="210">
        <f t="shared" si="135"/>
        <v>1</v>
      </c>
      <c r="G2944" s="79" t="str">
        <f t="shared" si="136"/>
        <v>PHY</v>
      </c>
      <c r="H2944" s="79" t="str">
        <f t="shared" si="137"/>
        <v>1IF-ELPO/SJ</v>
      </c>
    </row>
    <row r="2945" spans="1:8">
      <c r="A2945" s="80">
        <v>37192</v>
      </c>
      <c r="B2945" s="79" t="s">
        <v>184</v>
      </c>
      <c r="C2945" s="79" t="s">
        <v>136</v>
      </c>
      <c r="D2945" s="85">
        <v>17233.111499999999</v>
      </c>
      <c r="E2945" s="85">
        <v>17233.111499999999</v>
      </c>
      <c r="F2945" s="210">
        <f t="shared" si="135"/>
        <v>1</v>
      </c>
      <c r="G2945" s="79" t="str">
        <f t="shared" si="136"/>
        <v>PHY</v>
      </c>
      <c r="H2945" s="79" t="str">
        <f t="shared" si="137"/>
        <v>1IF-EPSJ(BONDAD)</v>
      </c>
    </row>
    <row r="2946" spans="1:8">
      <c r="A2946" s="80">
        <v>37192</v>
      </c>
      <c r="B2946" s="79" t="s">
        <v>184</v>
      </c>
      <c r="C2946" s="79" t="s">
        <v>105</v>
      </c>
      <c r="D2946" s="85">
        <v>9978.0624000000007</v>
      </c>
      <c r="E2946" s="85">
        <v>9978.0624000000007</v>
      </c>
      <c r="F2946" s="210">
        <f t="shared" si="135"/>
        <v>1</v>
      </c>
      <c r="G2946" s="79" t="str">
        <f t="shared" si="136"/>
        <v>PHY</v>
      </c>
      <c r="H2946" s="79" t="str">
        <f t="shared" si="137"/>
        <v>1IF-KERN/RIVER</v>
      </c>
    </row>
    <row r="2947" spans="1:8">
      <c r="A2947" s="80">
        <v>37192</v>
      </c>
      <c r="B2947" s="79" t="s">
        <v>184</v>
      </c>
      <c r="C2947" s="79" t="s">
        <v>67</v>
      </c>
      <c r="D2947" s="85">
        <v>34923.218399999998</v>
      </c>
      <c r="E2947" s="85">
        <v>34923.218399999998</v>
      </c>
      <c r="F2947" s="210">
        <f t="shared" ref="F2947:F3010" si="138">IF(REF_DT&lt;=LastDay,INDEX(IntraMonth_Buckets,MATCH($A2947,IntraSumMonths,0),1),INDEX(BucketTable,MATCH($A2947,SumMonths,0),1))</f>
        <v>1</v>
      </c>
      <c r="G2947" s="79" t="str">
        <f t="shared" ref="G2947:G3010" si="139">INDEX(Book_Type,MATCH($B2947,Book,0),1)</f>
        <v>PHY</v>
      </c>
      <c r="H2947" s="79" t="str">
        <f t="shared" ref="H2947:H3010" si="140">$F2947&amp;$C2947</f>
        <v>1IF-NWPL_ROCKY_M</v>
      </c>
    </row>
    <row r="2948" spans="1:8">
      <c r="A2948" s="80">
        <v>37192</v>
      </c>
      <c r="B2948" s="79" t="s">
        <v>184</v>
      </c>
      <c r="C2948" s="79" t="s">
        <v>96</v>
      </c>
      <c r="D2948" s="85">
        <v>0</v>
      </c>
      <c r="E2948" s="85">
        <v>0</v>
      </c>
      <c r="F2948" s="210">
        <f t="shared" si="138"/>
        <v>1</v>
      </c>
      <c r="G2948" s="79" t="str">
        <f t="shared" si="139"/>
        <v>PHY</v>
      </c>
      <c r="H2948" s="79" t="str">
        <f t="shared" si="140"/>
        <v>1IF-TW/PERMIAN</v>
      </c>
    </row>
    <row r="2949" spans="1:8">
      <c r="A2949" s="80">
        <v>37192</v>
      </c>
      <c r="B2949" s="79" t="s">
        <v>184</v>
      </c>
      <c r="C2949" s="79" t="s">
        <v>68</v>
      </c>
      <c r="D2949" s="85">
        <v>-102973.6036</v>
      </c>
      <c r="E2949" s="85">
        <v>-102973.6036</v>
      </c>
      <c r="F2949" s="210">
        <f t="shared" si="138"/>
        <v>1</v>
      </c>
      <c r="G2949" s="79" t="str">
        <f t="shared" si="139"/>
        <v>PHY</v>
      </c>
      <c r="H2949" s="79" t="str">
        <f t="shared" si="140"/>
        <v>1NGI-MALIN</v>
      </c>
    </row>
    <row r="2950" spans="1:8">
      <c r="A2950" s="80">
        <v>37192</v>
      </c>
      <c r="B2950" s="79" t="s">
        <v>184</v>
      </c>
      <c r="C2950" s="79" t="s">
        <v>74</v>
      </c>
      <c r="D2950" s="85">
        <v>-47631.278400000003</v>
      </c>
      <c r="E2950" s="85">
        <v>-47631.278400000003</v>
      </c>
      <c r="F2950" s="210">
        <f t="shared" si="138"/>
        <v>1</v>
      </c>
      <c r="G2950" s="79" t="str">
        <f t="shared" si="139"/>
        <v>PHY</v>
      </c>
      <c r="H2950" s="79" t="str">
        <f t="shared" si="140"/>
        <v>1NGI-PGE/CG</v>
      </c>
    </row>
    <row r="2951" spans="1:8">
      <c r="A2951" s="80">
        <v>37192</v>
      </c>
      <c r="B2951" s="79" t="s">
        <v>184</v>
      </c>
      <c r="C2951" s="79" t="s">
        <v>75</v>
      </c>
      <c r="D2951" s="85">
        <v>-21380.991999999998</v>
      </c>
      <c r="E2951" s="85">
        <v>-21380.991999999998</v>
      </c>
      <c r="F2951" s="210">
        <f t="shared" si="138"/>
        <v>1</v>
      </c>
      <c r="G2951" s="79" t="str">
        <f t="shared" si="139"/>
        <v>PHY</v>
      </c>
      <c r="H2951" s="79" t="str">
        <f t="shared" si="140"/>
        <v>1NGI-SOBDR-PG&amp;E</v>
      </c>
    </row>
    <row r="2952" spans="1:8">
      <c r="A2952" s="80">
        <v>37192</v>
      </c>
      <c r="B2952" s="79" t="s">
        <v>184</v>
      </c>
      <c r="C2952" s="79" t="s">
        <v>97</v>
      </c>
      <c r="D2952" s="85">
        <v>-27132.347000000002</v>
      </c>
      <c r="E2952" s="85">
        <v>-27132.347000000002</v>
      </c>
      <c r="F2952" s="210">
        <f t="shared" si="138"/>
        <v>1</v>
      </c>
      <c r="G2952" s="79" t="str">
        <f t="shared" si="139"/>
        <v>PHY</v>
      </c>
      <c r="H2952" s="79" t="str">
        <f t="shared" si="140"/>
        <v>1NGI-SOBDR-SOCAL</v>
      </c>
    </row>
    <row r="2953" spans="1:8">
      <c r="A2953" s="80">
        <v>37192</v>
      </c>
      <c r="B2953" s="79" t="s">
        <v>184</v>
      </c>
      <c r="C2953" s="79" t="s">
        <v>46</v>
      </c>
      <c r="D2953" s="85">
        <v>-43948.375099999997</v>
      </c>
      <c r="E2953" s="85">
        <v>-43948.375099999997</v>
      </c>
      <c r="F2953" s="210">
        <f t="shared" si="138"/>
        <v>1</v>
      </c>
      <c r="G2953" s="79" t="str">
        <f t="shared" si="139"/>
        <v>PHY</v>
      </c>
      <c r="H2953" s="79" t="str">
        <f t="shared" si="140"/>
        <v>1NGI-SOCAL</v>
      </c>
    </row>
    <row r="2954" spans="1:8">
      <c r="A2954" s="80">
        <v>37192</v>
      </c>
      <c r="B2954" s="79" t="s">
        <v>184</v>
      </c>
      <c r="C2954" s="79" t="s">
        <v>191</v>
      </c>
      <c r="D2954" s="85">
        <v>4989.0312000000004</v>
      </c>
      <c r="E2954" s="85">
        <v>4989.0312000000004</v>
      </c>
      <c r="F2954" s="210">
        <f t="shared" si="138"/>
        <v>1</v>
      </c>
      <c r="G2954" s="79" t="str">
        <f t="shared" si="139"/>
        <v>PHY</v>
      </c>
      <c r="H2954" s="79" t="str">
        <f t="shared" si="140"/>
        <v>1NW-STANFIELD</v>
      </c>
    </row>
    <row r="2955" spans="1:8">
      <c r="A2955" s="80">
        <v>37193</v>
      </c>
      <c r="B2955" s="79" t="s">
        <v>184</v>
      </c>
      <c r="C2955" s="79" t="s">
        <v>92</v>
      </c>
      <c r="D2955" s="85">
        <v>-31703.298699999999</v>
      </c>
      <c r="E2955" s="85">
        <v>-31703.298699999999</v>
      </c>
      <c r="F2955" s="210">
        <f t="shared" si="138"/>
        <v>1</v>
      </c>
      <c r="G2955" s="79" t="str">
        <f t="shared" si="139"/>
        <v>PHY</v>
      </c>
      <c r="H2955" s="79" t="str">
        <f t="shared" si="140"/>
        <v>1IF-ELPO/PERMIAN</v>
      </c>
    </row>
    <row r="2956" spans="1:8">
      <c r="A2956" s="80">
        <v>37193</v>
      </c>
      <c r="B2956" s="79" t="s">
        <v>184</v>
      </c>
      <c r="C2956" s="79" t="s">
        <v>72</v>
      </c>
      <c r="D2956" s="85">
        <v>339242.14779999998</v>
      </c>
      <c r="E2956" s="85">
        <v>339242.14779999998</v>
      </c>
      <c r="F2956" s="210">
        <f t="shared" si="138"/>
        <v>1</v>
      </c>
      <c r="G2956" s="79" t="str">
        <f t="shared" si="139"/>
        <v>PHY</v>
      </c>
      <c r="H2956" s="79" t="str">
        <f t="shared" si="140"/>
        <v>1IF-ELPO/SJ</v>
      </c>
    </row>
    <row r="2957" spans="1:8">
      <c r="A2957" s="80">
        <v>37193</v>
      </c>
      <c r="B2957" s="79" t="s">
        <v>184</v>
      </c>
      <c r="C2957" s="79" t="s">
        <v>136</v>
      </c>
      <c r="D2957" s="85">
        <v>17233.111499999999</v>
      </c>
      <c r="E2957" s="85">
        <v>17233.111499999999</v>
      </c>
      <c r="F2957" s="210">
        <f t="shared" si="138"/>
        <v>1</v>
      </c>
      <c r="G2957" s="79" t="str">
        <f t="shared" si="139"/>
        <v>PHY</v>
      </c>
      <c r="H2957" s="79" t="str">
        <f t="shared" si="140"/>
        <v>1IF-EPSJ(BONDAD)</v>
      </c>
    </row>
    <row r="2958" spans="1:8">
      <c r="A2958" s="80">
        <v>37193</v>
      </c>
      <c r="B2958" s="79" t="s">
        <v>184</v>
      </c>
      <c r="C2958" s="79" t="s">
        <v>105</v>
      </c>
      <c r="D2958" s="85">
        <v>9978.0624000000007</v>
      </c>
      <c r="E2958" s="85">
        <v>9978.0624000000007</v>
      </c>
      <c r="F2958" s="210">
        <f t="shared" si="138"/>
        <v>1</v>
      </c>
      <c r="G2958" s="79" t="str">
        <f t="shared" si="139"/>
        <v>PHY</v>
      </c>
      <c r="H2958" s="79" t="str">
        <f t="shared" si="140"/>
        <v>1IF-KERN/RIVER</v>
      </c>
    </row>
    <row r="2959" spans="1:8">
      <c r="A2959" s="80">
        <v>37193</v>
      </c>
      <c r="B2959" s="79" t="s">
        <v>184</v>
      </c>
      <c r="C2959" s="79" t="s">
        <v>67</v>
      </c>
      <c r="D2959" s="85">
        <v>34923.218399999998</v>
      </c>
      <c r="E2959" s="85">
        <v>34923.218399999998</v>
      </c>
      <c r="F2959" s="210">
        <f t="shared" si="138"/>
        <v>1</v>
      </c>
      <c r="G2959" s="79" t="str">
        <f t="shared" si="139"/>
        <v>PHY</v>
      </c>
      <c r="H2959" s="79" t="str">
        <f t="shared" si="140"/>
        <v>1IF-NWPL_ROCKY_M</v>
      </c>
    </row>
    <row r="2960" spans="1:8">
      <c r="A2960" s="80">
        <v>37193</v>
      </c>
      <c r="B2960" s="79" t="s">
        <v>184</v>
      </c>
      <c r="C2960" s="79" t="s">
        <v>96</v>
      </c>
      <c r="D2960" s="85">
        <v>0</v>
      </c>
      <c r="E2960" s="85">
        <v>0</v>
      </c>
      <c r="F2960" s="210">
        <f t="shared" si="138"/>
        <v>1</v>
      </c>
      <c r="G2960" s="79" t="str">
        <f t="shared" si="139"/>
        <v>PHY</v>
      </c>
      <c r="H2960" s="79" t="str">
        <f t="shared" si="140"/>
        <v>1IF-TW/PERMIAN</v>
      </c>
    </row>
    <row r="2961" spans="1:8">
      <c r="A2961" s="80">
        <v>37193</v>
      </c>
      <c r="B2961" s="79" t="s">
        <v>184</v>
      </c>
      <c r="C2961" s="79" t="s">
        <v>68</v>
      </c>
      <c r="D2961" s="85">
        <v>-102973.6036</v>
      </c>
      <c r="E2961" s="85">
        <v>-102973.6036</v>
      </c>
      <c r="F2961" s="210">
        <f t="shared" si="138"/>
        <v>1</v>
      </c>
      <c r="G2961" s="79" t="str">
        <f t="shared" si="139"/>
        <v>PHY</v>
      </c>
      <c r="H2961" s="79" t="str">
        <f t="shared" si="140"/>
        <v>1NGI-MALIN</v>
      </c>
    </row>
    <row r="2962" spans="1:8">
      <c r="A2962" s="80">
        <v>37193</v>
      </c>
      <c r="B2962" s="79" t="s">
        <v>184</v>
      </c>
      <c r="C2962" s="79" t="s">
        <v>74</v>
      </c>
      <c r="D2962" s="85">
        <v>-47631.278400000003</v>
      </c>
      <c r="E2962" s="85">
        <v>-47631.278400000003</v>
      </c>
      <c r="F2962" s="210">
        <f t="shared" si="138"/>
        <v>1</v>
      </c>
      <c r="G2962" s="79" t="str">
        <f t="shared" si="139"/>
        <v>PHY</v>
      </c>
      <c r="H2962" s="79" t="str">
        <f t="shared" si="140"/>
        <v>1NGI-PGE/CG</v>
      </c>
    </row>
    <row r="2963" spans="1:8">
      <c r="A2963" s="80">
        <v>37193</v>
      </c>
      <c r="B2963" s="79" t="s">
        <v>184</v>
      </c>
      <c r="C2963" s="79" t="s">
        <v>75</v>
      </c>
      <c r="D2963" s="85">
        <v>-21380.991999999998</v>
      </c>
      <c r="E2963" s="85">
        <v>-21380.991999999998</v>
      </c>
      <c r="F2963" s="210">
        <f t="shared" si="138"/>
        <v>1</v>
      </c>
      <c r="G2963" s="79" t="str">
        <f t="shared" si="139"/>
        <v>PHY</v>
      </c>
      <c r="H2963" s="79" t="str">
        <f t="shared" si="140"/>
        <v>1NGI-SOBDR-PG&amp;E</v>
      </c>
    </row>
    <row r="2964" spans="1:8">
      <c r="A2964" s="80">
        <v>37193</v>
      </c>
      <c r="B2964" s="79" t="s">
        <v>184</v>
      </c>
      <c r="C2964" s="79" t="s">
        <v>97</v>
      </c>
      <c r="D2964" s="85">
        <v>-27132.347000000002</v>
      </c>
      <c r="E2964" s="85">
        <v>-27132.347000000002</v>
      </c>
      <c r="F2964" s="210">
        <f t="shared" si="138"/>
        <v>1</v>
      </c>
      <c r="G2964" s="79" t="str">
        <f t="shared" si="139"/>
        <v>PHY</v>
      </c>
      <c r="H2964" s="79" t="str">
        <f t="shared" si="140"/>
        <v>1NGI-SOBDR-SOCAL</v>
      </c>
    </row>
    <row r="2965" spans="1:8">
      <c r="A2965" s="80">
        <v>37193</v>
      </c>
      <c r="B2965" s="79" t="s">
        <v>184</v>
      </c>
      <c r="C2965" s="79" t="s">
        <v>46</v>
      </c>
      <c r="D2965" s="85">
        <v>-43948.375099999997</v>
      </c>
      <c r="E2965" s="85">
        <v>-43948.375099999997</v>
      </c>
      <c r="F2965" s="210">
        <f t="shared" si="138"/>
        <v>1</v>
      </c>
      <c r="G2965" s="79" t="str">
        <f t="shared" si="139"/>
        <v>PHY</v>
      </c>
      <c r="H2965" s="79" t="str">
        <f t="shared" si="140"/>
        <v>1NGI-SOCAL</v>
      </c>
    </row>
    <row r="2966" spans="1:8">
      <c r="A2966" s="80">
        <v>37193</v>
      </c>
      <c r="B2966" s="79" t="s">
        <v>184</v>
      </c>
      <c r="C2966" s="79" t="s">
        <v>191</v>
      </c>
      <c r="D2966" s="85">
        <v>4989.0312000000004</v>
      </c>
      <c r="E2966" s="85">
        <v>4989.0312000000004</v>
      </c>
      <c r="F2966" s="210">
        <f t="shared" si="138"/>
        <v>1</v>
      </c>
      <c r="G2966" s="79" t="str">
        <f t="shared" si="139"/>
        <v>PHY</v>
      </c>
      <c r="H2966" s="79" t="str">
        <f t="shared" si="140"/>
        <v>1NW-STANFIELD</v>
      </c>
    </row>
    <row r="2967" spans="1:8">
      <c r="A2967" s="80">
        <v>37194</v>
      </c>
      <c r="B2967" s="79" t="s">
        <v>184</v>
      </c>
      <c r="C2967" s="79" t="s">
        <v>92</v>
      </c>
      <c r="D2967" s="85">
        <v>-31703.298699999999</v>
      </c>
      <c r="E2967" s="85">
        <v>-31703.298699999999</v>
      </c>
      <c r="F2967" s="210">
        <f t="shared" si="138"/>
        <v>1</v>
      </c>
      <c r="G2967" s="79" t="str">
        <f t="shared" si="139"/>
        <v>PHY</v>
      </c>
      <c r="H2967" s="79" t="str">
        <f t="shared" si="140"/>
        <v>1IF-ELPO/PERMIAN</v>
      </c>
    </row>
    <row r="2968" spans="1:8">
      <c r="A2968" s="80">
        <v>37194</v>
      </c>
      <c r="B2968" s="79" t="s">
        <v>184</v>
      </c>
      <c r="C2968" s="79" t="s">
        <v>72</v>
      </c>
      <c r="D2968" s="85">
        <v>339242.14779999998</v>
      </c>
      <c r="E2968" s="85">
        <v>339242.14779999998</v>
      </c>
      <c r="F2968" s="210">
        <f t="shared" si="138"/>
        <v>1</v>
      </c>
      <c r="G2968" s="79" t="str">
        <f t="shared" si="139"/>
        <v>PHY</v>
      </c>
      <c r="H2968" s="79" t="str">
        <f t="shared" si="140"/>
        <v>1IF-ELPO/SJ</v>
      </c>
    </row>
    <row r="2969" spans="1:8">
      <c r="A2969" s="80">
        <v>37194</v>
      </c>
      <c r="B2969" s="79" t="s">
        <v>184</v>
      </c>
      <c r="C2969" s="79" t="s">
        <v>136</v>
      </c>
      <c r="D2969" s="85">
        <v>17233.111499999999</v>
      </c>
      <c r="E2969" s="85">
        <v>17233.111499999999</v>
      </c>
      <c r="F2969" s="210">
        <f t="shared" si="138"/>
        <v>1</v>
      </c>
      <c r="G2969" s="79" t="str">
        <f t="shared" si="139"/>
        <v>PHY</v>
      </c>
      <c r="H2969" s="79" t="str">
        <f t="shared" si="140"/>
        <v>1IF-EPSJ(BONDAD)</v>
      </c>
    </row>
    <row r="2970" spans="1:8">
      <c r="A2970" s="80">
        <v>37194</v>
      </c>
      <c r="B2970" s="79" t="s">
        <v>184</v>
      </c>
      <c r="C2970" s="79" t="s">
        <v>105</v>
      </c>
      <c r="D2970" s="85">
        <v>9978.0624000000007</v>
      </c>
      <c r="E2970" s="85">
        <v>9978.0624000000007</v>
      </c>
      <c r="F2970" s="210">
        <f t="shared" si="138"/>
        <v>1</v>
      </c>
      <c r="G2970" s="79" t="str">
        <f t="shared" si="139"/>
        <v>PHY</v>
      </c>
      <c r="H2970" s="79" t="str">
        <f t="shared" si="140"/>
        <v>1IF-KERN/RIVER</v>
      </c>
    </row>
    <row r="2971" spans="1:8">
      <c r="A2971" s="80">
        <v>37194</v>
      </c>
      <c r="B2971" s="79" t="s">
        <v>184</v>
      </c>
      <c r="C2971" s="79" t="s">
        <v>67</v>
      </c>
      <c r="D2971" s="85">
        <v>34923.218399999998</v>
      </c>
      <c r="E2971" s="85">
        <v>34923.218399999998</v>
      </c>
      <c r="F2971" s="210">
        <f t="shared" si="138"/>
        <v>1</v>
      </c>
      <c r="G2971" s="79" t="str">
        <f t="shared" si="139"/>
        <v>PHY</v>
      </c>
      <c r="H2971" s="79" t="str">
        <f t="shared" si="140"/>
        <v>1IF-NWPL_ROCKY_M</v>
      </c>
    </row>
    <row r="2972" spans="1:8">
      <c r="A2972" s="80">
        <v>37194</v>
      </c>
      <c r="B2972" s="79" t="s">
        <v>184</v>
      </c>
      <c r="C2972" s="79" t="s">
        <v>96</v>
      </c>
      <c r="D2972" s="85">
        <v>0</v>
      </c>
      <c r="E2972" s="85">
        <v>0</v>
      </c>
      <c r="F2972" s="210">
        <f t="shared" si="138"/>
        <v>1</v>
      </c>
      <c r="G2972" s="79" t="str">
        <f t="shared" si="139"/>
        <v>PHY</v>
      </c>
      <c r="H2972" s="79" t="str">
        <f t="shared" si="140"/>
        <v>1IF-TW/PERMIAN</v>
      </c>
    </row>
    <row r="2973" spans="1:8">
      <c r="A2973" s="80">
        <v>37194</v>
      </c>
      <c r="B2973" s="79" t="s">
        <v>184</v>
      </c>
      <c r="C2973" s="79" t="s">
        <v>68</v>
      </c>
      <c r="D2973" s="85">
        <v>-102973.6036</v>
      </c>
      <c r="E2973" s="85">
        <v>-102973.6036</v>
      </c>
      <c r="F2973" s="210">
        <f t="shared" si="138"/>
        <v>1</v>
      </c>
      <c r="G2973" s="79" t="str">
        <f t="shared" si="139"/>
        <v>PHY</v>
      </c>
      <c r="H2973" s="79" t="str">
        <f t="shared" si="140"/>
        <v>1NGI-MALIN</v>
      </c>
    </row>
    <row r="2974" spans="1:8">
      <c r="A2974" s="80">
        <v>37194</v>
      </c>
      <c r="B2974" s="79" t="s">
        <v>184</v>
      </c>
      <c r="C2974" s="79" t="s">
        <v>74</v>
      </c>
      <c r="D2974" s="85">
        <v>-47631.278400000003</v>
      </c>
      <c r="E2974" s="85">
        <v>-47631.278400000003</v>
      </c>
      <c r="F2974" s="210">
        <f t="shared" si="138"/>
        <v>1</v>
      </c>
      <c r="G2974" s="79" t="str">
        <f t="shared" si="139"/>
        <v>PHY</v>
      </c>
      <c r="H2974" s="79" t="str">
        <f t="shared" si="140"/>
        <v>1NGI-PGE/CG</v>
      </c>
    </row>
    <row r="2975" spans="1:8">
      <c r="A2975" s="80">
        <v>37194</v>
      </c>
      <c r="B2975" s="79" t="s">
        <v>184</v>
      </c>
      <c r="C2975" s="79" t="s">
        <v>75</v>
      </c>
      <c r="D2975" s="85">
        <v>-21380.991999999998</v>
      </c>
      <c r="E2975" s="85">
        <v>-21380.991999999998</v>
      </c>
      <c r="F2975" s="210">
        <f t="shared" si="138"/>
        <v>1</v>
      </c>
      <c r="G2975" s="79" t="str">
        <f t="shared" si="139"/>
        <v>PHY</v>
      </c>
      <c r="H2975" s="79" t="str">
        <f t="shared" si="140"/>
        <v>1NGI-SOBDR-PG&amp;E</v>
      </c>
    </row>
    <row r="2976" spans="1:8">
      <c r="A2976" s="80">
        <v>37194</v>
      </c>
      <c r="B2976" s="79" t="s">
        <v>184</v>
      </c>
      <c r="C2976" s="79" t="s">
        <v>97</v>
      </c>
      <c r="D2976" s="85">
        <v>-27132.347000000002</v>
      </c>
      <c r="E2976" s="85">
        <v>-27132.347000000002</v>
      </c>
      <c r="F2976" s="210">
        <f t="shared" si="138"/>
        <v>1</v>
      </c>
      <c r="G2976" s="79" t="str">
        <f t="shared" si="139"/>
        <v>PHY</v>
      </c>
      <c r="H2976" s="79" t="str">
        <f t="shared" si="140"/>
        <v>1NGI-SOBDR-SOCAL</v>
      </c>
    </row>
    <row r="2977" spans="1:8">
      <c r="A2977" s="80">
        <v>37194</v>
      </c>
      <c r="B2977" s="79" t="s">
        <v>184</v>
      </c>
      <c r="C2977" s="79" t="s">
        <v>46</v>
      </c>
      <c r="D2977" s="85">
        <v>-43948.375099999997</v>
      </c>
      <c r="E2977" s="85">
        <v>-43948.375099999997</v>
      </c>
      <c r="F2977" s="210">
        <f t="shared" si="138"/>
        <v>1</v>
      </c>
      <c r="G2977" s="79" t="str">
        <f t="shared" si="139"/>
        <v>PHY</v>
      </c>
      <c r="H2977" s="79" t="str">
        <f t="shared" si="140"/>
        <v>1NGI-SOCAL</v>
      </c>
    </row>
    <row r="2978" spans="1:8">
      <c r="A2978" s="80">
        <v>37194</v>
      </c>
      <c r="B2978" s="79" t="s">
        <v>184</v>
      </c>
      <c r="C2978" s="79" t="s">
        <v>191</v>
      </c>
      <c r="D2978" s="85">
        <v>4989.0312000000004</v>
      </c>
      <c r="E2978" s="85">
        <v>4989.0312000000004</v>
      </c>
      <c r="F2978" s="210">
        <f t="shared" si="138"/>
        <v>1</v>
      </c>
      <c r="G2978" s="79" t="str">
        <f t="shared" si="139"/>
        <v>PHY</v>
      </c>
      <c r="H2978" s="79" t="str">
        <f t="shared" si="140"/>
        <v>1NW-STANFIELD</v>
      </c>
    </row>
    <row r="2979" spans="1:8">
      <c r="A2979" s="80">
        <v>37195</v>
      </c>
      <c r="B2979" s="79" t="s">
        <v>184</v>
      </c>
      <c r="C2979" s="79" t="s">
        <v>92</v>
      </c>
      <c r="D2979" s="85">
        <v>-31703.298699999999</v>
      </c>
      <c r="E2979" s="85">
        <v>-31703.298699999999</v>
      </c>
      <c r="F2979" s="210">
        <f t="shared" si="138"/>
        <v>1</v>
      </c>
      <c r="G2979" s="79" t="str">
        <f t="shared" si="139"/>
        <v>PHY</v>
      </c>
      <c r="H2979" s="79" t="str">
        <f t="shared" si="140"/>
        <v>1IF-ELPO/PERMIAN</v>
      </c>
    </row>
    <row r="2980" spans="1:8">
      <c r="A2980" s="80">
        <v>37195</v>
      </c>
      <c r="B2980" s="79" t="s">
        <v>184</v>
      </c>
      <c r="C2980" s="79" t="s">
        <v>72</v>
      </c>
      <c r="D2980" s="85">
        <v>339242.14779999998</v>
      </c>
      <c r="E2980" s="85">
        <v>339242.14779999998</v>
      </c>
      <c r="F2980" s="210">
        <f t="shared" si="138"/>
        <v>1</v>
      </c>
      <c r="G2980" s="79" t="str">
        <f t="shared" si="139"/>
        <v>PHY</v>
      </c>
      <c r="H2980" s="79" t="str">
        <f t="shared" si="140"/>
        <v>1IF-ELPO/SJ</v>
      </c>
    </row>
    <row r="2981" spans="1:8">
      <c r="A2981" s="80">
        <v>37195</v>
      </c>
      <c r="B2981" s="79" t="s">
        <v>184</v>
      </c>
      <c r="C2981" s="79" t="s">
        <v>136</v>
      </c>
      <c r="D2981" s="85">
        <v>17233.111499999999</v>
      </c>
      <c r="E2981" s="85">
        <v>17233.111499999999</v>
      </c>
      <c r="F2981" s="210">
        <f t="shared" si="138"/>
        <v>1</v>
      </c>
      <c r="G2981" s="79" t="str">
        <f t="shared" si="139"/>
        <v>PHY</v>
      </c>
      <c r="H2981" s="79" t="str">
        <f t="shared" si="140"/>
        <v>1IF-EPSJ(BONDAD)</v>
      </c>
    </row>
    <row r="2982" spans="1:8">
      <c r="A2982" s="80">
        <v>37195</v>
      </c>
      <c r="B2982" s="79" t="s">
        <v>184</v>
      </c>
      <c r="C2982" s="79" t="s">
        <v>105</v>
      </c>
      <c r="D2982" s="85">
        <v>9978.0624000000007</v>
      </c>
      <c r="E2982" s="85">
        <v>9978.0624000000007</v>
      </c>
      <c r="F2982" s="210">
        <f t="shared" si="138"/>
        <v>1</v>
      </c>
      <c r="G2982" s="79" t="str">
        <f t="shared" si="139"/>
        <v>PHY</v>
      </c>
      <c r="H2982" s="79" t="str">
        <f t="shared" si="140"/>
        <v>1IF-KERN/RIVER</v>
      </c>
    </row>
    <row r="2983" spans="1:8">
      <c r="A2983" s="80">
        <v>37195</v>
      </c>
      <c r="B2983" s="79" t="s">
        <v>184</v>
      </c>
      <c r="C2983" s="79" t="s">
        <v>67</v>
      </c>
      <c r="D2983" s="85">
        <v>34923.218399999998</v>
      </c>
      <c r="E2983" s="85">
        <v>34923.218399999998</v>
      </c>
      <c r="F2983" s="210">
        <f t="shared" si="138"/>
        <v>1</v>
      </c>
      <c r="G2983" s="79" t="str">
        <f t="shared" si="139"/>
        <v>PHY</v>
      </c>
      <c r="H2983" s="79" t="str">
        <f t="shared" si="140"/>
        <v>1IF-NWPL_ROCKY_M</v>
      </c>
    </row>
    <row r="2984" spans="1:8">
      <c r="A2984" s="80">
        <v>37195</v>
      </c>
      <c r="B2984" s="79" t="s">
        <v>184</v>
      </c>
      <c r="C2984" s="79" t="s">
        <v>96</v>
      </c>
      <c r="D2984" s="85">
        <v>0</v>
      </c>
      <c r="E2984" s="85">
        <v>0</v>
      </c>
      <c r="F2984" s="210">
        <f t="shared" si="138"/>
        <v>1</v>
      </c>
      <c r="G2984" s="79" t="str">
        <f t="shared" si="139"/>
        <v>PHY</v>
      </c>
      <c r="H2984" s="79" t="str">
        <f t="shared" si="140"/>
        <v>1IF-TW/PERMIAN</v>
      </c>
    </row>
    <row r="2985" spans="1:8">
      <c r="A2985" s="80">
        <v>37195</v>
      </c>
      <c r="B2985" s="79" t="s">
        <v>184</v>
      </c>
      <c r="C2985" s="79" t="s">
        <v>68</v>
      </c>
      <c r="D2985" s="85">
        <v>-102972.606</v>
      </c>
      <c r="E2985" s="85">
        <v>-102972.606</v>
      </c>
      <c r="F2985" s="210">
        <f t="shared" si="138"/>
        <v>1</v>
      </c>
      <c r="G2985" s="79" t="str">
        <f t="shared" si="139"/>
        <v>PHY</v>
      </c>
      <c r="H2985" s="79" t="str">
        <f t="shared" si="140"/>
        <v>1NGI-MALIN</v>
      </c>
    </row>
    <row r="2986" spans="1:8">
      <c r="A2986" s="80">
        <v>37195</v>
      </c>
      <c r="B2986" s="79" t="s">
        <v>184</v>
      </c>
      <c r="C2986" s="79" t="s">
        <v>74</v>
      </c>
      <c r="D2986" s="85">
        <v>-47630.280700000003</v>
      </c>
      <c r="E2986" s="85">
        <v>-47630.280700000003</v>
      </c>
      <c r="F2986" s="210">
        <f t="shared" si="138"/>
        <v>1</v>
      </c>
      <c r="G2986" s="79" t="str">
        <f t="shared" si="139"/>
        <v>PHY</v>
      </c>
      <c r="H2986" s="79" t="str">
        <f t="shared" si="140"/>
        <v>1NGI-PGE/CG</v>
      </c>
    </row>
    <row r="2987" spans="1:8">
      <c r="A2987" s="80">
        <v>37195</v>
      </c>
      <c r="B2987" s="79" t="s">
        <v>184</v>
      </c>
      <c r="C2987" s="79" t="s">
        <v>75</v>
      </c>
      <c r="D2987" s="85">
        <v>-21380.991999999998</v>
      </c>
      <c r="E2987" s="85">
        <v>-21380.991999999998</v>
      </c>
      <c r="F2987" s="210">
        <f t="shared" si="138"/>
        <v>1</v>
      </c>
      <c r="G2987" s="79" t="str">
        <f t="shared" si="139"/>
        <v>PHY</v>
      </c>
      <c r="H2987" s="79" t="str">
        <f t="shared" si="140"/>
        <v>1NGI-SOBDR-PG&amp;E</v>
      </c>
    </row>
    <row r="2988" spans="1:8">
      <c r="A2988" s="80">
        <v>37195</v>
      </c>
      <c r="B2988" s="79" t="s">
        <v>184</v>
      </c>
      <c r="C2988" s="79" t="s">
        <v>97</v>
      </c>
      <c r="D2988" s="85">
        <v>-27132.347000000002</v>
      </c>
      <c r="E2988" s="85">
        <v>-27132.347000000002</v>
      </c>
      <c r="F2988" s="210">
        <f t="shared" si="138"/>
        <v>1</v>
      </c>
      <c r="G2988" s="79" t="str">
        <f t="shared" si="139"/>
        <v>PHY</v>
      </c>
      <c r="H2988" s="79" t="str">
        <f t="shared" si="140"/>
        <v>1NGI-SOBDR-SOCAL</v>
      </c>
    </row>
    <row r="2989" spans="1:8">
      <c r="A2989" s="80">
        <v>37195</v>
      </c>
      <c r="B2989" s="79" t="s">
        <v>184</v>
      </c>
      <c r="C2989" s="79" t="s">
        <v>46</v>
      </c>
      <c r="D2989" s="85">
        <v>-198608.34169999999</v>
      </c>
      <c r="E2989" s="85">
        <v>-198608.34169999999</v>
      </c>
      <c r="F2989" s="210">
        <f t="shared" si="138"/>
        <v>1</v>
      </c>
      <c r="G2989" s="79" t="str">
        <f t="shared" si="139"/>
        <v>PHY</v>
      </c>
      <c r="H2989" s="79" t="str">
        <f t="shared" si="140"/>
        <v>1NGI-SOCAL</v>
      </c>
    </row>
    <row r="2990" spans="1:8">
      <c r="A2990" s="80">
        <v>37195</v>
      </c>
      <c r="B2990" s="79" t="s">
        <v>184</v>
      </c>
      <c r="C2990" s="79" t="s">
        <v>191</v>
      </c>
      <c r="D2990" s="85">
        <v>4989.0312000000004</v>
      </c>
      <c r="E2990" s="85">
        <v>4989.0312000000004</v>
      </c>
      <c r="F2990" s="210">
        <f t="shared" si="138"/>
        <v>1</v>
      </c>
      <c r="G2990" s="79" t="str">
        <f t="shared" si="139"/>
        <v>PHY</v>
      </c>
      <c r="H2990" s="79" t="str">
        <f t="shared" si="140"/>
        <v>1NW-STANFIELD</v>
      </c>
    </row>
    <row r="2991" spans="1:8">
      <c r="A2991" s="80">
        <v>37191</v>
      </c>
      <c r="B2991" s="79" t="s">
        <v>188</v>
      </c>
      <c r="C2991" s="79" t="s">
        <v>72</v>
      </c>
      <c r="D2991" s="85">
        <v>-58276.873699999996</v>
      </c>
      <c r="E2991" s="85">
        <v>-58276.873699999996</v>
      </c>
      <c r="F2991" s="210">
        <f t="shared" si="138"/>
        <v>1</v>
      </c>
      <c r="G2991" s="79" t="str">
        <f t="shared" si="139"/>
        <v>PHY</v>
      </c>
      <c r="H2991" s="79" t="str">
        <f t="shared" si="140"/>
        <v>1IF-ELPO/SJ</v>
      </c>
    </row>
    <row r="2992" spans="1:8">
      <c r="A2992" s="80">
        <v>37191</v>
      </c>
      <c r="B2992" s="79" t="s">
        <v>188</v>
      </c>
      <c r="C2992" s="79" t="s">
        <v>136</v>
      </c>
      <c r="D2992" s="85">
        <v>72164.340599999996</v>
      </c>
      <c r="E2992" s="85">
        <v>72164.340599999996</v>
      </c>
      <c r="F2992" s="210">
        <f t="shared" si="138"/>
        <v>1</v>
      </c>
      <c r="G2992" s="79" t="str">
        <f t="shared" si="139"/>
        <v>PHY</v>
      </c>
      <c r="H2992" s="79" t="str">
        <f t="shared" si="140"/>
        <v>1IF-EPSJ(BONDAD)</v>
      </c>
    </row>
    <row r="2993" spans="1:8">
      <c r="A2993" s="80">
        <v>37191</v>
      </c>
      <c r="B2993" s="79" t="s">
        <v>188</v>
      </c>
      <c r="C2993" s="79" t="s">
        <v>138</v>
      </c>
      <c r="D2993" s="85">
        <v>12706.0646</v>
      </c>
      <c r="E2993" s="85">
        <v>12706.0646</v>
      </c>
      <c r="F2993" s="210">
        <f t="shared" si="138"/>
        <v>1</v>
      </c>
      <c r="G2993" s="79" t="str">
        <f t="shared" si="139"/>
        <v>PHY</v>
      </c>
      <c r="H2993" s="79" t="str">
        <f t="shared" si="140"/>
        <v>1IM-TW/SJ</v>
      </c>
    </row>
    <row r="2994" spans="1:8">
      <c r="A2994" s="80">
        <v>37191</v>
      </c>
      <c r="B2994" s="79" t="s">
        <v>188</v>
      </c>
      <c r="C2994" s="79" t="s">
        <v>46</v>
      </c>
      <c r="D2994" s="85">
        <v>-29511.117299999998</v>
      </c>
      <c r="E2994" s="85">
        <v>-29511.117299999998</v>
      </c>
      <c r="F2994" s="210">
        <f t="shared" si="138"/>
        <v>1</v>
      </c>
      <c r="G2994" s="79" t="str">
        <f t="shared" si="139"/>
        <v>PHY</v>
      </c>
      <c r="H2994" s="79" t="str">
        <f t="shared" si="140"/>
        <v>1NGI-SOCAL</v>
      </c>
    </row>
    <row r="2995" spans="1:8">
      <c r="A2995" s="80">
        <v>37191</v>
      </c>
      <c r="B2995" s="79" t="s">
        <v>188</v>
      </c>
      <c r="C2995" s="79" t="s">
        <v>142</v>
      </c>
      <c r="D2995" s="85">
        <v>-9978.0624000000007</v>
      </c>
      <c r="E2995" s="85">
        <v>-9978.0624000000007</v>
      </c>
      <c r="F2995" s="210">
        <f t="shared" si="138"/>
        <v>1</v>
      </c>
      <c r="G2995" s="79" t="str">
        <f t="shared" si="139"/>
        <v>PHY</v>
      </c>
      <c r="H2995" s="79" t="str">
        <f t="shared" si="140"/>
        <v>1WAHA KCBT</v>
      </c>
    </row>
    <row r="2996" spans="1:8">
      <c r="A2996" s="80">
        <v>37192</v>
      </c>
      <c r="B2996" s="79" t="s">
        <v>188</v>
      </c>
      <c r="C2996" s="79" t="s">
        <v>72</v>
      </c>
      <c r="D2996" s="85">
        <v>-58276.873699999996</v>
      </c>
      <c r="E2996" s="85">
        <v>-58276.873699999996</v>
      </c>
      <c r="F2996" s="210">
        <f t="shared" si="138"/>
        <v>1</v>
      </c>
      <c r="G2996" s="79" t="str">
        <f t="shared" si="139"/>
        <v>PHY</v>
      </c>
      <c r="H2996" s="79" t="str">
        <f t="shared" si="140"/>
        <v>1IF-ELPO/SJ</v>
      </c>
    </row>
    <row r="2997" spans="1:8">
      <c r="A2997" s="80">
        <v>37192</v>
      </c>
      <c r="B2997" s="79" t="s">
        <v>188</v>
      </c>
      <c r="C2997" s="79" t="s">
        <v>136</v>
      </c>
      <c r="D2997" s="85">
        <v>72164.340599999996</v>
      </c>
      <c r="E2997" s="85">
        <v>72164.340599999996</v>
      </c>
      <c r="F2997" s="210">
        <f t="shared" si="138"/>
        <v>1</v>
      </c>
      <c r="G2997" s="79" t="str">
        <f t="shared" si="139"/>
        <v>PHY</v>
      </c>
      <c r="H2997" s="79" t="str">
        <f t="shared" si="140"/>
        <v>1IF-EPSJ(BONDAD)</v>
      </c>
    </row>
    <row r="2998" spans="1:8">
      <c r="A2998" s="80">
        <v>37192</v>
      </c>
      <c r="B2998" s="79" t="s">
        <v>188</v>
      </c>
      <c r="C2998" s="79" t="s">
        <v>138</v>
      </c>
      <c r="D2998" s="85">
        <v>12706.0646</v>
      </c>
      <c r="E2998" s="85">
        <v>12706.0646</v>
      </c>
      <c r="F2998" s="210">
        <f t="shared" si="138"/>
        <v>1</v>
      </c>
      <c r="G2998" s="79" t="str">
        <f t="shared" si="139"/>
        <v>PHY</v>
      </c>
      <c r="H2998" s="79" t="str">
        <f t="shared" si="140"/>
        <v>1IM-TW/SJ</v>
      </c>
    </row>
    <row r="2999" spans="1:8">
      <c r="A2999" s="80">
        <v>37192</v>
      </c>
      <c r="B2999" s="79" t="s">
        <v>188</v>
      </c>
      <c r="C2999" s="79" t="s">
        <v>46</v>
      </c>
      <c r="D2999" s="85">
        <v>-29511.117299999998</v>
      </c>
      <c r="E2999" s="85">
        <v>-29511.117299999998</v>
      </c>
      <c r="F2999" s="210">
        <f t="shared" si="138"/>
        <v>1</v>
      </c>
      <c r="G2999" s="79" t="str">
        <f t="shared" si="139"/>
        <v>PHY</v>
      </c>
      <c r="H2999" s="79" t="str">
        <f t="shared" si="140"/>
        <v>1NGI-SOCAL</v>
      </c>
    </row>
    <row r="3000" spans="1:8">
      <c r="A3000" s="80">
        <v>37192</v>
      </c>
      <c r="B3000" s="79" t="s">
        <v>188</v>
      </c>
      <c r="C3000" s="79" t="s">
        <v>142</v>
      </c>
      <c r="D3000" s="85">
        <v>-9978.0624000000007</v>
      </c>
      <c r="E3000" s="85">
        <v>-9978.0624000000007</v>
      </c>
      <c r="F3000" s="210">
        <f t="shared" si="138"/>
        <v>1</v>
      </c>
      <c r="G3000" s="79" t="str">
        <f t="shared" si="139"/>
        <v>PHY</v>
      </c>
      <c r="H3000" s="79" t="str">
        <f t="shared" si="140"/>
        <v>1WAHA KCBT</v>
      </c>
    </row>
    <row r="3001" spans="1:8">
      <c r="A3001" s="80">
        <v>37193</v>
      </c>
      <c r="B3001" s="79" t="s">
        <v>188</v>
      </c>
      <c r="C3001" s="79" t="s">
        <v>72</v>
      </c>
      <c r="D3001" s="85">
        <v>-58276.873699999996</v>
      </c>
      <c r="E3001" s="85">
        <v>-58276.873699999996</v>
      </c>
      <c r="F3001" s="210">
        <f t="shared" si="138"/>
        <v>1</v>
      </c>
      <c r="G3001" s="79" t="str">
        <f t="shared" si="139"/>
        <v>PHY</v>
      </c>
      <c r="H3001" s="79" t="str">
        <f t="shared" si="140"/>
        <v>1IF-ELPO/SJ</v>
      </c>
    </row>
    <row r="3002" spans="1:8">
      <c r="A3002" s="80">
        <v>37193</v>
      </c>
      <c r="B3002" s="79" t="s">
        <v>188</v>
      </c>
      <c r="C3002" s="79" t="s">
        <v>136</v>
      </c>
      <c r="D3002" s="85">
        <v>72164.340599999996</v>
      </c>
      <c r="E3002" s="85">
        <v>72164.340599999996</v>
      </c>
      <c r="F3002" s="210">
        <f t="shared" si="138"/>
        <v>1</v>
      </c>
      <c r="G3002" s="79" t="str">
        <f t="shared" si="139"/>
        <v>PHY</v>
      </c>
      <c r="H3002" s="79" t="str">
        <f t="shared" si="140"/>
        <v>1IF-EPSJ(BONDAD)</v>
      </c>
    </row>
    <row r="3003" spans="1:8">
      <c r="A3003" s="80">
        <v>37193</v>
      </c>
      <c r="B3003" s="79" t="s">
        <v>188</v>
      </c>
      <c r="C3003" s="79" t="s">
        <v>138</v>
      </c>
      <c r="D3003" s="85">
        <v>12706.0646</v>
      </c>
      <c r="E3003" s="85">
        <v>12706.0646</v>
      </c>
      <c r="F3003" s="210">
        <f t="shared" si="138"/>
        <v>1</v>
      </c>
      <c r="G3003" s="79" t="str">
        <f t="shared" si="139"/>
        <v>PHY</v>
      </c>
      <c r="H3003" s="79" t="str">
        <f t="shared" si="140"/>
        <v>1IM-TW/SJ</v>
      </c>
    </row>
    <row r="3004" spans="1:8">
      <c r="A3004" s="80">
        <v>37193</v>
      </c>
      <c r="B3004" s="79" t="s">
        <v>188</v>
      </c>
      <c r="C3004" s="79" t="s">
        <v>46</v>
      </c>
      <c r="D3004" s="85">
        <v>-29511.117299999998</v>
      </c>
      <c r="E3004" s="85">
        <v>-29511.117299999998</v>
      </c>
      <c r="F3004" s="210">
        <f t="shared" si="138"/>
        <v>1</v>
      </c>
      <c r="G3004" s="79" t="str">
        <f t="shared" si="139"/>
        <v>PHY</v>
      </c>
      <c r="H3004" s="79" t="str">
        <f t="shared" si="140"/>
        <v>1NGI-SOCAL</v>
      </c>
    </row>
    <row r="3005" spans="1:8">
      <c r="A3005" s="80">
        <v>37193</v>
      </c>
      <c r="B3005" s="79" t="s">
        <v>188</v>
      </c>
      <c r="C3005" s="79" t="s">
        <v>142</v>
      </c>
      <c r="D3005" s="85">
        <v>-9978.0624000000007</v>
      </c>
      <c r="E3005" s="85">
        <v>-9978.0624000000007</v>
      </c>
      <c r="F3005" s="210">
        <f t="shared" si="138"/>
        <v>1</v>
      </c>
      <c r="G3005" s="79" t="str">
        <f t="shared" si="139"/>
        <v>PHY</v>
      </c>
      <c r="H3005" s="79" t="str">
        <f t="shared" si="140"/>
        <v>1WAHA KCBT</v>
      </c>
    </row>
    <row r="3006" spans="1:8">
      <c r="A3006" s="80">
        <v>37194</v>
      </c>
      <c r="B3006" s="79" t="s">
        <v>188</v>
      </c>
      <c r="C3006" s="79" t="s">
        <v>72</v>
      </c>
      <c r="D3006" s="85">
        <v>-58276.873699999996</v>
      </c>
      <c r="E3006" s="85">
        <v>-58276.873699999996</v>
      </c>
      <c r="F3006" s="210">
        <f t="shared" si="138"/>
        <v>1</v>
      </c>
      <c r="G3006" s="79" t="str">
        <f t="shared" si="139"/>
        <v>PHY</v>
      </c>
      <c r="H3006" s="79" t="str">
        <f t="shared" si="140"/>
        <v>1IF-ELPO/SJ</v>
      </c>
    </row>
    <row r="3007" spans="1:8">
      <c r="A3007" s="80">
        <v>37194</v>
      </c>
      <c r="B3007" s="79" t="s">
        <v>188</v>
      </c>
      <c r="C3007" s="79" t="s">
        <v>136</v>
      </c>
      <c r="D3007" s="85">
        <v>72164.340599999996</v>
      </c>
      <c r="E3007" s="85">
        <v>72164.340599999996</v>
      </c>
      <c r="F3007" s="210">
        <f t="shared" si="138"/>
        <v>1</v>
      </c>
      <c r="G3007" s="79" t="str">
        <f t="shared" si="139"/>
        <v>PHY</v>
      </c>
      <c r="H3007" s="79" t="str">
        <f t="shared" si="140"/>
        <v>1IF-EPSJ(BONDAD)</v>
      </c>
    </row>
    <row r="3008" spans="1:8">
      <c r="A3008" s="80">
        <v>37194</v>
      </c>
      <c r="B3008" s="79" t="s">
        <v>188</v>
      </c>
      <c r="C3008" s="79" t="s">
        <v>138</v>
      </c>
      <c r="D3008" s="85">
        <v>12706.0646</v>
      </c>
      <c r="E3008" s="85">
        <v>12706.0646</v>
      </c>
      <c r="F3008" s="210">
        <f t="shared" si="138"/>
        <v>1</v>
      </c>
      <c r="G3008" s="79" t="str">
        <f t="shared" si="139"/>
        <v>PHY</v>
      </c>
      <c r="H3008" s="79" t="str">
        <f t="shared" si="140"/>
        <v>1IM-TW/SJ</v>
      </c>
    </row>
    <row r="3009" spans="1:8">
      <c r="A3009" s="80">
        <v>37194</v>
      </c>
      <c r="B3009" s="79" t="s">
        <v>188</v>
      </c>
      <c r="C3009" s="79" t="s">
        <v>46</v>
      </c>
      <c r="D3009" s="85">
        <v>-29511.117299999998</v>
      </c>
      <c r="E3009" s="85">
        <v>-29511.117299999998</v>
      </c>
      <c r="F3009" s="210">
        <f t="shared" si="138"/>
        <v>1</v>
      </c>
      <c r="G3009" s="79" t="str">
        <f t="shared" si="139"/>
        <v>PHY</v>
      </c>
      <c r="H3009" s="79" t="str">
        <f t="shared" si="140"/>
        <v>1NGI-SOCAL</v>
      </c>
    </row>
    <row r="3010" spans="1:8">
      <c r="A3010" s="80">
        <v>37194</v>
      </c>
      <c r="B3010" s="79" t="s">
        <v>188</v>
      </c>
      <c r="C3010" s="79" t="s">
        <v>142</v>
      </c>
      <c r="D3010" s="85">
        <v>-9978.0624000000007</v>
      </c>
      <c r="E3010" s="85">
        <v>-9978.0624000000007</v>
      </c>
      <c r="F3010" s="210">
        <f t="shared" si="138"/>
        <v>1</v>
      </c>
      <c r="G3010" s="79" t="str">
        <f t="shared" si="139"/>
        <v>PHY</v>
      </c>
      <c r="H3010" s="79" t="str">
        <f t="shared" si="140"/>
        <v>1WAHA KCBT</v>
      </c>
    </row>
    <row r="3011" spans="1:8">
      <c r="A3011" s="80">
        <v>37195</v>
      </c>
      <c r="B3011" s="79" t="s">
        <v>188</v>
      </c>
      <c r="C3011" s="79" t="s">
        <v>72</v>
      </c>
      <c r="D3011" s="85">
        <v>-58276.873800000001</v>
      </c>
      <c r="E3011" s="85">
        <v>-58276.873800000001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PHY</v>
      </c>
      <c r="H3011" s="79" t="str">
        <f t="shared" ref="H3011:H3074" si="143">$F3011&amp;$C3011</f>
        <v>1IF-ELPO/SJ</v>
      </c>
    </row>
    <row r="3012" spans="1:8">
      <c r="A3012" s="80">
        <v>37195</v>
      </c>
      <c r="B3012" s="79" t="s">
        <v>188</v>
      </c>
      <c r="C3012" s="79" t="s">
        <v>136</v>
      </c>
      <c r="D3012" s="85">
        <v>72164.340599999996</v>
      </c>
      <c r="E3012" s="85">
        <v>72164.340599999996</v>
      </c>
      <c r="F3012" s="210">
        <f t="shared" si="141"/>
        <v>1</v>
      </c>
      <c r="G3012" s="79" t="str">
        <f t="shared" si="142"/>
        <v>PHY</v>
      </c>
      <c r="H3012" s="79" t="str">
        <f t="shared" si="143"/>
        <v>1IF-EPSJ(BONDAD)</v>
      </c>
    </row>
    <row r="3013" spans="1:8">
      <c r="A3013" s="80">
        <v>37195</v>
      </c>
      <c r="B3013" s="79" t="s">
        <v>188</v>
      </c>
      <c r="C3013" s="79" t="s">
        <v>138</v>
      </c>
      <c r="D3013" s="85">
        <v>12706.0646</v>
      </c>
      <c r="E3013" s="85">
        <v>12706.0646</v>
      </c>
      <c r="F3013" s="210">
        <f t="shared" si="141"/>
        <v>1</v>
      </c>
      <c r="G3013" s="79" t="str">
        <f t="shared" si="142"/>
        <v>PHY</v>
      </c>
      <c r="H3013" s="79" t="str">
        <f t="shared" si="143"/>
        <v>1IM-TW/SJ</v>
      </c>
    </row>
    <row r="3014" spans="1:8">
      <c r="A3014" s="80">
        <v>37195</v>
      </c>
      <c r="B3014" s="79" t="s">
        <v>188</v>
      </c>
      <c r="C3014" s="79" t="s">
        <v>46</v>
      </c>
      <c r="D3014" s="85">
        <v>-29511.117299999998</v>
      </c>
      <c r="E3014" s="85">
        <v>-29511.117299999998</v>
      </c>
      <c r="F3014" s="210">
        <f t="shared" si="141"/>
        <v>1</v>
      </c>
      <c r="G3014" s="79" t="str">
        <f t="shared" si="142"/>
        <v>PHY</v>
      </c>
      <c r="H3014" s="79" t="str">
        <f t="shared" si="143"/>
        <v>1NGI-SOCAL</v>
      </c>
    </row>
    <row r="3015" spans="1:8">
      <c r="A3015" s="80">
        <v>37195</v>
      </c>
      <c r="B3015" s="79" t="s">
        <v>188</v>
      </c>
      <c r="C3015" s="79" t="s">
        <v>142</v>
      </c>
      <c r="D3015" s="85">
        <v>-9978.0624000000007</v>
      </c>
      <c r="E3015" s="85">
        <v>-9978.0624000000007</v>
      </c>
      <c r="F3015" s="210">
        <f t="shared" si="141"/>
        <v>1</v>
      </c>
      <c r="G3015" s="79" t="str">
        <f t="shared" si="142"/>
        <v>PHY</v>
      </c>
      <c r="H3015" s="79" t="str">
        <f t="shared" si="143"/>
        <v>1WAHA KCBT</v>
      </c>
    </row>
    <row r="3016" spans="1:8">
      <c r="A3016" s="80">
        <v>37191</v>
      </c>
      <c r="B3016" s="79" t="s">
        <v>185</v>
      </c>
      <c r="C3016" s="79" t="s">
        <v>91</v>
      </c>
      <c r="D3016" s="85">
        <v>9978.0624000000007</v>
      </c>
      <c r="E3016" s="85">
        <v>9978.0624000000007</v>
      </c>
      <c r="F3016" s="210">
        <f t="shared" si="141"/>
        <v>1</v>
      </c>
      <c r="G3016" s="79" t="str">
        <f t="shared" si="142"/>
        <v>PHY</v>
      </c>
      <c r="H3016" s="79" t="str">
        <f t="shared" si="143"/>
        <v>1IF-CIG/RKYMTN</v>
      </c>
    </row>
    <row r="3017" spans="1:8">
      <c r="A3017" s="80">
        <v>37191</v>
      </c>
      <c r="B3017" s="79" t="s">
        <v>185</v>
      </c>
      <c r="C3017" s="79" t="s">
        <v>108</v>
      </c>
      <c r="D3017" s="85">
        <v>4989.0312000000004</v>
      </c>
      <c r="E3017" s="85">
        <v>4989.0312000000004</v>
      </c>
      <c r="F3017" s="210">
        <f t="shared" si="141"/>
        <v>1</v>
      </c>
      <c r="G3017" s="79" t="str">
        <f t="shared" si="142"/>
        <v>PHY</v>
      </c>
      <c r="H3017" s="79" t="str">
        <f t="shared" si="143"/>
        <v>1IF-CIG/ROCKPORT</v>
      </c>
    </row>
    <row r="3018" spans="1:8">
      <c r="A3018" s="80">
        <v>37191</v>
      </c>
      <c r="B3018" s="79" t="s">
        <v>185</v>
      </c>
      <c r="C3018" s="79" t="s">
        <v>93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PHY</v>
      </c>
      <c r="H3018" s="79" t="str">
        <f t="shared" si="143"/>
        <v>1IF-HEHUB</v>
      </c>
    </row>
    <row r="3019" spans="1:8">
      <c r="A3019" s="80">
        <v>37191</v>
      </c>
      <c r="B3019" s="79" t="s">
        <v>185</v>
      </c>
      <c r="C3019" s="79" t="s">
        <v>105</v>
      </c>
      <c r="D3019" s="85">
        <v>12551.404699999999</v>
      </c>
      <c r="E3019" s="85">
        <v>12551.404699999999</v>
      </c>
      <c r="F3019" s="210">
        <f t="shared" si="141"/>
        <v>1</v>
      </c>
      <c r="G3019" s="79" t="str">
        <f t="shared" si="142"/>
        <v>PHY</v>
      </c>
      <c r="H3019" s="79" t="str">
        <f t="shared" si="143"/>
        <v>1IF-KERN/RIVER</v>
      </c>
    </row>
    <row r="3020" spans="1:8">
      <c r="A3020" s="80">
        <v>37191</v>
      </c>
      <c r="B3020" s="79" t="s">
        <v>185</v>
      </c>
      <c r="C3020" s="79" t="s">
        <v>67</v>
      </c>
      <c r="D3020" s="85">
        <v>136099.77179999999</v>
      </c>
      <c r="E3020" s="85">
        <v>136099.77179999999</v>
      </c>
      <c r="F3020" s="210">
        <f t="shared" si="141"/>
        <v>1</v>
      </c>
      <c r="G3020" s="79" t="str">
        <f t="shared" si="142"/>
        <v>PHY</v>
      </c>
      <c r="H3020" s="79" t="str">
        <f t="shared" si="143"/>
        <v>1IF-NWPL_ROCKY_M</v>
      </c>
    </row>
    <row r="3021" spans="1:8">
      <c r="A3021" s="80">
        <v>37191</v>
      </c>
      <c r="B3021" s="79" t="s">
        <v>185</v>
      </c>
      <c r="C3021" s="79" t="s">
        <v>101</v>
      </c>
      <c r="D3021" s="85">
        <v>1811.0183000000002</v>
      </c>
      <c r="E3021" s="85">
        <v>1811.0183000000002</v>
      </c>
      <c r="F3021" s="210">
        <f t="shared" si="141"/>
        <v>1</v>
      </c>
      <c r="G3021" s="79" t="str">
        <f t="shared" si="142"/>
        <v>PHY</v>
      </c>
      <c r="H3021" s="79" t="str">
        <f t="shared" si="143"/>
        <v>1IF-QUESTAR</v>
      </c>
    </row>
    <row r="3022" spans="1:8">
      <c r="A3022" s="80">
        <v>37191</v>
      </c>
      <c r="B3022" s="79" t="s">
        <v>185</v>
      </c>
      <c r="C3022" s="79" t="s">
        <v>68</v>
      </c>
      <c r="D3022" s="85">
        <v>31010.820100000001</v>
      </c>
      <c r="E3022" s="85">
        <v>31010.820100000001</v>
      </c>
      <c r="F3022" s="210">
        <f t="shared" si="141"/>
        <v>1</v>
      </c>
      <c r="G3022" s="79" t="str">
        <f t="shared" si="142"/>
        <v>PHY</v>
      </c>
      <c r="H3022" s="79" t="str">
        <f t="shared" si="143"/>
        <v>1NGI-MALIN</v>
      </c>
    </row>
    <row r="3023" spans="1:8">
      <c r="A3023" s="80">
        <v>37191</v>
      </c>
      <c r="B3023" s="79" t="s">
        <v>185</v>
      </c>
      <c r="C3023" s="79" t="s">
        <v>74</v>
      </c>
      <c r="D3023" s="85">
        <v>-9978.0624000000007</v>
      </c>
      <c r="E3023" s="85">
        <v>-9978.0624000000007</v>
      </c>
      <c r="F3023" s="210">
        <f t="shared" si="141"/>
        <v>1</v>
      </c>
      <c r="G3023" s="79" t="str">
        <f t="shared" si="142"/>
        <v>PHY</v>
      </c>
      <c r="H3023" s="79" t="str">
        <f t="shared" si="143"/>
        <v>1NGI-PGE/CG</v>
      </c>
    </row>
    <row r="3024" spans="1:8">
      <c r="A3024" s="80">
        <v>37191</v>
      </c>
      <c r="B3024" s="79" t="s">
        <v>185</v>
      </c>
      <c r="C3024" s="79" t="s">
        <v>97</v>
      </c>
      <c r="D3024" s="85">
        <v>0</v>
      </c>
      <c r="E3024" s="85">
        <v>0</v>
      </c>
      <c r="F3024" s="210">
        <f t="shared" si="141"/>
        <v>1</v>
      </c>
      <c r="G3024" s="79" t="str">
        <f t="shared" si="142"/>
        <v>PHY</v>
      </c>
      <c r="H3024" s="79" t="str">
        <f t="shared" si="143"/>
        <v>1NGI-SOBDR-SOCAL</v>
      </c>
    </row>
    <row r="3025" spans="1:8">
      <c r="A3025" s="80">
        <v>37191</v>
      </c>
      <c r="B3025" s="79" t="s">
        <v>185</v>
      </c>
      <c r="C3025" s="79" t="s">
        <v>46</v>
      </c>
      <c r="D3025" s="85">
        <v>-26165.472900000001</v>
      </c>
      <c r="E3025" s="85">
        <v>-26165.472900000001</v>
      </c>
      <c r="F3025" s="210">
        <f t="shared" si="141"/>
        <v>1</v>
      </c>
      <c r="G3025" s="79" t="str">
        <f t="shared" si="142"/>
        <v>PHY</v>
      </c>
      <c r="H3025" s="79" t="str">
        <f t="shared" si="143"/>
        <v>1NGI-SOCAL</v>
      </c>
    </row>
    <row r="3026" spans="1:8">
      <c r="A3026" s="80">
        <v>37191</v>
      </c>
      <c r="B3026" s="79" t="s">
        <v>185</v>
      </c>
      <c r="C3026" s="79" t="s">
        <v>191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PHY</v>
      </c>
      <c r="H3026" s="79" t="str">
        <f t="shared" si="143"/>
        <v>1NW-STANFIELD</v>
      </c>
    </row>
    <row r="3027" spans="1:8">
      <c r="A3027" s="80">
        <v>37191</v>
      </c>
      <c r="B3027" s="79" t="s">
        <v>185</v>
      </c>
      <c r="C3027" s="79" t="s">
        <v>192</v>
      </c>
      <c r="D3027" s="85">
        <v>1012.7733000000001</v>
      </c>
      <c r="E3027" s="85">
        <v>1012.7733000000001</v>
      </c>
      <c r="F3027" s="210">
        <f t="shared" si="141"/>
        <v>1</v>
      </c>
      <c r="G3027" s="79" t="str">
        <f t="shared" si="142"/>
        <v>PHY</v>
      </c>
      <c r="H3027" s="79" t="str">
        <f t="shared" si="143"/>
        <v>1SUMAS-US/IM</v>
      </c>
    </row>
    <row r="3028" spans="1:8">
      <c r="A3028" s="80">
        <v>37192</v>
      </c>
      <c r="B3028" s="79" t="s">
        <v>185</v>
      </c>
      <c r="C3028" s="79" t="s">
        <v>91</v>
      </c>
      <c r="D3028" s="85">
        <v>9978.0624000000007</v>
      </c>
      <c r="E3028" s="85">
        <v>9978.0624000000007</v>
      </c>
      <c r="F3028" s="210">
        <f t="shared" si="141"/>
        <v>1</v>
      </c>
      <c r="G3028" s="79" t="str">
        <f t="shared" si="142"/>
        <v>PHY</v>
      </c>
      <c r="H3028" s="79" t="str">
        <f t="shared" si="143"/>
        <v>1IF-CIG/RKYMTN</v>
      </c>
    </row>
    <row r="3029" spans="1:8">
      <c r="A3029" s="80">
        <v>37192</v>
      </c>
      <c r="B3029" s="79" t="s">
        <v>185</v>
      </c>
      <c r="C3029" s="79" t="s">
        <v>108</v>
      </c>
      <c r="D3029" s="85">
        <v>4989.0312000000004</v>
      </c>
      <c r="E3029" s="85">
        <v>4989.0312000000004</v>
      </c>
      <c r="F3029" s="210">
        <f t="shared" si="141"/>
        <v>1</v>
      </c>
      <c r="G3029" s="79" t="str">
        <f t="shared" si="142"/>
        <v>PHY</v>
      </c>
      <c r="H3029" s="79" t="str">
        <f t="shared" si="143"/>
        <v>1IF-CIG/ROCKPORT</v>
      </c>
    </row>
    <row r="3030" spans="1:8">
      <c r="A3030" s="80">
        <v>37192</v>
      </c>
      <c r="B3030" s="79" t="s">
        <v>185</v>
      </c>
      <c r="C3030" s="79" t="s">
        <v>93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PHY</v>
      </c>
      <c r="H3030" s="79" t="str">
        <f t="shared" si="143"/>
        <v>1IF-HEHUB</v>
      </c>
    </row>
    <row r="3031" spans="1:8">
      <c r="A3031" s="80">
        <v>37192</v>
      </c>
      <c r="B3031" s="79" t="s">
        <v>185</v>
      </c>
      <c r="C3031" s="79" t="s">
        <v>105</v>
      </c>
      <c r="D3031" s="85">
        <v>12551.404699999999</v>
      </c>
      <c r="E3031" s="85">
        <v>12551.404699999999</v>
      </c>
      <c r="F3031" s="210">
        <f t="shared" si="141"/>
        <v>1</v>
      </c>
      <c r="G3031" s="79" t="str">
        <f t="shared" si="142"/>
        <v>PHY</v>
      </c>
      <c r="H3031" s="79" t="str">
        <f t="shared" si="143"/>
        <v>1IF-KERN/RIVER</v>
      </c>
    </row>
    <row r="3032" spans="1:8">
      <c r="A3032" s="80">
        <v>37192</v>
      </c>
      <c r="B3032" s="79" t="s">
        <v>185</v>
      </c>
      <c r="C3032" s="79" t="s">
        <v>67</v>
      </c>
      <c r="D3032" s="85">
        <v>136099.77189999999</v>
      </c>
      <c r="E3032" s="85">
        <v>136099.77189999999</v>
      </c>
      <c r="F3032" s="210">
        <f t="shared" si="141"/>
        <v>1</v>
      </c>
      <c r="G3032" s="79" t="str">
        <f t="shared" si="142"/>
        <v>PHY</v>
      </c>
      <c r="H3032" s="79" t="str">
        <f t="shared" si="143"/>
        <v>1IF-NWPL_ROCKY_M</v>
      </c>
    </row>
    <row r="3033" spans="1:8">
      <c r="A3033" s="80">
        <v>37192</v>
      </c>
      <c r="B3033" s="79" t="s">
        <v>185</v>
      </c>
      <c r="C3033" s="79" t="s">
        <v>101</v>
      </c>
      <c r="D3033" s="85">
        <v>1811.0183000000002</v>
      </c>
      <c r="E3033" s="85">
        <v>1811.0183000000002</v>
      </c>
      <c r="F3033" s="210">
        <f t="shared" si="141"/>
        <v>1</v>
      </c>
      <c r="G3033" s="79" t="str">
        <f t="shared" si="142"/>
        <v>PHY</v>
      </c>
      <c r="H3033" s="79" t="str">
        <f t="shared" si="143"/>
        <v>1IF-QUESTAR</v>
      </c>
    </row>
    <row r="3034" spans="1:8">
      <c r="A3034" s="80">
        <v>37192</v>
      </c>
      <c r="B3034" s="79" t="s">
        <v>185</v>
      </c>
      <c r="C3034" s="79" t="s">
        <v>68</v>
      </c>
      <c r="D3034" s="85">
        <v>31010.820100000001</v>
      </c>
      <c r="E3034" s="85">
        <v>31010.820100000001</v>
      </c>
      <c r="F3034" s="210">
        <f t="shared" si="141"/>
        <v>1</v>
      </c>
      <c r="G3034" s="79" t="str">
        <f t="shared" si="142"/>
        <v>PHY</v>
      </c>
      <c r="H3034" s="79" t="str">
        <f t="shared" si="143"/>
        <v>1NGI-MALIN</v>
      </c>
    </row>
    <row r="3035" spans="1:8">
      <c r="A3035" s="80">
        <v>37192</v>
      </c>
      <c r="B3035" s="79" t="s">
        <v>185</v>
      </c>
      <c r="C3035" s="79" t="s">
        <v>74</v>
      </c>
      <c r="D3035" s="85">
        <v>-9978.0624000000007</v>
      </c>
      <c r="E3035" s="85">
        <v>-9978.0624000000007</v>
      </c>
      <c r="F3035" s="210">
        <f t="shared" si="141"/>
        <v>1</v>
      </c>
      <c r="G3035" s="79" t="str">
        <f t="shared" si="142"/>
        <v>PHY</v>
      </c>
      <c r="H3035" s="79" t="str">
        <f t="shared" si="143"/>
        <v>1NGI-PGE/CG</v>
      </c>
    </row>
    <row r="3036" spans="1:8">
      <c r="A3036" s="80">
        <v>37192</v>
      </c>
      <c r="B3036" s="79" t="s">
        <v>185</v>
      </c>
      <c r="C3036" s="79" t="s">
        <v>97</v>
      </c>
      <c r="D3036" s="85">
        <v>0</v>
      </c>
      <c r="E3036" s="85">
        <v>0</v>
      </c>
      <c r="F3036" s="210">
        <f t="shared" si="141"/>
        <v>1</v>
      </c>
      <c r="G3036" s="79" t="str">
        <f t="shared" si="142"/>
        <v>PHY</v>
      </c>
      <c r="H3036" s="79" t="str">
        <f t="shared" si="143"/>
        <v>1NGI-SOBDR-SOCAL</v>
      </c>
    </row>
    <row r="3037" spans="1:8">
      <c r="A3037" s="80">
        <v>37192</v>
      </c>
      <c r="B3037" s="79" t="s">
        <v>185</v>
      </c>
      <c r="C3037" s="79" t="s">
        <v>46</v>
      </c>
      <c r="D3037" s="85">
        <v>-26165.472900000001</v>
      </c>
      <c r="E3037" s="85">
        <v>-26165.472900000001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1NGI-SOCAL</v>
      </c>
    </row>
    <row r="3038" spans="1:8">
      <c r="A3038" s="80">
        <v>37192</v>
      </c>
      <c r="B3038" s="79" t="s">
        <v>185</v>
      </c>
      <c r="C3038" s="79" t="s">
        <v>191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1NW-STANFIELD</v>
      </c>
    </row>
    <row r="3039" spans="1:8">
      <c r="A3039" s="80">
        <v>37192</v>
      </c>
      <c r="B3039" s="79" t="s">
        <v>185</v>
      </c>
      <c r="C3039" s="79" t="s">
        <v>192</v>
      </c>
      <c r="D3039" s="85">
        <v>1012.7733000000001</v>
      </c>
      <c r="E3039" s="85">
        <v>1012.7733000000001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1SUMAS-US/IM</v>
      </c>
    </row>
    <row r="3040" spans="1:8">
      <c r="A3040" s="80">
        <v>37193</v>
      </c>
      <c r="B3040" s="79" t="s">
        <v>185</v>
      </c>
      <c r="C3040" s="79" t="s">
        <v>91</v>
      </c>
      <c r="D3040" s="85">
        <v>9978.0624000000007</v>
      </c>
      <c r="E3040" s="85">
        <v>9978.0624000000007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1IF-CIG/RKYMTN</v>
      </c>
    </row>
    <row r="3041" spans="1:8">
      <c r="A3041" s="80">
        <v>37193</v>
      </c>
      <c r="B3041" s="79" t="s">
        <v>185</v>
      </c>
      <c r="C3041" s="79" t="s">
        <v>108</v>
      </c>
      <c r="D3041" s="85">
        <v>4989.0312000000004</v>
      </c>
      <c r="E3041" s="85">
        <v>4989.0312000000004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1IF-CIG/ROCKPORT</v>
      </c>
    </row>
    <row r="3042" spans="1:8">
      <c r="A3042" s="80">
        <v>37193</v>
      </c>
      <c r="B3042" s="79" t="s">
        <v>185</v>
      </c>
      <c r="C3042" s="79" t="s">
        <v>93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1IF-HEHUB</v>
      </c>
    </row>
    <row r="3043" spans="1:8">
      <c r="A3043" s="80">
        <v>37193</v>
      </c>
      <c r="B3043" s="79" t="s">
        <v>185</v>
      </c>
      <c r="C3043" s="79" t="s">
        <v>105</v>
      </c>
      <c r="D3043" s="85">
        <v>12551.404699999999</v>
      </c>
      <c r="E3043" s="85">
        <v>12551.404699999999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1IF-KERN/RIVER</v>
      </c>
    </row>
    <row r="3044" spans="1:8">
      <c r="A3044" s="80">
        <v>37193</v>
      </c>
      <c r="B3044" s="79" t="s">
        <v>185</v>
      </c>
      <c r="C3044" s="79" t="s">
        <v>67</v>
      </c>
      <c r="D3044" s="85">
        <v>136099.77179999999</v>
      </c>
      <c r="E3044" s="85">
        <v>136099.77179999999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1IF-NWPL_ROCKY_M</v>
      </c>
    </row>
    <row r="3045" spans="1:8">
      <c r="A3045" s="80">
        <v>37193</v>
      </c>
      <c r="B3045" s="79" t="s">
        <v>185</v>
      </c>
      <c r="C3045" s="79" t="s">
        <v>101</v>
      </c>
      <c r="D3045" s="85">
        <v>1811.0183000000002</v>
      </c>
      <c r="E3045" s="85">
        <v>1811.0183000000002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1IF-QUESTAR</v>
      </c>
    </row>
    <row r="3046" spans="1:8">
      <c r="A3046" s="80">
        <v>37193</v>
      </c>
      <c r="B3046" s="79" t="s">
        <v>185</v>
      </c>
      <c r="C3046" s="79" t="s">
        <v>68</v>
      </c>
      <c r="D3046" s="85">
        <v>31010.820100000001</v>
      </c>
      <c r="E3046" s="85">
        <v>31010.820100000001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1NGI-MALIN</v>
      </c>
    </row>
    <row r="3047" spans="1:8">
      <c r="A3047" s="80">
        <v>37193</v>
      </c>
      <c r="B3047" s="79" t="s">
        <v>185</v>
      </c>
      <c r="C3047" s="79" t="s">
        <v>74</v>
      </c>
      <c r="D3047" s="85">
        <v>-9978.0624000000007</v>
      </c>
      <c r="E3047" s="85">
        <v>-9978.0624000000007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1NGI-PGE/CG</v>
      </c>
    </row>
    <row r="3048" spans="1:8">
      <c r="A3048" s="80">
        <v>37193</v>
      </c>
      <c r="B3048" s="79" t="s">
        <v>185</v>
      </c>
      <c r="C3048" s="79" t="s">
        <v>97</v>
      </c>
      <c r="D3048" s="85">
        <v>0</v>
      </c>
      <c r="E3048" s="85">
        <v>0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1NGI-SOBDR-SOCAL</v>
      </c>
    </row>
    <row r="3049" spans="1:8">
      <c r="A3049" s="80">
        <v>37193</v>
      </c>
      <c r="B3049" s="79" t="s">
        <v>185</v>
      </c>
      <c r="C3049" s="79" t="s">
        <v>46</v>
      </c>
      <c r="D3049" s="85">
        <v>-26165.472900000001</v>
      </c>
      <c r="E3049" s="85">
        <v>-26165.472900000001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1NGI-SOCAL</v>
      </c>
    </row>
    <row r="3050" spans="1:8">
      <c r="A3050" s="80">
        <v>37193</v>
      </c>
      <c r="B3050" s="79" t="s">
        <v>185</v>
      </c>
      <c r="C3050" s="79" t="s">
        <v>191</v>
      </c>
      <c r="D3050" s="85">
        <v>0</v>
      </c>
      <c r="E3050" s="85">
        <v>0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1NW-STANFIELD</v>
      </c>
    </row>
    <row r="3051" spans="1:8">
      <c r="A3051" s="80">
        <v>37193</v>
      </c>
      <c r="B3051" s="79" t="s">
        <v>185</v>
      </c>
      <c r="C3051" s="79" t="s">
        <v>192</v>
      </c>
      <c r="D3051" s="85">
        <v>1012.7733000000001</v>
      </c>
      <c r="E3051" s="85">
        <v>1012.7733000000001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1SUMAS-US/IM</v>
      </c>
    </row>
    <row r="3052" spans="1:8">
      <c r="A3052" s="80">
        <v>37194</v>
      </c>
      <c r="B3052" s="79" t="s">
        <v>185</v>
      </c>
      <c r="C3052" s="79" t="s">
        <v>91</v>
      </c>
      <c r="D3052" s="85">
        <v>9978.0624000000007</v>
      </c>
      <c r="E3052" s="85">
        <v>9978.0624000000007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1IF-CIG/RKYMTN</v>
      </c>
    </row>
    <row r="3053" spans="1:8">
      <c r="A3053" s="80">
        <v>37194</v>
      </c>
      <c r="B3053" s="79" t="s">
        <v>185</v>
      </c>
      <c r="C3053" s="79" t="s">
        <v>108</v>
      </c>
      <c r="D3053" s="85">
        <v>4989.0312000000004</v>
      </c>
      <c r="E3053" s="85">
        <v>4989.0312000000004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1IF-CIG/ROCKPORT</v>
      </c>
    </row>
    <row r="3054" spans="1:8">
      <c r="A3054" s="80">
        <v>37194</v>
      </c>
      <c r="B3054" s="79" t="s">
        <v>185</v>
      </c>
      <c r="C3054" s="79" t="s">
        <v>93</v>
      </c>
      <c r="D3054" s="85">
        <v>0</v>
      </c>
      <c r="E3054" s="85">
        <v>0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1IF-HEHUB</v>
      </c>
    </row>
    <row r="3055" spans="1:8">
      <c r="A3055" s="80">
        <v>37194</v>
      </c>
      <c r="B3055" s="79" t="s">
        <v>185</v>
      </c>
      <c r="C3055" s="79" t="s">
        <v>105</v>
      </c>
      <c r="D3055" s="85">
        <v>12551.404699999999</v>
      </c>
      <c r="E3055" s="85">
        <v>12551.404699999999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1IF-KERN/RIVER</v>
      </c>
    </row>
    <row r="3056" spans="1:8">
      <c r="A3056" s="80">
        <v>37194</v>
      </c>
      <c r="B3056" s="79" t="s">
        <v>185</v>
      </c>
      <c r="C3056" s="79" t="s">
        <v>67</v>
      </c>
      <c r="D3056" s="85">
        <v>136099.77179999999</v>
      </c>
      <c r="E3056" s="85">
        <v>136099.77179999999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1IF-NWPL_ROCKY_M</v>
      </c>
    </row>
    <row r="3057" spans="1:8">
      <c r="A3057" s="80">
        <v>37194</v>
      </c>
      <c r="B3057" s="79" t="s">
        <v>185</v>
      </c>
      <c r="C3057" s="79" t="s">
        <v>101</v>
      </c>
      <c r="D3057" s="85">
        <v>1811.0183000000002</v>
      </c>
      <c r="E3057" s="85">
        <v>1811.0183000000002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1IF-QUESTAR</v>
      </c>
    </row>
    <row r="3058" spans="1:8">
      <c r="A3058" s="80">
        <v>37194</v>
      </c>
      <c r="B3058" s="79" t="s">
        <v>185</v>
      </c>
      <c r="C3058" s="79" t="s">
        <v>68</v>
      </c>
      <c r="D3058" s="85">
        <v>31010.820100000001</v>
      </c>
      <c r="E3058" s="85">
        <v>31010.820100000001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1NGI-MALIN</v>
      </c>
    </row>
    <row r="3059" spans="1:8">
      <c r="A3059" s="80">
        <v>37194</v>
      </c>
      <c r="B3059" s="79" t="s">
        <v>185</v>
      </c>
      <c r="C3059" s="79" t="s">
        <v>74</v>
      </c>
      <c r="D3059" s="85">
        <v>-9978.0624000000007</v>
      </c>
      <c r="E3059" s="85">
        <v>-9978.0624000000007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1NGI-PGE/CG</v>
      </c>
    </row>
    <row r="3060" spans="1:8">
      <c r="A3060" s="80">
        <v>37194</v>
      </c>
      <c r="B3060" s="79" t="s">
        <v>185</v>
      </c>
      <c r="C3060" s="79" t="s">
        <v>97</v>
      </c>
      <c r="D3060" s="85">
        <v>0</v>
      </c>
      <c r="E3060" s="85">
        <v>0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1NGI-SOBDR-SOCAL</v>
      </c>
    </row>
    <row r="3061" spans="1:8">
      <c r="A3061" s="80">
        <v>37194</v>
      </c>
      <c r="B3061" s="79" t="s">
        <v>185</v>
      </c>
      <c r="C3061" s="79" t="s">
        <v>46</v>
      </c>
      <c r="D3061" s="85">
        <v>-26165.472900000001</v>
      </c>
      <c r="E3061" s="85">
        <v>-26165.472900000001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1NGI-SOCAL</v>
      </c>
    </row>
    <row r="3062" spans="1:8">
      <c r="A3062" s="80">
        <v>37194</v>
      </c>
      <c r="B3062" s="79" t="s">
        <v>185</v>
      </c>
      <c r="C3062" s="79" t="s">
        <v>191</v>
      </c>
      <c r="D3062" s="85">
        <v>0</v>
      </c>
      <c r="E3062" s="85">
        <v>0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1NW-STANFIELD</v>
      </c>
    </row>
    <row r="3063" spans="1:8">
      <c r="A3063" s="80">
        <v>37194</v>
      </c>
      <c r="B3063" s="79" t="s">
        <v>185</v>
      </c>
      <c r="C3063" s="79" t="s">
        <v>192</v>
      </c>
      <c r="D3063" s="85">
        <v>1012.7733000000001</v>
      </c>
      <c r="E3063" s="85">
        <v>1012.7733000000001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1SUMAS-US/IM</v>
      </c>
    </row>
    <row r="3064" spans="1:8">
      <c r="A3064" s="80">
        <v>37195</v>
      </c>
      <c r="B3064" s="79" t="s">
        <v>185</v>
      </c>
      <c r="C3064" s="79" t="s">
        <v>91</v>
      </c>
      <c r="D3064" s="85">
        <v>9978.0624000000007</v>
      </c>
      <c r="E3064" s="85">
        <v>9978.0624000000007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1IF-CIG/RKYMTN</v>
      </c>
    </row>
    <row r="3065" spans="1:8">
      <c r="A3065" s="80">
        <v>37195</v>
      </c>
      <c r="B3065" s="79" t="s">
        <v>185</v>
      </c>
      <c r="C3065" s="79" t="s">
        <v>108</v>
      </c>
      <c r="D3065" s="85">
        <v>4989.0312000000004</v>
      </c>
      <c r="E3065" s="85">
        <v>4989.0312000000004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1IF-CIG/ROCKPORT</v>
      </c>
    </row>
    <row r="3066" spans="1:8">
      <c r="A3066" s="80">
        <v>37195</v>
      </c>
      <c r="B3066" s="79" t="s">
        <v>185</v>
      </c>
      <c r="C3066" s="79" t="s">
        <v>93</v>
      </c>
      <c r="D3066" s="85">
        <v>0</v>
      </c>
      <c r="E3066" s="85">
        <v>0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1IF-HEHUB</v>
      </c>
    </row>
    <row r="3067" spans="1:8">
      <c r="A3067" s="80">
        <v>37195</v>
      </c>
      <c r="B3067" s="79" t="s">
        <v>185</v>
      </c>
      <c r="C3067" s="79" t="s">
        <v>105</v>
      </c>
      <c r="D3067" s="85">
        <v>12551.404699999999</v>
      </c>
      <c r="E3067" s="85">
        <v>12551.404699999999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1IF-KERN/RIVER</v>
      </c>
    </row>
    <row r="3068" spans="1:8">
      <c r="A3068" s="80">
        <v>37195</v>
      </c>
      <c r="B3068" s="79" t="s">
        <v>185</v>
      </c>
      <c r="C3068" s="79" t="s">
        <v>67</v>
      </c>
      <c r="D3068" s="85">
        <v>136099.77179999999</v>
      </c>
      <c r="E3068" s="85">
        <v>136099.77179999999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1IF-NWPL_ROCKY_M</v>
      </c>
    </row>
    <row r="3069" spans="1:8">
      <c r="A3069" s="80">
        <v>37195</v>
      </c>
      <c r="B3069" s="79" t="s">
        <v>185</v>
      </c>
      <c r="C3069" s="79" t="s">
        <v>101</v>
      </c>
      <c r="D3069" s="85">
        <v>1811.0183000000002</v>
      </c>
      <c r="E3069" s="85">
        <v>1811.0183000000002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1IF-QUESTAR</v>
      </c>
    </row>
    <row r="3070" spans="1:8">
      <c r="A3070" s="80">
        <v>37195</v>
      </c>
      <c r="B3070" s="79" t="s">
        <v>185</v>
      </c>
      <c r="C3070" s="79" t="s">
        <v>68</v>
      </c>
      <c r="D3070" s="85">
        <v>31010.820100000001</v>
      </c>
      <c r="E3070" s="85">
        <v>31010.820100000001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1NGI-MALIN</v>
      </c>
    </row>
    <row r="3071" spans="1:8">
      <c r="A3071" s="80">
        <v>37195</v>
      </c>
      <c r="B3071" s="79" t="s">
        <v>185</v>
      </c>
      <c r="C3071" s="79" t="s">
        <v>74</v>
      </c>
      <c r="D3071" s="85">
        <v>-9978.0624000000007</v>
      </c>
      <c r="E3071" s="85">
        <v>-9978.0624000000007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1NGI-PGE/CG</v>
      </c>
    </row>
    <row r="3072" spans="1:8">
      <c r="A3072" s="80">
        <v>37195</v>
      </c>
      <c r="B3072" s="79" t="s">
        <v>185</v>
      </c>
      <c r="C3072" s="79" t="s">
        <v>97</v>
      </c>
      <c r="D3072" s="85">
        <v>0</v>
      </c>
      <c r="E3072" s="85">
        <v>0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1NGI-SOBDR-SOCAL</v>
      </c>
    </row>
    <row r="3073" spans="1:8">
      <c r="A3073" s="80">
        <v>37195</v>
      </c>
      <c r="B3073" s="79" t="s">
        <v>185</v>
      </c>
      <c r="C3073" s="79" t="s">
        <v>46</v>
      </c>
      <c r="D3073" s="85">
        <v>-26165.472900000001</v>
      </c>
      <c r="E3073" s="85">
        <v>-26165.472900000001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1NGI-SOCAL</v>
      </c>
    </row>
    <row r="3074" spans="1:8">
      <c r="A3074" s="80">
        <v>37195</v>
      </c>
      <c r="B3074" s="79" t="s">
        <v>185</v>
      </c>
      <c r="C3074" s="79" t="s">
        <v>191</v>
      </c>
      <c r="D3074" s="85">
        <v>0</v>
      </c>
      <c r="E3074" s="85">
        <v>0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1NW-STANFIELD</v>
      </c>
    </row>
    <row r="3075" spans="1:8">
      <c r="A3075" s="80">
        <v>37195</v>
      </c>
      <c r="B3075" s="79" t="s">
        <v>185</v>
      </c>
      <c r="C3075" s="79" t="s">
        <v>192</v>
      </c>
      <c r="D3075" s="85">
        <v>1012.7733000000001</v>
      </c>
      <c r="E3075" s="85">
        <v>1012.7733000000001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1SUMAS-US/IM</v>
      </c>
    </row>
    <row r="3076" spans="1:8">
      <c r="A3076" s="80">
        <v>37165</v>
      </c>
      <c r="B3076" s="79" t="s">
        <v>87</v>
      </c>
      <c r="C3076" s="79" t="s">
        <v>103</v>
      </c>
      <c r="D3076" s="85">
        <v>0</v>
      </c>
      <c r="E3076" s="85">
        <v>0</v>
      </c>
      <c r="F3076" s="210">
        <f t="shared" si="144"/>
        <v>1</v>
      </c>
      <c r="G3076" s="79" t="str">
        <f t="shared" si="145"/>
        <v>D</v>
      </c>
      <c r="H3076" s="79" t="str">
        <f t="shared" si="146"/>
        <v>1DJ/BASIN/CIG</v>
      </c>
    </row>
    <row r="3077" spans="1:8">
      <c r="A3077" s="80">
        <v>37165</v>
      </c>
      <c r="B3077" s="79" t="s">
        <v>87</v>
      </c>
      <c r="C3077" s="79" t="s">
        <v>100</v>
      </c>
      <c r="D3077" s="85">
        <v>0</v>
      </c>
      <c r="E3077" s="85">
        <v>0</v>
      </c>
      <c r="F3077" s="210">
        <f t="shared" si="144"/>
        <v>1</v>
      </c>
      <c r="G3077" s="79" t="str">
        <f t="shared" si="145"/>
        <v>D</v>
      </c>
      <c r="H3077" s="79" t="str">
        <f t="shared" si="146"/>
        <v>1DJ/BASIN/PSCO</v>
      </c>
    </row>
    <row r="3078" spans="1:8">
      <c r="A3078" s="80">
        <v>37165</v>
      </c>
      <c r="B3078" s="79" t="s">
        <v>87</v>
      </c>
      <c r="C3078" s="79" t="s">
        <v>91</v>
      </c>
      <c r="D3078" s="85">
        <v>0</v>
      </c>
      <c r="E3078" s="85">
        <v>0</v>
      </c>
      <c r="F3078" s="210">
        <f t="shared" si="144"/>
        <v>1</v>
      </c>
      <c r="G3078" s="79" t="str">
        <f t="shared" si="145"/>
        <v>D</v>
      </c>
      <c r="H3078" s="79" t="str">
        <f t="shared" si="146"/>
        <v>1IF-CIG/RKYMTN</v>
      </c>
    </row>
    <row r="3079" spans="1:8">
      <c r="A3079" s="80">
        <v>37165</v>
      </c>
      <c r="B3079" s="79" t="s">
        <v>87</v>
      </c>
      <c r="C3079" s="79" t="s">
        <v>108</v>
      </c>
      <c r="D3079" s="85">
        <v>0</v>
      </c>
      <c r="E3079" s="85">
        <v>0</v>
      </c>
      <c r="F3079" s="210">
        <f t="shared" si="144"/>
        <v>1</v>
      </c>
      <c r="G3079" s="79" t="str">
        <f t="shared" si="145"/>
        <v>D</v>
      </c>
      <c r="H3079" s="79" t="str">
        <f t="shared" si="146"/>
        <v>1IF-CIG/ROCKPORT</v>
      </c>
    </row>
    <row r="3080" spans="1:8">
      <c r="A3080" s="80">
        <v>37165</v>
      </c>
      <c r="B3080" s="79" t="s">
        <v>87</v>
      </c>
      <c r="C3080" s="79" t="s">
        <v>109</v>
      </c>
      <c r="D3080" s="85">
        <v>0</v>
      </c>
      <c r="E3080" s="85">
        <v>0</v>
      </c>
      <c r="F3080" s="210">
        <f t="shared" si="144"/>
        <v>1</v>
      </c>
      <c r="G3080" s="79" t="str">
        <f t="shared" si="145"/>
        <v>D</v>
      </c>
      <c r="H3080" s="79" t="str">
        <f t="shared" si="146"/>
        <v>1IF-CIG/SOUTHERN</v>
      </c>
    </row>
    <row r="3081" spans="1:8">
      <c r="A3081" s="80">
        <v>37165</v>
      </c>
      <c r="B3081" s="79" t="s">
        <v>87</v>
      </c>
      <c r="C3081" s="79" t="s">
        <v>104</v>
      </c>
      <c r="D3081" s="85">
        <v>0</v>
      </c>
      <c r="E3081" s="85">
        <v>0</v>
      </c>
      <c r="F3081" s="210">
        <f t="shared" si="144"/>
        <v>1</v>
      </c>
      <c r="G3081" s="79" t="str">
        <f t="shared" si="145"/>
        <v>D</v>
      </c>
      <c r="H3081" s="79" t="str">
        <f t="shared" si="146"/>
        <v>1IF-CIG/WIC</v>
      </c>
    </row>
    <row r="3082" spans="1:8">
      <c r="A3082" s="80">
        <v>37165</v>
      </c>
      <c r="B3082" s="79" t="s">
        <v>87</v>
      </c>
      <c r="C3082" s="79" t="s">
        <v>110</v>
      </c>
      <c r="D3082" s="85">
        <v>0</v>
      </c>
      <c r="E3082" s="85">
        <v>0</v>
      </c>
      <c r="F3082" s="210">
        <f t="shared" si="144"/>
        <v>1</v>
      </c>
      <c r="G3082" s="79" t="str">
        <f t="shared" si="145"/>
        <v>D</v>
      </c>
      <c r="H3082" s="79" t="str">
        <f t="shared" si="146"/>
        <v>1IF-CIG/WINDRVR</v>
      </c>
    </row>
    <row r="3083" spans="1:8">
      <c r="A3083" s="80">
        <v>37165</v>
      </c>
      <c r="B3083" s="79" t="s">
        <v>87</v>
      </c>
      <c r="C3083" s="79" t="s">
        <v>72</v>
      </c>
      <c r="D3083" s="85">
        <v>0</v>
      </c>
      <c r="E3083" s="85">
        <v>0</v>
      </c>
      <c r="F3083" s="210">
        <f t="shared" si="144"/>
        <v>1</v>
      </c>
      <c r="G3083" s="79" t="str">
        <f t="shared" si="145"/>
        <v>D</v>
      </c>
      <c r="H3083" s="79" t="str">
        <f t="shared" si="146"/>
        <v>1IF-ELPO/SJ</v>
      </c>
    </row>
    <row r="3084" spans="1:8">
      <c r="A3084" s="80">
        <v>37165</v>
      </c>
      <c r="B3084" s="79" t="s">
        <v>87</v>
      </c>
      <c r="C3084" s="79" t="s">
        <v>99</v>
      </c>
      <c r="D3084" s="85">
        <v>0</v>
      </c>
      <c r="E3084" s="85">
        <v>0</v>
      </c>
      <c r="F3084" s="210">
        <f t="shared" si="144"/>
        <v>1</v>
      </c>
      <c r="G3084" s="79" t="str">
        <f t="shared" si="145"/>
        <v>D</v>
      </c>
      <c r="H3084" s="79" t="str">
        <f t="shared" si="146"/>
        <v>1IF-NGPL/MIDCON</v>
      </c>
    </row>
    <row r="3085" spans="1:8">
      <c r="A3085" s="80">
        <v>37165</v>
      </c>
      <c r="B3085" s="79" t="s">
        <v>87</v>
      </c>
      <c r="C3085" s="79" t="s">
        <v>111</v>
      </c>
      <c r="D3085" s="85">
        <v>0</v>
      </c>
      <c r="E3085" s="85">
        <v>0</v>
      </c>
      <c r="F3085" s="210">
        <f t="shared" si="144"/>
        <v>1</v>
      </c>
      <c r="G3085" s="79" t="str">
        <f t="shared" si="145"/>
        <v>D</v>
      </c>
      <c r="H3085" s="79" t="str">
        <f t="shared" si="146"/>
        <v>1IF-NGPL/OK-NW</v>
      </c>
    </row>
    <row r="3086" spans="1:8">
      <c r="A3086" s="80">
        <v>37165</v>
      </c>
      <c r="B3086" s="79" t="s">
        <v>87</v>
      </c>
      <c r="C3086" s="79" t="s">
        <v>67</v>
      </c>
      <c r="D3086" s="85">
        <v>0</v>
      </c>
      <c r="E3086" s="85">
        <v>0</v>
      </c>
      <c r="F3086" s="210">
        <f t="shared" si="144"/>
        <v>1</v>
      </c>
      <c r="G3086" s="79" t="str">
        <f t="shared" si="145"/>
        <v>D</v>
      </c>
      <c r="H3086" s="79" t="str">
        <f t="shared" si="146"/>
        <v>1IF-NWPL_ROCKY_M</v>
      </c>
    </row>
    <row r="3087" spans="1:8">
      <c r="A3087" s="80">
        <v>37165</v>
      </c>
      <c r="B3087" s="79" t="s">
        <v>87</v>
      </c>
      <c r="C3087" s="79" t="s">
        <v>102</v>
      </c>
      <c r="D3087" s="85">
        <v>0</v>
      </c>
      <c r="E3087" s="85">
        <v>0</v>
      </c>
      <c r="F3087" s="210">
        <f t="shared" si="144"/>
        <v>1</v>
      </c>
      <c r="G3087" s="79" t="str">
        <f t="shared" si="145"/>
        <v>D</v>
      </c>
      <c r="H3087" s="79" t="str">
        <f t="shared" si="146"/>
        <v>1IF-PAN/TX/OK</v>
      </c>
    </row>
    <row r="3088" spans="1:8">
      <c r="A3088" s="80">
        <v>37165</v>
      </c>
      <c r="B3088" s="79" t="s">
        <v>87</v>
      </c>
      <c r="C3088" s="79" t="s">
        <v>46</v>
      </c>
      <c r="D3088" s="85">
        <v>0</v>
      </c>
      <c r="E3088" s="85">
        <v>0</v>
      </c>
      <c r="F3088" s="210">
        <f t="shared" si="144"/>
        <v>1</v>
      </c>
      <c r="G3088" s="79" t="str">
        <f t="shared" si="145"/>
        <v>D</v>
      </c>
      <c r="H3088" s="79" t="str">
        <f t="shared" si="146"/>
        <v>1NGI-SOCAL</v>
      </c>
    </row>
    <row r="3089" spans="1:8">
      <c r="A3089" s="80">
        <v>37196</v>
      </c>
      <c r="B3089" s="79" t="s">
        <v>87</v>
      </c>
      <c r="C3089" s="79" t="s">
        <v>103</v>
      </c>
      <c r="D3089" s="85">
        <v>-7496.2816000000003</v>
      </c>
      <c r="E3089" s="85">
        <v>74.962816000000004</v>
      </c>
      <c r="F3089" s="210">
        <f t="shared" si="144"/>
        <v>2</v>
      </c>
      <c r="G3089" s="79" t="str">
        <f t="shared" si="145"/>
        <v>D</v>
      </c>
      <c r="H3089" s="79" t="str">
        <f t="shared" si="146"/>
        <v>2DJ/BASIN/CIG</v>
      </c>
    </row>
    <row r="3090" spans="1:8">
      <c r="A3090" s="80">
        <v>37196</v>
      </c>
      <c r="B3090" s="79" t="s">
        <v>87</v>
      </c>
      <c r="C3090" s="79" t="s">
        <v>100</v>
      </c>
      <c r="D3090" s="85">
        <v>-26986.613600000001</v>
      </c>
      <c r="E3090" s="85">
        <v>2698.6613600000001</v>
      </c>
      <c r="F3090" s="210">
        <f t="shared" si="144"/>
        <v>2</v>
      </c>
      <c r="G3090" s="79" t="str">
        <f t="shared" si="145"/>
        <v>D</v>
      </c>
      <c r="H3090" s="79" t="str">
        <f t="shared" si="146"/>
        <v>2DJ/BASIN/PSCO</v>
      </c>
    </row>
    <row r="3091" spans="1:8">
      <c r="A3091" s="80">
        <v>37196</v>
      </c>
      <c r="B3091" s="79" t="s">
        <v>87</v>
      </c>
      <c r="C3091" s="79" t="s">
        <v>91</v>
      </c>
      <c r="D3091" s="85">
        <v>-473742.00829999999</v>
      </c>
      <c r="E3091" s="85">
        <v>4737.420083</v>
      </c>
      <c r="F3091" s="210">
        <f t="shared" si="144"/>
        <v>2</v>
      </c>
      <c r="G3091" s="79" t="str">
        <f t="shared" si="145"/>
        <v>D</v>
      </c>
      <c r="H3091" s="79" t="str">
        <f t="shared" si="146"/>
        <v>2IF-CIG/RKYMTN</v>
      </c>
    </row>
    <row r="3092" spans="1:8">
      <c r="A3092" s="80">
        <v>37196</v>
      </c>
      <c r="B3092" s="79" t="s">
        <v>87</v>
      </c>
      <c r="C3092" s="79" t="s">
        <v>109</v>
      </c>
      <c r="D3092" s="85">
        <v>199351.1152</v>
      </c>
      <c r="E3092" s="85">
        <v>-19935.111519999999</v>
      </c>
      <c r="F3092" s="210">
        <f t="shared" si="144"/>
        <v>2</v>
      </c>
      <c r="G3092" s="79" t="str">
        <f t="shared" si="145"/>
        <v>D</v>
      </c>
      <c r="H3092" s="79" t="str">
        <f t="shared" si="146"/>
        <v>2IF-CIG/SOUTHERN</v>
      </c>
    </row>
    <row r="3093" spans="1:8">
      <c r="A3093" s="80">
        <v>37196</v>
      </c>
      <c r="B3093" s="79" t="s">
        <v>87</v>
      </c>
      <c r="C3093" s="79" t="s">
        <v>110</v>
      </c>
      <c r="D3093" s="85">
        <v>0</v>
      </c>
      <c r="E3093" s="85">
        <v>0</v>
      </c>
      <c r="F3093" s="210">
        <f t="shared" si="144"/>
        <v>2</v>
      </c>
      <c r="G3093" s="79" t="str">
        <f t="shared" si="145"/>
        <v>D</v>
      </c>
      <c r="H3093" s="79" t="str">
        <f t="shared" si="146"/>
        <v>2IF-CIG/WINDRVR</v>
      </c>
    </row>
    <row r="3094" spans="1:8">
      <c r="A3094" s="80">
        <v>37196</v>
      </c>
      <c r="B3094" s="79" t="s">
        <v>87</v>
      </c>
      <c r="C3094" s="79" t="s">
        <v>72</v>
      </c>
      <c r="D3094" s="85">
        <v>-26986.613799999999</v>
      </c>
      <c r="E3094" s="85">
        <v>2698.66138</v>
      </c>
      <c r="F3094" s="210">
        <f t="shared" si="144"/>
        <v>2</v>
      </c>
      <c r="G3094" s="79" t="str">
        <f t="shared" si="145"/>
        <v>D</v>
      </c>
      <c r="H3094" s="79" t="str">
        <f t="shared" si="146"/>
        <v>2IF-ELPO/SJ</v>
      </c>
    </row>
    <row r="3095" spans="1:8">
      <c r="A3095" s="80">
        <v>37196</v>
      </c>
      <c r="B3095" s="79" t="s">
        <v>87</v>
      </c>
      <c r="C3095" s="79" t="s">
        <v>99</v>
      </c>
      <c r="D3095" s="85">
        <v>95812.473899999997</v>
      </c>
      <c r="E3095" s="85">
        <v>-2395.3118475000001</v>
      </c>
      <c r="F3095" s="210">
        <f t="shared" si="144"/>
        <v>2</v>
      </c>
      <c r="G3095" s="79" t="str">
        <f t="shared" si="145"/>
        <v>D</v>
      </c>
      <c r="H3095" s="79" t="str">
        <f t="shared" si="146"/>
        <v>2IF-NGPL/MIDCON</v>
      </c>
    </row>
    <row r="3096" spans="1:8">
      <c r="A3096" s="80">
        <v>37196</v>
      </c>
      <c r="B3096" s="79" t="s">
        <v>87</v>
      </c>
      <c r="C3096" s="79" t="s">
        <v>111</v>
      </c>
      <c r="D3096" s="85">
        <v>0</v>
      </c>
      <c r="E3096" s="85">
        <v>0</v>
      </c>
      <c r="F3096" s="210">
        <f t="shared" si="144"/>
        <v>2</v>
      </c>
      <c r="G3096" s="79" t="str">
        <f t="shared" si="145"/>
        <v>D</v>
      </c>
      <c r="H3096" s="79" t="str">
        <f t="shared" si="146"/>
        <v>2IF-NGPL/OK-NW</v>
      </c>
    </row>
    <row r="3097" spans="1:8">
      <c r="A3097" s="80">
        <v>37196</v>
      </c>
      <c r="B3097" s="79" t="s">
        <v>87</v>
      </c>
      <c r="C3097" s="79" t="s">
        <v>67</v>
      </c>
      <c r="D3097" s="85">
        <v>-425788.79450000002</v>
      </c>
      <c r="E3097" s="85">
        <v>42578.87945</v>
      </c>
      <c r="F3097" s="210">
        <f t="shared" si="144"/>
        <v>2</v>
      </c>
      <c r="G3097" s="79" t="str">
        <f t="shared" si="145"/>
        <v>D</v>
      </c>
      <c r="H3097" s="79" t="str">
        <f t="shared" si="146"/>
        <v>2IF-NWPL_ROCKY_M</v>
      </c>
    </row>
    <row r="3098" spans="1:8">
      <c r="A3098" s="80">
        <v>37196</v>
      </c>
      <c r="B3098" s="79" t="s">
        <v>87</v>
      </c>
      <c r="C3098" s="79" t="s">
        <v>102</v>
      </c>
      <c r="D3098" s="85">
        <v>-449776.89569999999</v>
      </c>
      <c r="E3098" s="85">
        <v>11244.422392500001</v>
      </c>
      <c r="F3098" s="210">
        <f t="shared" si="144"/>
        <v>2</v>
      </c>
      <c r="G3098" s="79" t="str">
        <f t="shared" si="145"/>
        <v>D</v>
      </c>
      <c r="H3098" s="79" t="str">
        <f t="shared" si="146"/>
        <v>2IF-PAN/TX/OK</v>
      </c>
    </row>
    <row r="3099" spans="1:8">
      <c r="A3099" s="80">
        <v>37196</v>
      </c>
      <c r="B3099" s="79" t="s">
        <v>87</v>
      </c>
      <c r="C3099" s="79" t="s">
        <v>46</v>
      </c>
      <c r="D3099" s="85">
        <v>0</v>
      </c>
      <c r="E3099" s="85">
        <v>0</v>
      </c>
      <c r="F3099" s="210">
        <f t="shared" si="144"/>
        <v>2</v>
      </c>
      <c r="G3099" s="79" t="str">
        <f t="shared" si="145"/>
        <v>D</v>
      </c>
      <c r="H3099" s="79" t="str">
        <f t="shared" si="146"/>
        <v>2NGI-SOCAL</v>
      </c>
    </row>
    <row r="3100" spans="1:8">
      <c r="A3100" s="80">
        <v>37226</v>
      </c>
      <c r="B3100" s="79" t="s">
        <v>87</v>
      </c>
      <c r="C3100" s="79" t="s">
        <v>103</v>
      </c>
      <c r="D3100" s="85">
        <v>-7730.9888000000001</v>
      </c>
      <c r="E3100" s="85">
        <v>77.309888000000001</v>
      </c>
      <c r="F3100" s="210">
        <f t="shared" si="144"/>
        <v>3</v>
      </c>
      <c r="G3100" s="79" t="str">
        <f t="shared" si="145"/>
        <v>D</v>
      </c>
      <c r="H3100" s="79" t="str">
        <f t="shared" si="146"/>
        <v>3DJ/BASIN/CIG</v>
      </c>
    </row>
    <row r="3101" spans="1:8">
      <c r="A3101" s="80">
        <v>37226</v>
      </c>
      <c r="B3101" s="79" t="s">
        <v>87</v>
      </c>
      <c r="C3101" s="79" t="s">
        <v>100</v>
      </c>
      <c r="D3101" s="85">
        <v>-27831.559600000001</v>
      </c>
      <c r="E3101" s="85">
        <v>2783.1559600000001</v>
      </c>
      <c r="F3101" s="210">
        <f t="shared" si="144"/>
        <v>3</v>
      </c>
      <c r="G3101" s="79" t="str">
        <f t="shared" si="145"/>
        <v>D</v>
      </c>
      <c r="H3101" s="79" t="str">
        <f t="shared" si="146"/>
        <v>3DJ/BASIN/PSCO</v>
      </c>
    </row>
    <row r="3102" spans="1:8">
      <c r="A3102" s="80">
        <v>37226</v>
      </c>
      <c r="B3102" s="79" t="s">
        <v>87</v>
      </c>
      <c r="C3102" s="79" t="s">
        <v>196</v>
      </c>
      <c r="D3102" s="85">
        <v>463859.32549999998</v>
      </c>
      <c r="E3102" s="85">
        <v>0</v>
      </c>
      <c r="F3102" s="210">
        <f t="shared" si="144"/>
        <v>3</v>
      </c>
      <c r="G3102" s="79" t="str">
        <f t="shared" si="145"/>
        <v>D</v>
      </c>
      <c r="H3102" s="79" t="str">
        <f t="shared" si="146"/>
        <v>3IF-CIG/GLENROCK</v>
      </c>
    </row>
    <row r="3103" spans="1:8">
      <c r="A3103" s="80">
        <v>37226</v>
      </c>
      <c r="B3103" s="79" t="s">
        <v>87</v>
      </c>
      <c r="C3103" s="79" t="s">
        <v>91</v>
      </c>
      <c r="D3103" s="85">
        <v>-309324.34179999999</v>
      </c>
      <c r="E3103" s="85">
        <v>3093.243418</v>
      </c>
      <c r="F3103" s="210">
        <f t="shared" si="144"/>
        <v>3</v>
      </c>
      <c r="G3103" s="79" t="str">
        <f t="shared" si="145"/>
        <v>D</v>
      </c>
      <c r="H3103" s="79" t="str">
        <f t="shared" si="146"/>
        <v>3IF-CIG/RKYMTN</v>
      </c>
    </row>
    <row r="3104" spans="1:8">
      <c r="A3104" s="80">
        <v>37226</v>
      </c>
      <c r="B3104" s="79" t="s">
        <v>87</v>
      </c>
      <c r="C3104" s="79" t="s">
        <v>109</v>
      </c>
      <c r="D3104" s="85">
        <v>184745.69260000001</v>
      </c>
      <c r="E3104" s="85">
        <v>-18474.56926</v>
      </c>
      <c r="F3104" s="210">
        <f t="shared" si="144"/>
        <v>3</v>
      </c>
      <c r="G3104" s="79" t="str">
        <f t="shared" si="145"/>
        <v>D</v>
      </c>
      <c r="H3104" s="79" t="str">
        <f t="shared" si="146"/>
        <v>3IF-CIG/SOUTHERN</v>
      </c>
    </row>
    <row r="3105" spans="1:8">
      <c r="A3105" s="80">
        <v>37226</v>
      </c>
      <c r="B3105" s="79" t="s">
        <v>87</v>
      </c>
      <c r="C3105" s="79" t="s">
        <v>110</v>
      </c>
      <c r="D3105" s="85">
        <v>-61847.910100000001</v>
      </c>
      <c r="E3105" s="85">
        <v>618.47910100000001</v>
      </c>
      <c r="F3105" s="210">
        <f t="shared" si="144"/>
        <v>3</v>
      </c>
      <c r="G3105" s="79" t="str">
        <f t="shared" si="145"/>
        <v>D</v>
      </c>
      <c r="H3105" s="79" t="str">
        <f t="shared" si="146"/>
        <v>3IF-CIG/WINDRVR</v>
      </c>
    </row>
    <row r="3106" spans="1:8">
      <c r="A3106" s="80">
        <v>37226</v>
      </c>
      <c r="B3106" s="79" t="s">
        <v>87</v>
      </c>
      <c r="C3106" s="79" t="s">
        <v>72</v>
      </c>
      <c r="D3106" s="85">
        <v>-30923.955000000002</v>
      </c>
      <c r="E3106" s="85">
        <v>3092.3955000000001</v>
      </c>
      <c r="F3106" s="210">
        <f t="shared" si="144"/>
        <v>3</v>
      </c>
      <c r="G3106" s="79" t="str">
        <f t="shared" si="145"/>
        <v>D</v>
      </c>
      <c r="H3106" s="79" t="str">
        <f t="shared" si="146"/>
        <v>3IF-ELPO/SJ</v>
      </c>
    </row>
    <row r="3107" spans="1:8">
      <c r="A3107" s="80">
        <v>37226</v>
      </c>
      <c r="B3107" s="79" t="s">
        <v>87</v>
      </c>
      <c r="C3107" s="79" t="s">
        <v>99</v>
      </c>
      <c r="D3107" s="85">
        <v>63765.195299999999</v>
      </c>
      <c r="E3107" s="85">
        <v>-1594.1298824999999</v>
      </c>
      <c r="F3107" s="210">
        <f t="shared" si="144"/>
        <v>3</v>
      </c>
      <c r="G3107" s="79" t="str">
        <f t="shared" si="145"/>
        <v>D</v>
      </c>
      <c r="H3107" s="79" t="str">
        <f t="shared" si="146"/>
        <v>3IF-NGPL/MIDCON</v>
      </c>
    </row>
    <row r="3108" spans="1:8">
      <c r="A3108" s="80">
        <v>37226</v>
      </c>
      <c r="B3108" s="79" t="s">
        <v>87</v>
      </c>
      <c r="C3108" s="79" t="s">
        <v>111</v>
      </c>
      <c r="D3108" s="85">
        <v>0</v>
      </c>
      <c r="E3108" s="85">
        <v>0</v>
      </c>
      <c r="F3108" s="210">
        <f t="shared" si="144"/>
        <v>3</v>
      </c>
      <c r="G3108" s="79" t="str">
        <f t="shared" si="145"/>
        <v>D</v>
      </c>
      <c r="H3108" s="79" t="str">
        <f t="shared" si="146"/>
        <v>3IF-NGPL/OK-NW</v>
      </c>
    </row>
    <row r="3109" spans="1:8">
      <c r="A3109" s="80">
        <v>37226</v>
      </c>
      <c r="B3109" s="79" t="s">
        <v>87</v>
      </c>
      <c r="C3109" s="79" t="s">
        <v>67</v>
      </c>
      <c r="D3109" s="85">
        <v>-439120.16149999999</v>
      </c>
      <c r="E3109" s="85">
        <v>43912.016150000003</v>
      </c>
      <c r="F3109" s="210">
        <f t="shared" si="144"/>
        <v>3</v>
      </c>
      <c r="G3109" s="79" t="str">
        <f t="shared" si="145"/>
        <v>D</v>
      </c>
      <c r="H3109" s="79" t="str">
        <f t="shared" si="146"/>
        <v>3IF-NWPL_ROCKY_M</v>
      </c>
    </row>
    <row r="3110" spans="1:8">
      <c r="A3110" s="80">
        <v>37226</v>
      </c>
      <c r="B3110" s="79" t="s">
        <v>87</v>
      </c>
      <c r="C3110" s="79" t="s">
        <v>102</v>
      </c>
      <c r="D3110" s="85">
        <v>-309239.5503</v>
      </c>
      <c r="E3110" s="85">
        <v>7730.9887575000002</v>
      </c>
      <c r="F3110" s="210">
        <f t="shared" si="144"/>
        <v>3</v>
      </c>
      <c r="G3110" s="79" t="str">
        <f t="shared" si="145"/>
        <v>D</v>
      </c>
      <c r="H3110" s="79" t="str">
        <f t="shared" si="146"/>
        <v>3IF-PAN/TX/OK</v>
      </c>
    </row>
    <row r="3111" spans="1:8">
      <c r="A3111" s="80">
        <v>37226</v>
      </c>
      <c r="B3111" s="79" t="s">
        <v>87</v>
      </c>
      <c r="C3111" s="79" t="s">
        <v>46</v>
      </c>
      <c r="D3111" s="85">
        <v>0</v>
      </c>
      <c r="E3111" s="85">
        <v>0</v>
      </c>
      <c r="F3111" s="210">
        <f t="shared" si="144"/>
        <v>3</v>
      </c>
      <c r="G3111" s="79" t="str">
        <f t="shared" si="145"/>
        <v>D</v>
      </c>
      <c r="H3111" s="79" t="str">
        <f t="shared" si="146"/>
        <v>3NGI-SOCAL</v>
      </c>
    </row>
    <row r="3112" spans="1:8">
      <c r="A3112" s="80">
        <v>37257</v>
      </c>
      <c r="B3112" s="79" t="s">
        <v>87</v>
      </c>
      <c r="C3112" s="79" t="s">
        <v>103</v>
      </c>
      <c r="D3112" s="85">
        <v>-7715.9877000000006</v>
      </c>
      <c r="E3112" s="85">
        <v>77.159876999999994</v>
      </c>
      <c r="F3112" s="210">
        <f t="shared" si="144"/>
        <v>3</v>
      </c>
      <c r="G3112" s="79" t="str">
        <f t="shared" si="145"/>
        <v>D</v>
      </c>
      <c r="H3112" s="79" t="str">
        <f t="shared" si="146"/>
        <v>3DJ/BASIN/CIG</v>
      </c>
    </row>
    <row r="3113" spans="1:8">
      <c r="A3113" s="80">
        <v>37257</v>
      </c>
      <c r="B3113" s="79" t="s">
        <v>87</v>
      </c>
      <c r="C3113" s="79" t="s">
        <v>100</v>
      </c>
      <c r="D3113" s="85">
        <v>-27777.555800000002</v>
      </c>
      <c r="E3113" s="85">
        <v>2777.75558</v>
      </c>
      <c r="F3113" s="210">
        <f t="shared" si="144"/>
        <v>3</v>
      </c>
      <c r="G3113" s="79" t="str">
        <f t="shared" si="145"/>
        <v>D</v>
      </c>
      <c r="H3113" s="79" t="str">
        <f t="shared" si="146"/>
        <v>3DJ/BASIN/PSCO</v>
      </c>
    </row>
    <row r="3114" spans="1:8">
      <c r="A3114" s="80">
        <v>37257</v>
      </c>
      <c r="B3114" s="79" t="s">
        <v>87</v>
      </c>
      <c r="C3114" s="79" t="s">
        <v>196</v>
      </c>
      <c r="D3114" s="85">
        <v>462959.26410000003</v>
      </c>
      <c r="E3114" s="85">
        <v>0</v>
      </c>
      <c r="F3114" s="210">
        <f t="shared" si="144"/>
        <v>3</v>
      </c>
      <c r="G3114" s="79" t="str">
        <f t="shared" si="145"/>
        <v>D</v>
      </c>
      <c r="H3114" s="79" t="str">
        <f t="shared" si="146"/>
        <v>3IF-CIG/GLENROCK</v>
      </c>
    </row>
    <row r="3115" spans="1:8">
      <c r="A3115" s="80">
        <v>37257</v>
      </c>
      <c r="B3115" s="79" t="s">
        <v>87</v>
      </c>
      <c r="C3115" s="79" t="s">
        <v>91</v>
      </c>
      <c r="D3115" s="85">
        <v>-243765.4755</v>
      </c>
      <c r="E3115" s="85">
        <v>2437.654755</v>
      </c>
      <c r="F3115" s="210">
        <f t="shared" si="144"/>
        <v>3</v>
      </c>
      <c r="G3115" s="79" t="str">
        <f t="shared" si="145"/>
        <v>D</v>
      </c>
      <c r="H3115" s="79" t="str">
        <f t="shared" si="146"/>
        <v>3IF-CIG/RKYMTN</v>
      </c>
    </row>
    <row r="3116" spans="1:8">
      <c r="A3116" s="80">
        <v>37257</v>
      </c>
      <c r="B3116" s="79" t="s">
        <v>87</v>
      </c>
      <c r="C3116" s="79" t="s">
        <v>109</v>
      </c>
      <c r="D3116" s="85">
        <v>190360.88449999999</v>
      </c>
      <c r="E3116" s="85">
        <v>-19036.088449999999</v>
      </c>
      <c r="F3116" s="210">
        <f t="shared" si="144"/>
        <v>3</v>
      </c>
      <c r="G3116" s="79" t="str">
        <f t="shared" si="145"/>
        <v>D</v>
      </c>
      <c r="H3116" s="79" t="str">
        <f t="shared" si="146"/>
        <v>3IF-CIG/SOUTHERN</v>
      </c>
    </row>
    <row r="3117" spans="1:8">
      <c r="A3117" s="80">
        <v>37257</v>
      </c>
      <c r="B3117" s="79" t="s">
        <v>87</v>
      </c>
      <c r="C3117" s="79" t="s">
        <v>110</v>
      </c>
      <c r="D3117" s="85">
        <v>-61727.901899999997</v>
      </c>
      <c r="E3117" s="85">
        <v>617.27901899999995</v>
      </c>
      <c r="F3117" s="210">
        <f t="shared" si="144"/>
        <v>3</v>
      </c>
      <c r="G3117" s="79" t="str">
        <f t="shared" si="145"/>
        <v>D</v>
      </c>
      <c r="H3117" s="79" t="str">
        <f t="shared" si="146"/>
        <v>3IF-CIG/WINDRVR</v>
      </c>
    </row>
    <row r="3118" spans="1:8">
      <c r="A3118" s="80">
        <v>37257</v>
      </c>
      <c r="B3118" s="79" t="s">
        <v>87</v>
      </c>
      <c r="C3118" s="79" t="s">
        <v>72</v>
      </c>
      <c r="D3118" s="85">
        <v>-33950.345999999998</v>
      </c>
      <c r="E3118" s="85">
        <v>3395.0346</v>
      </c>
      <c r="F3118" s="210">
        <f t="shared" si="144"/>
        <v>3</v>
      </c>
      <c r="G3118" s="79" t="str">
        <f t="shared" si="145"/>
        <v>D</v>
      </c>
      <c r="H3118" s="79" t="str">
        <f t="shared" si="146"/>
        <v>3IF-ELPO/SJ</v>
      </c>
    </row>
    <row r="3119" spans="1:8">
      <c r="A3119" s="80">
        <v>37257</v>
      </c>
      <c r="B3119" s="79" t="s">
        <v>87</v>
      </c>
      <c r="C3119" s="79" t="s">
        <v>99</v>
      </c>
      <c r="D3119" s="85">
        <v>-2090.7837</v>
      </c>
      <c r="E3119" s="85">
        <v>52.269592500000002</v>
      </c>
      <c r="F3119" s="210">
        <f t="shared" si="144"/>
        <v>3</v>
      </c>
      <c r="G3119" s="79" t="str">
        <f t="shared" si="145"/>
        <v>D</v>
      </c>
      <c r="H3119" s="79" t="str">
        <f t="shared" si="146"/>
        <v>3IF-NGPL/MIDCON</v>
      </c>
    </row>
    <row r="3120" spans="1:8">
      <c r="A3120" s="80">
        <v>37257</v>
      </c>
      <c r="B3120" s="79" t="s">
        <v>87</v>
      </c>
      <c r="C3120" s="79" t="s">
        <v>111</v>
      </c>
      <c r="D3120" s="85">
        <v>0</v>
      </c>
      <c r="E3120" s="85">
        <v>0</v>
      </c>
      <c r="F3120" s="210">
        <f t="shared" si="144"/>
        <v>3</v>
      </c>
      <c r="G3120" s="79" t="str">
        <f t="shared" si="145"/>
        <v>D</v>
      </c>
      <c r="H3120" s="79" t="str">
        <f t="shared" si="146"/>
        <v>3IF-NGPL/OK-NW</v>
      </c>
    </row>
    <row r="3121" spans="1:8">
      <c r="A3121" s="80">
        <v>37257</v>
      </c>
      <c r="B3121" s="79" t="s">
        <v>87</v>
      </c>
      <c r="C3121" s="79" t="s">
        <v>67</v>
      </c>
      <c r="D3121" s="85">
        <v>-2753064.4240000001</v>
      </c>
      <c r="E3121" s="85">
        <v>275306.4424</v>
      </c>
      <c r="F3121" s="210">
        <f t="shared" si="144"/>
        <v>3</v>
      </c>
      <c r="G3121" s="79" t="str">
        <f t="shared" si="145"/>
        <v>D</v>
      </c>
      <c r="H3121" s="79" t="str">
        <f t="shared" si="146"/>
        <v>3IF-NWPL_ROCKY_M</v>
      </c>
    </row>
    <row r="3122" spans="1:8">
      <c r="A3122" s="80">
        <v>37257</v>
      </c>
      <c r="B3122" s="79" t="s">
        <v>87</v>
      </c>
      <c r="C3122" s="79" t="s">
        <v>102</v>
      </c>
      <c r="D3122" s="85">
        <v>-308639.50939999998</v>
      </c>
      <c r="E3122" s="85">
        <v>7715.9877349999997</v>
      </c>
      <c r="F3122" s="210">
        <f t="shared" si="144"/>
        <v>3</v>
      </c>
      <c r="G3122" s="79" t="str">
        <f t="shared" si="145"/>
        <v>D</v>
      </c>
      <c r="H3122" s="79" t="str">
        <f t="shared" si="146"/>
        <v>3IF-PAN/TX/OK</v>
      </c>
    </row>
    <row r="3123" spans="1:8">
      <c r="A3123" s="80">
        <v>37257</v>
      </c>
      <c r="B3123" s="79" t="s">
        <v>87</v>
      </c>
      <c r="C3123" s="79" t="s">
        <v>46</v>
      </c>
      <c r="D3123" s="85">
        <v>0</v>
      </c>
      <c r="E3123" s="85">
        <v>0</v>
      </c>
      <c r="F3123" s="210">
        <f t="shared" si="144"/>
        <v>3</v>
      </c>
      <c r="G3123" s="79" t="str">
        <f t="shared" si="145"/>
        <v>D</v>
      </c>
      <c r="H3123" s="79" t="str">
        <f t="shared" si="146"/>
        <v>3NGI-SOCAL</v>
      </c>
    </row>
    <row r="3124" spans="1:8">
      <c r="A3124" s="80">
        <v>37288</v>
      </c>
      <c r="B3124" s="79" t="s">
        <v>87</v>
      </c>
      <c r="C3124" s="79" t="s">
        <v>103</v>
      </c>
      <c r="D3124" s="85">
        <v>-6955.7147000000004</v>
      </c>
      <c r="E3124" s="85">
        <v>69.557147000000001</v>
      </c>
      <c r="F3124" s="210">
        <f t="shared" si="144"/>
        <v>3</v>
      </c>
      <c r="G3124" s="79" t="str">
        <f t="shared" si="145"/>
        <v>D</v>
      </c>
      <c r="H3124" s="79" t="str">
        <f t="shared" si="146"/>
        <v>3DJ/BASIN/CIG</v>
      </c>
    </row>
    <row r="3125" spans="1:8">
      <c r="A3125" s="80">
        <v>37288</v>
      </c>
      <c r="B3125" s="79" t="s">
        <v>87</v>
      </c>
      <c r="C3125" s="79" t="s">
        <v>100</v>
      </c>
      <c r="D3125" s="85">
        <v>-25040.573</v>
      </c>
      <c r="E3125" s="85">
        <v>2504.0572999999999</v>
      </c>
      <c r="F3125" s="210">
        <f t="shared" si="144"/>
        <v>3</v>
      </c>
      <c r="G3125" s="79" t="str">
        <f t="shared" si="145"/>
        <v>D</v>
      </c>
      <c r="H3125" s="79" t="str">
        <f t="shared" si="146"/>
        <v>3DJ/BASIN/PSCO</v>
      </c>
    </row>
    <row r="3126" spans="1:8">
      <c r="A3126" s="80">
        <v>37288</v>
      </c>
      <c r="B3126" s="79" t="s">
        <v>87</v>
      </c>
      <c r="C3126" s="79" t="s">
        <v>196</v>
      </c>
      <c r="D3126" s="85">
        <v>417342.88429999998</v>
      </c>
      <c r="E3126" s="85">
        <v>0</v>
      </c>
      <c r="F3126" s="210">
        <f t="shared" si="144"/>
        <v>3</v>
      </c>
      <c r="G3126" s="79" t="str">
        <f t="shared" si="145"/>
        <v>D</v>
      </c>
      <c r="H3126" s="79" t="str">
        <f t="shared" si="146"/>
        <v>3IF-CIG/GLENROCK</v>
      </c>
    </row>
    <row r="3127" spans="1:8">
      <c r="A3127" s="80">
        <v>37288</v>
      </c>
      <c r="B3127" s="79" t="s">
        <v>87</v>
      </c>
      <c r="C3127" s="79" t="s">
        <v>91</v>
      </c>
      <c r="D3127" s="85">
        <v>-345208.14799999999</v>
      </c>
      <c r="E3127" s="85">
        <v>3452.0814799999998</v>
      </c>
      <c r="F3127" s="210">
        <f t="shared" si="144"/>
        <v>3</v>
      </c>
      <c r="G3127" s="79" t="str">
        <f t="shared" si="145"/>
        <v>D</v>
      </c>
      <c r="H3127" s="79" t="str">
        <f t="shared" si="146"/>
        <v>3IF-CIG/RKYMTN</v>
      </c>
    </row>
    <row r="3128" spans="1:8">
      <c r="A3128" s="80">
        <v>37288</v>
      </c>
      <c r="B3128" s="79" t="s">
        <v>87</v>
      </c>
      <c r="C3128" s="79" t="s">
        <v>109</v>
      </c>
      <c r="D3128" s="85">
        <v>183034.66500000001</v>
      </c>
      <c r="E3128" s="85">
        <v>-18303.466500000002</v>
      </c>
      <c r="F3128" s="210">
        <f t="shared" si="144"/>
        <v>3</v>
      </c>
      <c r="G3128" s="79" t="str">
        <f t="shared" si="145"/>
        <v>D</v>
      </c>
      <c r="H3128" s="79" t="str">
        <f t="shared" si="146"/>
        <v>3IF-CIG/SOUTHERN</v>
      </c>
    </row>
    <row r="3129" spans="1:8">
      <c r="A3129" s="80">
        <v>37288</v>
      </c>
      <c r="B3129" s="79" t="s">
        <v>87</v>
      </c>
      <c r="C3129" s="79" t="s">
        <v>110</v>
      </c>
      <c r="D3129" s="85">
        <v>-55645.717900000003</v>
      </c>
      <c r="E3129" s="85">
        <v>556.457179</v>
      </c>
      <c r="F3129" s="210">
        <f t="shared" si="144"/>
        <v>3</v>
      </c>
      <c r="G3129" s="79" t="str">
        <f t="shared" si="145"/>
        <v>D</v>
      </c>
      <c r="H3129" s="79" t="str">
        <f t="shared" si="146"/>
        <v>3IF-CIG/WINDRVR</v>
      </c>
    </row>
    <row r="3130" spans="1:8">
      <c r="A3130" s="80">
        <v>37288</v>
      </c>
      <c r="B3130" s="79" t="s">
        <v>87</v>
      </c>
      <c r="C3130" s="79" t="s">
        <v>72</v>
      </c>
      <c r="D3130" s="85">
        <v>-25040.573100000001</v>
      </c>
      <c r="E3130" s="85">
        <v>2504.0573100000001</v>
      </c>
      <c r="F3130" s="210">
        <f t="shared" si="144"/>
        <v>3</v>
      </c>
      <c r="G3130" s="79" t="str">
        <f t="shared" si="145"/>
        <v>D</v>
      </c>
      <c r="H3130" s="79" t="str">
        <f t="shared" si="146"/>
        <v>3IF-ELPO/SJ</v>
      </c>
    </row>
    <row r="3131" spans="1:8">
      <c r="A3131" s="80">
        <v>37288</v>
      </c>
      <c r="B3131" s="79" t="s">
        <v>87</v>
      </c>
      <c r="C3131" s="79" t="s">
        <v>99</v>
      </c>
      <c r="D3131" s="85">
        <v>122933.315</v>
      </c>
      <c r="E3131" s="85">
        <v>-3073.3328750000001</v>
      </c>
      <c r="F3131" s="210">
        <f t="shared" si="144"/>
        <v>3</v>
      </c>
      <c r="G3131" s="79" t="str">
        <f t="shared" si="145"/>
        <v>D</v>
      </c>
      <c r="H3131" s="79" t="str">
        <f t="shared" si="146"/>
        <v>3IF-NGPL/MIDCON</v>
      </c>
    </row>
    <row r="3132" spans="1:8">
      <c r="A3132" s="80">
        <v>37288</v>
      </c>
      <c r="B3132" s="79" t="s">
        <v>87</v>
      </c>
      <c r="C3132" s="79" t="s">
        <v>111</v>
      </c>
      <c r="D3132" s="85">
        <v>0</v>
      </c>
      <c r="E3132" s="85">
        <v>0</v>
      </c>
      <c r="F3132" s="210">
        <f t="shared" si="144"/>
        <v>3</v>
      </c>
      <c r="G3132" s="79" t="str">
        <f t="shared" si="145"/>
        <v>D</v>
      </c>
      <c r="H3132" s="79" t="str">
        <f t="shared" si="146"/>
        <v>3IF-NGPL/OK-NW</v>
      </c>
    </row>
    <row r="3133" spans="1:8">
      <c r="A3133" s="80">
        <v>37288</v>
      </c>
      <c r="B3133" s="79" t="s">
        <v>87</v>
      </c>
      <c r="C3133" s="79" t="s">
        <v>67</v>
      </c>
      <c r="D3133" s="85">
        <v>-2481799.0192</v>
      </c>
      <c r="E3133" s="85">
        <v>248179.90192</v>
      </c>
      <c r="F3133" s="210">
        <f t="shared" si="144"/>
        <v>3</v>
      </c>
      <c r="G3133" s="79" t="str">
        <f t="shared" si="145"/>
        <v>D</v>
      </c>
      <c r="H3133" s="79" t="str">
        <f t="shared" si="146"/>
        <v>3IF-NWPL_ROCKY_M</v>
      </c>
    </row>
    <row r="3134" spans="1:8">
      <c r="A3134" s="80">
        <v>37288</v>
      </c>
      <c r="B3134" s="79" t="s">
        <v>87</v>
      </c>
      <c r="C3134" s="79" t="s">
        <v>102</v>
      </c>
      <c r="D3134" s="85">
        <v>-278228.5895</v>
      </c>
      <c r="E3134" s="85">
        <v>6955.7147375000004</v>
      </c>
      <c r="F3134" s="210">
        <f t="shared" si="144"/>
        <v>3</v>
      </c>
      <c r="G3134" s="79" t="str">
        <f t="shared" si="145"/>
        <v>D</v>
      </c>
      <c r="H3134" s="79" t="str">
        <f t="shared" si="146"/>
        <v>3IF-PAN/TX/OK</v>
      </c>
    </row>
    <row r="3135" spans="1:8">
      <c r="A3135" s="80">
        <v>37288</v>
      </c>
      <c r="B3135" s="79" t="s">
        <v>87</v>
      </c>
      <c r="C3135" s="79" t="s">
        <v>46</v>
      </c>
      <c r="D3135" s="85">
        <v>0</v>
      </c>
      <c r="E3135" s="85">
        <v>0</v>
      </c>
      <c r="F3135" s="210">
        <f t="shared" si="144"/>
        <v>3</v>
      </c>
      <c r="G3135" s="79" t="str">
        <f t="shared" si="145"/>
        <v>D</v>
      </c>
      <c r="H3135" s="79" t="str">
        <f t="shared" si="146"/>
        <v>3NGI-SOCAL</v>
      </c>
    </row>
    <row r="3136" spans="1:8">
      <c r="A3136" s="80">
        <v>37316</v>
      </c>
      <c r="B3136" s="79" t="s">
        <v>87</v>
      </c>
      <c r="C3136" s="79" t="s">
        <v>103</v>
      </c>
      <c r="D3136" s="85">
        <v>-7688.5472</v>
      </c>
      <c r="E3136" s="85">
        <v>76.885471999999993</v>
      </c>
      <c r="F3136" s="210">
        <f t="shared" si="144"/>
        <v>3</v>
      </c>
      <c r="G3136" s="79" t="str">
        <f t="shared" si="145"/>
        <v>D</v>
      </c>
      <c r="H3136" s="79" t="str">
        <f t="shared" si="146"/>
        <v>3DJ/BASIN/CIG</v>
      </c>
    </row>
    <row r="3137" spans="1:8">
      <c r="A3137" s="80">
        <v>37316</v>
      </c>
      <c r="B3137" s="79" t="s">
        <v>87</v>
      </c>
      <c r="C3137" s="79" t="s">
        <v>100</v>
      </c>
      <c r="D3137" s="85">
        <v>-27678.769899999999</v>
      </c>
      <c r="E3137" s="85">
        <v>2767.8769900000002</v>
      </c>
      <c r="F3137" s="210">
        <f t="shared" si="144"/>
        <v>3</v>
      </c>
      <c r="G3137" s="79" t="str">
        <f t="shared" si="145"/>
        <v>D</v>
      </c>
      <c r="H3137" s="79" t="str">
        <f t="shared" si="146"/>
        <v>3DJ/BASIN/PSCO</v>
      </c>
    </row>
    <row r="3138" spans="1:8">
      <c r="A3138" s="80">
        <v>37316</v>
      </c>
      <c r="B3138" s="79" t="s">
        <v>87</v>
      </c>
      <c r="C3138" s="79" t="s">
        <v>196</v>
      </c>
      <c r="D3138" s="85">
        <v>461312.83189999999</v>
      </c>
      <c r="E3138" s="85">
        <v>0</v>
      </c>
      <c r="F3138" s="210">
        <f t="shared" si="144"/>
        <v>3</v>
      </c>
      <c r="G3138" s="79" t="str">
        <f t="shared" si="145"/>
        <v>D</v>
      </c>
      <c r="H3138" s="79" t="str">
        <f t="shared" si="146"/>
        <v>3IF-CIG/GLENROCK</v>
      </c>
    </row>
    <row r="3139" spans="1:8">
      <c r="A3139" s="80">
        <v>37316</v>
      </c>
      <c r="B3139" s="79" t="s">
        <v>87</v>
      </c>
      <c r="C3139" s="79" t="s">
        <v>91</v>
      </c>
      <c r="D3139" s="85">
        <v>-178517.1532</v>
      </c>
      <c r="E3139" s="85">
        <v>1785.1715320000001</v>
      </c>
      <c r="F3139" s="210">
        <f t="shared" ref="F3139:F3202" si="147">IF(REF_DT&lt;=LastDay,INDEX(IntraMonth_Buckets,MATCH($A3139,IntraSumMonths,0),1),INDEX(BucketTable,MATCH($A3139,SumMonths,0),1))</f>
        <v>3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3IF-CIG/RKYMTN</v>
      </c>
    </row>
    <row r="3140" spans="1:8">
      <c r="A3140" s="80">
        <v>37316</v>
      </c>
      <c r="B3140" s="79" t="s">
        <v>87</v>
      </c>
      <c r="C3140" s="79" t="s">
        <v>109</v>
      </c>
      <c r="D3140" s="85">
        <v>223215.88639999999</v>
      </c>
      <c r="E3140" s="85">
        <v>-22321.588640000002</v>
      </c>
      <c r="F3140" s="210">
        <f t="shared" si="147"/>
        <v>3</v>
      </c>
      <c r="G3140" s="79" t="str">
        <f t="shared" si="148"/>
        <v>D</v>
      </c>
      <c r="H3140" s="79" t="str">
        <f t="shared" si="149"/>
        <v>3IF-CIG/SOUTHERN</v>
      </c>
    </row>
    <row r="3141" spans="1:8">
      <c r="A3141" s="80">
        <v>37316</v>
      </c>
      <c r="B3141" s="79" t="s">
        <v>87</v>
      </c>
      <c r="C3141" s="79" t="s">
        <v>110</v>
      </c>
      <c r="D3141" s="85">
        <v>-61508.3776</v>
      </c>
      <c r="E3141" s="85">
        <v>615.08377599999994</v>
      </c>
      <c r="F3141" s="210">
        <f t="shared" si="147"/>
        <v>3</v>
      </c>
      <c r="G3141" s="79" t="str">
        <f t="shared" si="148"/>
        <v>D</v>
      </c>
      <c r="H3141" s="79" t="str">
        <f t="shared" si="149"/>
        <v>3IF-CIG/WINDRVR</v>
      </c>
    </row>
    <row r="3142" spans="1:8">
      <c r="A3142" s="80">
        <v>37316</v>
      </c>
      <c r="B3142" s="79" t="s">
        <v>87</v>
      </c>
      <c r="C3142" s="79" t="s">
        <v>72</v>
      </c>
      <c r="D3142" s="85">
        <v>-24603.351000000002</v>
      </c>
      <c r="E3142" s="85">
        <v>2460.3351000000002</v>
      </c>
      <c r="F3142" s="210">
        <f t="shared" si="147"/>
        <v>3</v>
      </c>
      <c r="G3142" s="79" t="str">
        <f t="shared" si="148"/>
        <v>D</v>
      </c>
      <c r="H3142" s="79" t="str">
        <f t="shared" si="149"/>
        <v>3IF-ELPO/SJ</v>
      </c>
    </row>
    <row r="3143" spans="1:8">
      <c r="A3143" s="80">
        <v>37316</v>
      </c>
      <c r="B3143" s="79" t="s">
        <v>87</v>
      </c>
      <c r="C3143" s="79" t="s">
        <v>99</v>
      </c>
      <c r="D3143" s="85">
        <v>41561.805899999999</v>
      </c>
      <c r="E3143" s="85">
        <v>-1039.0451475</v>
      </c>
      <c r="F3143" s="210">
        <f t="shared" si="147"/>
        <v>3</v>
      </c>
      <c r="G3143" s="79" t="str">
        <f t="shared" si="148"/>
        <v>D</v>
      </c>
      <c r="H3143" s="79" t="str">
        <f t="shared" si="149"/>
        <v>3IF-NGPL/MIDCON</v>
      </c>
    </row>
    <row r="3144" spans="1:8">
      <c r="A3144" s="80">
        <v>37316</v>
      </c>
      <c r="B3144" s="79" t="s">
        <v>87</v>
      </c>
      <c r="C3144" s="79" t="s">
        <v>111</v>
      </c>
      <c r="D3144" s="85">
        <v>0</v>
      </c>
      <c r="E3144" s="85">
        <v>0</v>
      </c>
      <c r="F3144" s="210">
        <f t="shared" si="147"/>
        <v>3</v>
      </c>
      <c r="G3144" s="79" t="str">
        <f t="shared" si="148"/>
        <v>D</v>
      </c>
      <c r="H3144" s="79" t="str">
        <f t="shared" si="149"/>
        <v>3IF-NGPL/OK-NW</v>
      </c>
    </row>
    <row r="3145" spans="1:8">
      <c r="A3145" s="80">
        <v>37316</v>
      </c>
      <c r="B3145" s="79" t="s">
        <v>87</v>
      </c>
      <c r="C3145" s="79" t="s">
        <v>67</v>
      </c>
      <c r="D3145" s="85">
        <v>-2743273.6409</v>
      </c>
      <c r="E3145" s="85">
        <v>274327.36408999999</v>
      </c>
      <c r="F3145" s="210">
        <f t="shared" si="147"/>
        <v>3</v>
      </c>
      <c r="G3145" s="79" t="str">
        <f t="shared" si="148"/>
        <v>D</v>
      </c>
      <c r="H3145" s="79" t="str">
        <f t="shared" si="149"/>
        <v>3IF-NWPL_ROCKY_M</v>
      </c>
    </row>
    <row r="3146" spans="1:8">
      <c r="A3146" s="80">
        <v>37316</v>
      </c>
      <c r="B3146" s="79" t="s">
        <v>87</v>
      </c>
      <c r="C3146" s="79" t="s">
        <v>102</v>
      </c>
      <c r="D3146" s="85">
        <v>-307541.88789999997</v>
      </c>
      <c r="E3146" s="85">
        <v>7688.5471975</v>
      </c>
      <c r="F3146" s="210">
        <f t="shared" si="147"/>
        <v>3</v>
      </c>
      <c r="G3146" s="79" t="str">
        <f t="shared" si="148"/>
        <v>D</v>
      </c>
      <c r="H3146" s="79" t="str">
        <f t="shared" si="149"/>
        <v>3IF-PAN/TX/OK</v>
      </c>
    </row>
    <row r="3147" spans="1:8">
      <c r="A3147" s="80">
        <v>37316</v>
      </c>
      <c r="B3147" s="79" t="s">
        <v>87</v>
      </c>
      <c r="C3147" s="79" t="s">
        <v>46</v>
      </c>
      <c r="D3147" s="85">
        <v>0</v>
      </c>
      <c r="E3147" s="85">
        <v>0</v>
      </c>
      <c r="F3147" s="210">
        <f t="shared" si="147"/>
        <v>3</v>
      </c>
      <c r="G3147" s="79" t="str">
        <f t="shared" si="148"/>
        <v>D</v>
      </c>
      <c r="H3147" s="79" t="str">
        <f t="shared" si="149"/>
        <v>3NGI-SOCAL</v>
      </c>
    </row>
    <row r="3148" spans="1:8">
      <c r="A3148" s="80">
        <v>37347</v>
      </c>
      <c r="B3148" s="79" t="s">
        <v>87</v>
      </c>
      <c r="C3148" s="79" t="s">
        <v>100</v>
      </c>
      <c r="D3148" s="85">
        <v>-26737.820200000002</v>
      </c>
      <c r="E3148" s="85">
        <v>2673.7820200000001</v>
      </c>
      <c r="F3148" s="210">
        <f t="shared" si="147"/>
        <v>4</v>
      </c>
      <c r="G3148" s="79" t="str">
        <f t="shared" si="148"/>
        <v>D</v>
      </c>
      <c r="H3148" s="79" t="str">
        <f t="shared" si="149"/>
        <v>4DJ/BASIN/PSCO</v>
      </c>
    </row>
    <row r="3149" spans="1:8">
      <c r="A3149" s="80">
        <v>37347</v>
      </c>
      <c r="B3149" s="79" t="s">
        <v>87</v>
      </c>
      <c r="C3149" s="79" t="s">
        <v>196</v>
      </c>
      <c r="D3149" s="85">
        <v>445630.33649999998</v>
      </c>
      <c r="E3149" s="85">
        <v>0</v>
      </c>
      <c r="F3149" s="210">
        <f t="shared" si="147"/>
        <v>4</v>
      </c>
      <c r="G3149" s="79" t="str">
        <f t="shared" si="148"/>
        <v>D</v>
      </c>
      <c r="H3149" s="79" t="str">
        <f t="shared" si="149"/>
        <v>4IF-CIG/GLENROCK</v>
      </c>
    </row>
    <row r="3150" spans="1:8">
      <c r="A3150" s="80">
        <v>37347</v>
      </c>
      <c r="B3150" s="79" t="s">
        <v>87</v>
      </c>
      <c r="C3150" s="79" t="s">
        <v>91</v>
      </c>
      <c r="D3150" s="85">
        <v>-2014776.9452</v>
      </c>
      <c r="E3150" s="85">
        <v>20147.769452</v>
      </c>
      <c r="F3150" s="210">
        <f t="shared" si="147"/>
        <v>4</v>
      </c>
      <c r="G3150" s="79" t="str">
        <f t="shared" si="148"/>
        <v>D</v>
      </c>
      <c r="H3150" s="79" t="str">
        <f t="shared" si="149"/>
        <v>4IF-CIG/RKYMTN</v>
      </c>
    </row>
    <row r="3151" spans="1:8">
      <c r="A3151" s="80">
        <v>37347</v>
      </c>
      <c r="B3151" s="79" t="s">
        <v>87</v>
      </c>
      <c r="C3151" s="79" t="s">
        <v>109</v>
      </c>
      <c r="D3151" s="85">
        <v>254999.5815</v>
      </c>
      <c r="E3151" s="85">
        <v>-25499.958149999999</v>
      </c>
      <c r="F3151" s="210">
        <f t="shared" si="147"/>
        <v>4</v>
      </c>
      <c r="G3151" s="79" t="str">
        <f t="shared" si="148"/>
        <v>D</v>
      </c>
      <c r="H3151" s="79" t="str">
        <f t="shared" si="149"/>
        <v>4IF-CIG/SOUTHERN</v>
      </c>
    </row>
    <row r="3152" spans="1:8">
      <c r="A3152" s="80">
        <v>37347</v>
      </c>
      <c r="B3152" s="79" t="s">
        <v>87</v>
      </c>
      <c r="C3152" s="79" t="s">
        <v>72</v>
      </c>
      <c r="D3152" s="85">
        <v>-17825.213500000002</v>
      </c>
      <c r="E3152" s="85">
        <v>1782.52135</v>
      </c>
      <c r="F3152" s="210">
        <f t="shared" si="147"/>
        <v>4</v>
      </c>
      <c r="G3152" s="79" t="str">
        <f t="shared" si="148"/>
        <v>D</v>
      </c>
      <c r="H3152" s="79" t="str">
        <f t="shared" si="149"/>
        <v>4IF-ELPO/SJ</v>
      </c>
    </row>
    <row r="3153" spans="1:8">
      <c r="A3153" s="80">
        <v>37347</v>
      </c>
      <c r="B3153" s="79" t="s">
        <v>87</v>
      </c>
      <c r="C3153" s="79" t="s">
        <v>99</v>
      </c>
      <c r="D3153" s="85">
        <v>83045.688999999998</v>
      </c>
      <c r="E3153" s="85">
        <v>-2076.1422250000001</v>
      </c>
      <c r="F3153" s="210">
        <f t="shared" si="147"/>
        <v>4</v>
      </c>
      <c r="G3153" s="79" t="str">
        <f t="shared" si="148"/>
        <v>D</v>
      </c>
      <c r="H3153" s="79" t="str">
        <f t="shared" si="149"/>
        <v>4IF-NGPL/MIDCON</v>
      </c>
    </row>
    <row r="3154" spans="1:8">
      <c r="A3154" s="80">
        <v>37347</v>
      </c>
      <c r="B3154" s="79" t="s">
        <v>87</v>
      </c>
      <c r="C3154" s="79" t="s">
        <v>111</v>
      </c>
      <c r="D3154" s="85">
        <v>0</v>
      </c>
      <c r="E3154" s="85">
        <v>0</v>
      </c>
      <c r="F3154" s="210">
        <f t="shared" si="147"/>
        <v>4</v>
      </c>
      <c r="G3154" s="79" t="str">
        <f t="shared" si="148"/>
        <v>D</v>
      </c>
      <c r="H3154" s="79" t="str">
        <f t="shared" si="149"/>
        <v>4IF-NGPL/OK-NW</v>
      </c>
    </row>
    <row r="3155" spans="1:8">
      <c r="A3155" s="80">
        <v>37347</v>
      </c>
      <c r="B3155" s="79" t="s">
        <v>87</v>
      </c>
      <c r="C3155" s="79" t="s">
        <v>67</v>
      </c>
      <c r="D3155" s="85">
        <v>26737.820100000001</v>
      </c>
      <c r="E3155" s="85">
        <v>-2673.7820099999999</v>
      </c>
      <c r="F3155" s="210">
        <f t="shared" si="147"/>
        <v>4</v>
      </c>
      <c r="G3155" s="79" t="str">
        <f t="shared" si="148"/>
        <v>D</v>
      </c>
      <c r="H3155" s="79" t="str">
        <f t="shared" si="149"/>
        <v>4IF-NWPL_ROCKY_M</v>
      </c>
    </row>
    <row r="3156" spans="1:8">
      <c r="A3156" s="80">
        <v>37347</v>
      </c>
      <c r="B3156" s="79" t="s">
        <v>87</v>
      </c>
      <c r="C3156" s="79" t="s">
        <v>102</v>
      </c>
      <c r="D3156" s="85">
        <v>-297086.891</v>
      </c>
      <c r="E3156" s="85">
        <v>7427.1722749999999</v>
      </c>
      <c r="F3156" s="210">
        <f t="shared" si="147"/>
        <v>4</v>
      </c>
      <c r="G3156" s="79" t="str">
        <f t="shared" si="148"/>
        <v>D</v>
      </c>
      <c r="H3156" s="79" t="str">
        <f t="shared" si="149"/>
        <v>4IF-PAN/TX/OK</v>
      </c>
    </row>
    <row r="3157" spans="1:8">
      <c r="A3157" s="80">
        <v>37377</v>
      </c>
      <c r="B3157" s="79" t="s">
        <v>87</v>
      </c>
      <c r="C3157" s="79" t="s">
        <v>100</v>
      </c>
      <c r="D3157" s="85">
        <v>-27578.095300000001</v>
      </c>
      <c r="E3157" s="85">
        <v>2757.80953</v>
      </c>
      <c r="F3157" s="210">
        <f t="shared" si="147"/>
        <v>4</v>
      </c>
      <c r="G3157" s="79" t="str">
        <f t="shared" si="148"/>
        <v>D</v>
      </c>
      <c r="H3157" s="79" t="str">
        <f t="shared" si="149"/>
        <v>4DJ/BASIN/PSCO</v>
      </c>
    </row>
    <row r="3158" spans="1:8">
      <c r="A3158" s="80">
        <v>37377</v>
      </c>
      <c r="B3158" s="79" t="s">
        <v>87</v>
      </c>
      <c r="C3158" s="79" t="s">
        <v>196</v>
      </c>
      <c r="D3158" s="85">
        <v>459634.92229999998</v>
      </c>
      <c r="E3158" s="85">
        <v>0</v>
      </c>
      <c r="F3158" s="210">
        <f t="shared" si="147"/>
        <v>4</v>
      </c>
      <c r="G3158" s="79" t="str">
        <f t="shared" si="148"/>
        <v>D</v>
      </c>
      <c r="H3158" s="79" t="str">
        <f t="shared" si="149"/>
        <v>4IF-CIG/GLENROCK</v>
      </c>
    </row>
    <row r="3159" spans="1:8">
      <c r="A3159" s="80">
        <v>37377</v>
      </c>
      <c r="B3159" s="79" t="s">
        <v>87</v>
      </c>
      <c r="C3159" s="79" t="s">
        <v>91</v>
      </c>
      <c r="D3159" s="85">
        <v>-2032768.5577</v>
      </c>
      <c r="E3159" s="85">
        <v>20327.685577</v>
      </c>
      <c r="F3159" s="210">
        <f t="shared" si="147"/>
        <v>4</v>
      </c>
      <c r="G3159" s="79" t="str">
        <f t="shared" si="148"/>
        <v>D</v>
      </c>
      <c r="H3159" s="79" t="str">
        <f t="shared" si="149"/>
        <v>4IF-CIG/RKYMTN</v>
      </c>
    </row>
    <row r="3160" spans="1:8">
      <c r="A3160" s="80">
        <v>37377</v>
      </c>
      <c r="B3160" s="79" t="s">
        <v>87</v>
      </c>
      <c r="C3160" s="79" t="s">
        <v>109</v>
      </c>
      <c r="D3160" s="85">
        <v>-3953.8488000000002</v>
      </c>
      <c r="E3160" s="85">
        <v>395.38488000000001</v>
      </c>
      <c r="F3160" s="210">
        <f t="shared" si="147"/>
        <v>4</v>
      </c>
      <c r="G3160" s="79" t="str">
        <f t="shared" si="148"/>
        <v>D</v>
      </c>
      <c r="H3160" s="79" t="str">
        <f t="shared" si="149"/>
        <v>4IF-CIG/SOUTHERN</v>
      </c>
    </row>
    <row r="3161" spans="1:8">
      <c r="A3161" s="80">
        <v>37377</v>
      </c>
      <c r="B3161" s="79" t="s">
        <v>87</v>
      </c>
      <c r="C3161" s="79" t="s">
        <v>99</v>
      </c>
      <c r="D3161" s="85">
        <v>41410.635399999999</v>
      </c>
      <c r="E3161" s="85">
        <v>-1035.265885</v>
      </c>
      <c r="F3161" s="210">
        <f t="shared" si="147"/>
        <v>4</v>
      </c>
      <c r="G3161" s="79" t="str">
        <f t="shared" si="148"/>
        <v>D</v>
      </c>
      <c r="H3161" s="79" t="str">
        <f t="shared" si="149"/>
        <v>4IF-NGPL/MIDCON</v>
      </c>
    </row>
    <row r="3162" spans="1:8">
      <c r="A3162" s="80">
        <v>37377</v>
      </c>
      <c r="B3162" s="79" t="s">
        <v>87</v>
      </c>
      <c r="C3162" s="79" t="s">
        <v>111</v>
      </c>
      <c r="D3162" s="85">
        <v>0</v>
      </c>
      <c r="E3162" s="85">
        <v>0</v>
      </c>
      <c r="F3162" s="210">
        <f t="shared" si="147"/>
        <v>4</v>
      </c>
      <c r="G3162" s="79" t="str">
        <f t="shared" si="148"/>
        <v>D</v>
      </c>
      <c r="H3162" s="79" t="str">
        <f t="shared" si="149"/>
        <v>4IF-NGPL/OK-NW</v>
      </c>
    </row>
    <row r="3163" spans="1:8">
      <c r="A3163" s="80">
        <v>37377</v>
      </c>
      <c r="B3163" s="79" t="s">
        <v>87</v>
      </c>
      <c r="C3163" s="79" t="s">
        <v>67</v>
      </c>
      <c r="D3163" s="85">
        <v>-17772.551200000002</v>
      </c>
      <c r="E3163" s="85">
        <v>1777.25512</v>
      </c>
      <c r="F3163" s="210">
        <f t="shared" si="147"/>
        <v>4</v>
      </c>
      <c r="G3163" s="79" t="str">
        <f t="shared" si="148"/>
        <v>D</v>
      </c>
      <c r="H3163" s="79" t="str">
        <f t="shared" si="149"/>
        <v>4IF-NWPL_ROCKY_M</v>
      </c>
    </row>
    <row r="3164" spans="1:8">
      <c r="A3164" s="80">
        <v>37377</v>
      </c>
      <c r="B3164" s="79" t="s">
        <v>87</v>
      </c>
      <c r="C3164" s="79" t="s">
        <v>102</v>
      </c>
      <c r="D3164" s="85">
        <v>0</v>
      </c>
      <c r="E3164" s="85">
        <v>0</v>
      </c>
      <c r="F3164" s="210">
        <f t="shared" si="147"/>
        <v>4</v>
      </c>
      <c r="G3164" s="79" t="str">
        <f t="shared" si="148"/>
        <v>D</v>
      </c>
      <c r="H3164" s="79" t="str">
        <f t="shared" si="149"/>
        <v>4IF-PAN/TX/OK</v>
      </c>
    </row>
    <row r="3165" spans="1:8">
      <c r="A3165" s="80">
        <v>37408</v>
      </c>
      <c r="B3165" s="79" t="s">
        <v>87</v>
      </c>
      <c r="C3165" s="79" t="s">
        <v>100</v>
      </c>
      <c r="D3165" s="85">
        <v>-26637.640299999999</v>
      </c>
      <c r="E3165" s="85">
        <v>2663.7640299999998</v>
      </c>
      <c r="F3165" s="210">
        <f t="shared" si="147"/>
        <v>4</v>
      </c>
      <c r="G3165" s="79" t="str">
        <f t="shared" si="148"/>
        <v>D</v>
      </c>
      <c r="H3165" s="79" t="str">
        <f t="shared" si="149"/>
        <v>4DJ/BASIN/PSCO</v>
      </c>
    </row>
    <row r="3166" spans="1:8">
      <c r="A3166" s="80">
        <v>37408</v>
      </c>
      <c r="B3166" s="79" t="s">
        <v>87</v>
      </c>
      <c r="C3166" s="79" t="s">
        <v>196</v>
      </c>
      <c r="D3166" s="85">
        <v>443960.6715</v>
      </c>
      <c r="E3166" s="85">
        <v>0</v>
      </c>
      <c r="F3166" s="210">
        <f t="shared" si="147"/>
        <v>4</v>
      </c>
      <c r="G3166" s="79" t="str">
        <f t="shared" si="148"/>
        <v>D</v>
      </c>
      <c r="H3166" s="79" t="str">
        <f t="shared" si="149"/>
        <v>4IF-CIG/GLENROCK</v>
      </c>
    </row>
    <row r="3167" spans="1:8">
      <c r="A3167" s="80">
        <v>37408</v>
      </c>
      <c r="B3167" s="79" t="s">
        <v>87</v>
      </c>
      <c r="C3167" s="79" t="s">
        <v>91</v>
      </c>
      <c r="D3167" s="85">
        <v>-2005913.9580999999</v>
      </c>
      <c r="E3167" s="85">
        <v>20059.139580999999</v>
      </c>
      <c r="F3167" s="210">
        <f t="shared" si="147"/>
        <v>4</v>
      </c>
      <c r="G3167" s="79" t="str">
        <f t="shared" si="148"/>
        <v>D</v>
      </c>
      <c r="H3167" s="79" t="str">
        <f t="shared" si="149"/>
        <v>4IF-CIG/RKYMTN</v>
      </c>
    </row>
    <row r="3168" spans="1:8">
      <c r="A3168" s="80">
        <v>37408</v>
      </c>
      <c r="B3168" s="79" t="s">
        <v>87</v>
      </c>
      <c r="C3168" s="79" t="s">
        <v>109</v>
      </c>
      <c r="D3168" s="85">
        <v>-4932.8963000000003</v>
      </c>
      <c r="E3168" s="85">
        <v>493.28962999999999</v>
      </c>
      <c r="F3168" s="210">
        <f t="shared" si="147"/>
        <v>4</v>
      </c>
      <c r="G3168" s="79" t="str">
        <f t="shared" si="148"/>
        <v>D</v>
      </c>
      <c r="H3168" s="79" t="str">
        <f t="shared" si="149"/>
        <v>4IF-CIG/SOUTHERN</v>
      </c>
    </row>
    <row r="3169" spans="1:8">
      <c r="A3169" s="80">
        <v>37408</v>
      </c>
      <c r="B3169" s="79" t="s">
        <v>87</v>
      </c>
      <c r="C3169" s="79" t="s">
        <v>99</v>
      </c>
      <c r="D3169" s="85">
        <v>82734.537500000006</v>
      </c>
      <c r="E3169" s="85">
        <v>-2068.3634375000001</v>
      </c>
      <c r="F3169" s="210">
        <f t="shared" si="147"/>
        <v>4</v>
      </c>
      <c r="G3169" s="79" t="str">
        <f t="shared" si="148"/>
        <v>D</v>
      </c>
      <c r="H3169" s="79" t="str">
        <f t="shared" si="149"/>
        <v>4IF-NGPL/MIDCON</v>
      </c>
    </row>
    <row r="3170" spans="1:8">
      <c r="A3170" s="80">
        <v>37408</v>
      </c>
      <c r="B3170" s="79" t="s">
        <v>87</v>
      </c>
      <c r="C3170" s="79" t="s">
        <v>111</v>
      </c>
      <c r="D3170" s="85">
        <v>0</v>
      </c>
      <c r="E3170" s="85">
        <v>0</v>
      </c>
      <c r="F3170" s="210">
        <f t="shared" si="147"/>
        <v>4</v>
      </c>
      <c r="G3170" s="79" t="str">
        <f t="shared" si="148"/>
        <v>D</v>
      </c>
      <c r="H3170" s="79" t="str">
        <f t="shared" si="149"/>
        <v>4IF-NGPL/OK-NW</v>
      </c>
    </row>
    <row r="3171" spans="1:8">
      <c r="A3171" s="80">
        <v>37408</v>
      </c>
      <c r="B3171" s="79" t="s">
        <v>87</v>
      </c>
      <c r="C3171" s="79" t="s">
        <v>67</v>
      </c>
      <c r="D3171" s="85">
        <v>-17166.479299999999</v>
      </c>
      <c r="E3171" s="85">
        <v>1716.6479300000001</v>
      </c>
      <c r="F3171" s="210">
        <f t="shared" si="147"/>
        <v>4</v>
      </c>
      <c r="G3171" s="79" t="str">
        <f t="shared" si="148"/>
        <v>D</v>
      </c>
      <c r="H3171" s="79" t="str">
        <f t="shared" si="149"/>
        <v>4IF-NWPL_ROCKY_M</v>
      </c>
    </row>
    <row r="3172" spans="1:8">
      <c r="A3172" s="80">
        <v>37408</v>
      </c>
      <c r="B3172" s="79" t="s">
        <v>87</v>
      </c>
      <c r="C3172" s="79" t="s">
        <v>102</v>
      </c>
      <c r="D3172" s="85">
        <v>0</v>
      </c>
      <c r="E3172" s="85">
        <v>0</v>
      </c>
      <c r="F3172" s="210">
        <f t="shared" si="147"/>
        <v>4</v>
      </c>
      <c r="G3172" s="79" t="str">
        <f t="shared" si="148"/>
        <v>D</v>
      </c>
      <c r="H3172" s="79" t="str">
        <f t="shared" si="149"/>
        <v>4IF-PAN/TX/OK</v>
      </c>
    </row>
    <row r="3173" spans="1:8">
      <c r="A3173" s="80">
        <v>37438</v>
      </c>
      <c r="B3173" s="79" t="s">
        <v>87</v>
      </c>
      <c r="C3173" s="79" t="s">
        <v>196</v>
      </c>
      <c r="D3173" s="85">
        <v>457881.23430000001</v>
      </c>
      <c r="E3173" s="85">
        <v>0</v>
      </c>
      <c r="F3173" s="210">
        <f t="shared" si="147"/>
        <v>4</v>
      </c>
      <c r="G3173" s="79" t="str">
        <f t="shared" si="148"/>
        <v>D</v>
      </c>
      <c r="H3173" s="79" t="str">
        <f t="shared" si="149"/>
        <v>4IF-CIG/GLENROCK</v>
      </c>
    </row>
    <row r="3174" spans="1:8">
      <c r="A3174" s="80">
        <v>37438</v>
      </c>
      <c r="B3174" s="79" t="s">
        <v>87</v>
      </c>
      <c r="C3174" s="79" t="s">
        <v>91</v>
      </c>
      <c r="D3174" s="85">
        <v>-2034014.7896</v>
      </c>
      <c r="E3174" s="85">
        <v>20340.147895999999</v>
      </c>
      <c r="F3174" s="210">
        <f t="shared" si="147"/>
        <v>4</v>
      </c>
      <c r="G3174" s="79" t="str">
        <f t="shared" si="148"/>
        <v>D</v>
      </c>
      <c r="H3174" s="79" t="str">
        <f t="shared" si="149"/>
        <v>4IF-CIG/RKYMTN</v>
      </c>
    </row>
    <row r="3175" spans="1:8">
      <c r="A3175" s="80">
        <v>37438</v>
      </c>
      <c r="B3175" s="79" t="s">
        <v>87</v>
      </c>
      <c r="C3175" s="79" t="s">
        <v>109</v>
      </c>
      <c r="D3175" s="85">
        <v>-3446.4179000000004</v>
      </c>
      <c r="E3175" s="85">
        <v>344.64179000000001</v>
      </c>
      <c r="F3175" s="210">
        <f t="shared" si="147"/>
        <v>4</v>
      </c>
      <c r="G3175" s="79" t="str">
        <f t="shared" si="148"/>
        <v>D</v>
      </c>
      <c r="H3175" s="79" t="str">
        <f t="shared" si="149"/>
        <v>4IF-CIG/SOUTHERN</v>
      </c>
    </row>
    <row r="3176" spans="1:8">
      <c r="A3176" s="80">
        <v>37438</v>
      </c>
      <c r="B3176" s="79" t="s">
        <v>87</v>
      </c>
      <c r="C3176" s="79" t="s">
        <v>99</v>
      </c>
      <c r="D3176" s="85">
        <v>62943.406999999999</v>
      </c>
      <c r="E3176" s="85">
        <v>-1573.5851749999999</v>
      </c>
      <c r="F3176" s="210">
        <f t="shared" si="147"/>
        <v>4</v>
      </c>
      <c r="G3176" s="79" t="str">
        <f t="shared" si="148"/>
        <v>D</v>
      </c>
      <c r="H3176" s="79" t="str">
        <f t="shared" si="149"/>
        <v>4IF-NGPL/MIDCON</v>
      </c>
    </row>
    <row r="3177" spans="1:8">
      <c r="A3177" s="80">
        <v>37438</v>
      </c>
      <c r="B3177" s="79" t="s">
        <v>87</v>
      </c>
      <c r="C3177" s="79" t="s">
        <v>111</v>
      </c>
      <c r="D3177" s="85">
        <v>0</v>
      </c>
      <c r="E3177" s="85">
        <v>0</v>
      </c>
      <c r="F3177" s="210">
        <f t="shared" si="147"/>
        <v>4</v>
      </c>
      <c r="G3177" s="79" t="str">
        <f t="shared" si="148"/>
        <v>D</v>
      </c>
      <c r="H3177" s="79" t="str">
        <f t="shared" si="149"/>
        <v>4IF-NGPL/OK-NW</v>
      </c>
    </row>
    <row r="3178" spans="1:8">
      <c r="A3178" s="80">
        <v>37438</v>
      </c>
      <c r="B3178" s="79" t="s">
        <v>87</v>
      </c>
      <c r="C3178" s="79" t="s">
        <v>67</v>
      </c>
      <c r="D3178" s="85">
        <v>440176.49339999998</v>
      </c>
      <c r="E3178" s="85">
        <v>-44017.649340000004</v>
      </c>
      <c r="F3178" s="210">
        <f t="shared" si="147"/>
        <v>4</v>
      </c>
      <c r="G3178" s="79" t="str">
        <f t="shared" si="148"/>
        <v>D</v>
      </c>
      <c r="H3178" s="79" t="str">
        <f t="shared" si="149"/>
        <v>4IF-NWPL_ROCKY_M</v>
      </c>
    </row>
    <row r="3179" spans="1:8">
      <c r="A3179" s="80">
        <v>37438</v>
      </c>
      <c r="B3179" s="79" t="s">
        <v>87</v>
      </c>
      <c r="C3179" s="79" t="s">
        <v>102</v>
      </c>
      <c r="D3179" s="85">
        <v>0</v>
      </c>
      <c r="E3179" s="85">
        <v>0</v>
      </c>
      <c r="F3179" s="210">
        <f t="shared" si="147"/>
        <v>4</v>
      </c>
      <c r="G3179" s="79" t="str">
        <f t="shared" si="148"/>
        <v>D</v>
      </c>
      <c r="H3179" s="79" t="str">
        <f t="shared" si="149"/>
        <v>4IF-PAN/TX/OK</v>
      </c>
    </row>
    <row r="3180" spans="1:8">
      <c r="A3180" s="80">
        <v>37469</v>
      </c>
      <c r="B3180" s="79" t="s">
        <v>87</v>
      </c>
      <c r="C3180" s="79" t="s">
        <v>196</v>
      </c>
      <c r="D3180" s="85">
        <v>456907.75880000001</v>
      </c>
      <c r="E3180" s="85">
        <v>0</v>
      </c>
      <c r="F3180" s="210">
        <f t="shared" si="147"/>
        <v>4</v>
      </c>
      <c r="G3180" s="79" t="str">
        <f t="shared" si="148"/>
        <v>D</v>
      </c>
      <c r="H3180" s="79" t="str">
        <f t="shared" si="149"/>
        <v>4IF-CIG/GLENROCK</v>
      </c>
    </row>
    <row r="3181" spans="1:8">
      <c r="A3181" s="80">
        <v>37469</v>
      </c>
      <c r="B3181" s="79" t="s">
        <v>87</v>
      </c>
      <c r="C3181" s="79" t="s">
        <v>91</v>
      </c>
      <c r="D3181" s="85">
        <v>-2005868.2953999999</v>
      </c>
      <c r="E3181" s="85">
        <v>20058.682954</v>
      </c>
      <c r="F3181" s="210">
        <f t="shared" si="147"/>
        <v>4</v>
      </c>
      <c r="G3181" s="79" t="str">
        <f t="shared" si="148"/>
        <v>D</v>
      </c>
      <c r="H3181" s="79" t="str">
        <f t="shared" si="149"/>
        <v>4IF-CIG/RKYMTN</v>
      </c>
    </row>
    <row r="3182" spans="1:8">
      <c r="A3182" s="80">
        <v>37469</v>
      </c>
      <c r="B3182" s="79" t="s">
        <v>87</v>
      </c>
      <c r="C3182" s="79" t="s">
        <v>109</v>
      </c>
      <c r="D3182" s="85">
        <v>-4912.9867000000004</v>
      </c>
      <c r="E3182" s="85">
        <v>491.29867000000002</v>
      </c>
      <c r="F3182" s="210">
        <f t="shared" si="147"/>
        <v>4</v>
      </c>
      <c r="G3182" s="79" t="str">
        <f t="shared" si="148"/>
        <v>D</v>
      </c>
      <c r="H3182" s="79" t="str">
        <f t="shared" si="149"/>
        <v>4IF-CIG/SOUTHERN</v>
      </c>
    </row>
    <row r="3183" spans="1:8">
      <c r="A3183" s="80">
        <v>37469</v>
      </c>
      <c r="B3183" s="79" t="s">
        <v>87</v>
      </c>
      <c r="C3183" s="79" t="s">
        <v>99</v>
      </c>
      <c r="D3183" s="85">
        <v>41164.9326</v>
      </c>
      <c r="E3183" s="85">
        <v>-1029.123315</v>
      </c>
      <c r="F3183" s="210">
        <f t="shared" si="147"/>
        <v>4</v>
      </c>
      <c r="G3183" s="79" t="str">
        <f t="shared" si="148"/>
        <v>D</v>
      </c>
      <c r="H3183" s="79" t="str">
        <f t="shared" si="149"/>
        <v>4IF-NGPL/MIDCON</v>
      </c>
    </row>
    <row r="3184" spans="1:8">
      <c r="A3184" s="80">
        <v>37469</v>
      </c>
      <c r="B3184" s="79" t="s">
        <v>87</v>
      </c>
      <c r="C3184" s="79" t="s">
        <v>111</v>
      </c>
      <c r="D3184" s="85">
        <v>0</v>
      </c>
      <c r="E3184" s="85">
        <v>0</v>
      </c>
      <c r="F3184" s="210">
        <f t="shared" si="147"/>
        <v>4</v>
      </c>
      <c r="G3184" s="79" t="str">
        <f t="shared" si="148"/>
        <v>D</v>
      </c>
      <c r="H3184" s="79" t="str">
        <f t="shared" si="149"/>
        <v>4IF-NGPL/OK-NW</v>
      </c>
    </row>
    <row r="3185" spans="1:8">
      <c r="A3185" s="80">
        <v>37469</v>
      </c>
      <c r="B3185" s="79" t="s">
        <v>87</v>
      </c>
      <c r="C3185" s="79" t="s">
        <v>67</v>
      </c>
      <c r="D3185" s="85">
        <v>439240.65779999999</v>
      </c>
      <c r="E3185" s="85">
        <v>-43924.065779999997</v>
      </c>
      <c r="F3185" s="210">
        <f t="shared" si="147"/>
        <v>4</v>
      </c>
      <c r="G3185" s="79" t="str">
        <f t="shared" si="148"/>
        <v>D</v>
      </c>
      <c r="H3185" s="79" t="str">
        <f t="shared" si="149"/>
        <v>4IF-NWPL_ROCKY_M</v>
      </c>
    </row>
    <row r="3186" spans="1:8">
      <c r="A3186" s="80">
        <v>37469</v>
      </c>
      <c r="B3186" s="79" t="s">
        <v>87</v>
      </c>
      <c r="C3186" s="79" t="s">
        <v>102</v>
      </c>
      <c r="D3186" s="85">
        <v>0</v>
      </c>
      <c r="E3186" s="85">
        <v>0</v>
      </c>
      <c r="F3186" s="210">
        <f t="shared" si="147"/>
        <v>4</v>
      </c>
      <c r="G3186" s="79" t="str">
        <f t="shared" si="148"/>
        <v>D</v>
      </c>
      <c r="H3186" s="79" t="str">
        <f t="shared" si="149"/>
        <v>4IF-PAN/TX/OK</v>
      </c>
    </row>
    <row r="3187" spans="1:8">
      <c r="A3187" s="80">
        <v>37500</v>
      </c>
      <c r="B3187" s="79" t="s">
        <v>87</v>
      </c>
      <c r="C3187" s="79" t="s">
        <v>196</v>
      </c>
      <c r="D3187" s="85">
        <v>441208.4595</v>
      </c>
      <c r="E3187" s="85">
        <v>0</v>
      </c>
      <c r="F3187" s="210">
        <f t="shared" si="147"/>
        <v>4</v>
      </c>
      <c r="G3187" s="79" t="str">
        <f t="shared" si="148"/>
        <v>D</v>
      </c>
      <c r="H3187" s="79" t="str">
        <f t="shared" si="149"/>
        <v>4IF-CIG/GLENROCK</v>
      </c>
    </row>
    <row r="3188" spans="1:8">
      <c r="A3188" s="80">
        <v>37500</v>
      </c>
      <c r="B3188" s="79" t="s">
        <v>87</v>
      </c>
      <c r="C3188" s="79" t="s">
        <v>91</v>
      </c>
      <c r="D3188" s="85">
        <v>-1979418.0238999999</v>
      </c>
      <c r="E3188" s="85">
        <v>19794.180239000001</v>
      </c>
      <c r="F3188" s="210">
        <f t="shared" si="147"/>
        <v>4</v>
      </c>
      <c r="G3188" s="79" t="str">
        <f t="shared" si="148"/>
        <v>D</v>
      </c>
      <c r="H3188" s="79" t="str">
        <f t="shared" si="149"/>
        <v>4IF-CIG/RKYMTN</v>
      </c>
    </row>
    <row r="3189" spans="1:8">
      <c r="A3189" s="80">
        <v>37500</v>
      </c>
      <c r="B3189" s="79" t="s">
        <v>87</v>
      </c>
      <c r="C3189" s="79" t="s">
        <v>109</v>
      </c>
      <c r="D3189" s="85">
        <v>-2451.1581000000001</v>
      </c>
      <c r="E3189" s="85">
        <v>245.11581000000001</v>
      </c>
      <c r="F3189" s="210">
        <f t="shared" si="147"/>
        <v>4</v>
      </c>
      <c r="G3189" s="79" t="str">
        <f t="shared" si="148"/>
        <v>D</v>
      </c>
      <c r="H3189" s="79" t="str">
        <f t="shared" si="149"/>
        <v>4IF-CIG/SOUTHERN</v>
      </c>
    </row>
    <row r="3190" spans="1:8">
      <c r="A3190" s="80">
        <v>37500</v>
      </c>
      <c r="B3190" s="79" t="s">
        <v>87</v>
      </c>
      <c r="C3190" s="79" t="s">
        <v>99</v>
      </c>
      <c r="D3190" s="85">
        <v>82221.647700000001</v>
      </c>
      <c r="E3190" s="85">
        <v>-2055.5411924999999</v>
      </c>
      <c r="F3190" s="210">
        <f t="shared" si="147"/>
        <v>4</v>
      </c>
      <c r="G3190" s="79" t="str">
        <f t="shared" si="148"/>
        <v>D</v>
      </c>
      <c r="H3190" s="79" t="str">
        <f t="shared" si="149"/>
        <v>4IF-NGPL/MIDCON</v>
      </c>
    </row>
    <row r="3191" spans="1:8">
      <c r="A3191" s="80">
        <v>37500</v>
      </c>
      <c r="B3191" s="79" t="s">
        <v>87</v>
      </c>
      <c r="C3191" s="79" t="s">
        <v>111</v>
      </c>
      <c r="D3191" s="85">
        <v>0</v>
      </c>
      <c r="E3191" s="85">
        <v>0</v>
      </c>
      <c r="F3191" s="210">
        <f t="shared" si="147"/>
        <v>4</v>
      </c>
      <c r="G3191" s="79" t="str">
        <f t="shared" si="148"/>
        <v>D</v>
      </c>
      <c r="H3191" s="79" t="str">
        <f t="shared" si="149"/>
        <v>4IF-NGPL/OK-NW</v>
      </c>
    </row>
    <row r="3192" spans="1:8">
      <c r="A3192" s="80">
        <v>37500</v>
      </c>
      <c r="B3192" s="79" t="s">
        <v>87</v>
      </c>
      <c r="C3192" s="79" t="s">
        <v>67</v>
      </c>
      <c r="D3192" s="85">
        <v>424148.39939999999</v>
      </c>
      <c r="E3192" s="85">
        <v>-42414.839939999998</v>
      </c>
      <c r="F3192" s="210">
        <f t="shared" si="147"/>
        <v>4</v>
      </c>
      <c r="G3192" s="79" t="str">
        <f t="shared" si="148"/>
        <v>D</v>
      </c>
      <c r="H3192" s="79" t="str">
        <f t="shared" si="149"/>
        <v>4IF-NWPL_ROCKY_M</v>
      </c>
    </row>
    <row r="3193" spans="1:8">
      <c r="A3193" s="80">
        <v>37500</v>
      </c>
      <c r="B3193" s="79" t="s">
        <v>87</v>
      </c>
      <c r="C3193" s="79" t="s">
        <v>102</v>
      </c>
      <c r="D3193" s="85">
        <v>0</v>
      </c>
      <c r="E3193" s="85">
        <v>0</v>
      </c>
      <c r="F3193" s="210">
        <f t="shared" si="147"/>
        <v>4</v>
      </c>
      <c r="G3193" s="79" t="str">
        <f t="shared" si="148"/>
        <v>D</v>
      </c>
      <c r="H3193" s="79" t="str">
        <f t="shared" si="149"/>
        <v>4IF-PAN/TX/OK</v>
      </c>
    </row>
    <row r="3194" spans="1:8">
      <c r="A3194" s="80">
        <v>37530</v>
      </c>
      <c r="B3194" s="79" t="s">
        <v>87</v>
      </c>
      <c r="C3194" s="79" t="s">
        <v>196</v>
      </c>
      <c r="D3194" s="85">
        <v>454907.15980000002</v>
      </c>
      <c r="E3194" s="85">
        <v>0</v>
      </c>
      <c r="F3194" s="210">
        <f t="shared" si="147"/>
        <v>4</v>
      </c>
      <c r="G3194" s="79" t="str">
        <f t="shared" si="148"/>
        <v>D</v>
      </c>
      <c r="H3194" s="79" t="str">
        <f t="shared" si="149"/>
        <v>4IF-CIG/GLENROCK</v>
      </c>
    </row>
    <row r="3195" spans="1:8">
      <c r="A3195" s="80">
        <v>37530</v>
      </c>
      <c r="B3195" s="79" t="s">
        <v>87</v>
      </c>
      <c r="C3195" s="79" t="s">
        <v>91</v>
      </c>
      <c r="D3195" s="85">
        <v>-1997085.4763</v>
      </c>
      <c r="E3195" s="85">
        <v>19970.854762999999</v>
      </c>
      <c r="F3195" s="210">
        <f t="shared" si="147"/>
        <v>4</v>
      </c>
      <c r="G3195" s="79" t="str">
        <f t="shared" si="148"/>
        <v>D</v>
      </c>
      <c r="H3195" s="79" t="str">
        <f t="shared" si="149"/>
        <v>4IF-CIG/RKYMTN</v>
      </c>
    </row>
    <row r="3196" spans="1:8">
      <c r="A3196" s="80">
        <v>37530</v>
      </c>
      <c r="B3196" s="79" t="s">
        <v>87</v>
      </c>
      <c r="C3196" s="79" t="s">
        <v>109</v>
      </c>
      <c r="D3196" s="85">
        <v>0</v>
      </c>
      <c r="E3196" s="85">
        <v>0</v>
      </c>
      <c r="F3196" s="210">
        <f t="shared" si="147"/>
        <v>4</v>
      </c>
      <c r="G3196" s="79" t="str">
        <f t="shared" si="148"/>
        <v>D</v>
      </c>
      <c r="H3196" s="79" t="str">
        <f t="shared" si="149"/>
        <v>4IF-CIG/SOUTHERN</v>
      </c>
    </row>
    <row r="3197" spans="1:8">
      <c r="A3197" s="80">
        <v>37530</v>
      </c>
      <c r="B3197" s="79" t="s">
        <v>87</v>
      </c>
      <c r="C3197" s="79" t="s">
        <v>99</v>
      </c>
      <c r="D3197" s="85">
        <v>40984.689299999998</v>
      </c>
      <c r="E3197" s="85">
        <v>-1024.6172325</v>
      </c>
      <c r="F3197" s="210">
        <f t="shared" si="147"/>
        <v>4</v>
      </c>
      <c r="G3197" s="79" t="str">
        <f t="shared" si="148"/>
        <v>D</v>
      </c>
      <c r="H3197" s="79" t="str">
        <f t="shared" si="149"/>
        <v>4IF-NGPL/MIDCON</v>
      </c>
    </row>
    <row r="3198" spans="1:8">
      <c r="A3198" s="80">
        <v>37530</v>
      </c>
      <c r="B3198" s="79" t="s">
        <v>87</v>
      </c>
      <c r="C3198" s="79" t="s">
        <v>111</v>
      </c>
      <c r="D3198" s="85">
        <v>0</v>
      </c>
      <c r="E3198" s="85">
        <v>0</v>
      </c>
      <c r="F3198" s="210">
        <f t="shared" si="147"/>
        <v>4</v>
      </c>
      <c r="G3198" s="79" t="str">
        <f t="shared" si="148"/>
        <v>D</v>
      </c>
      <c r="H3198" s="79" t="str">
        <f t="shared" si="149"/>
        <v>4IF-NGPL/OK-NW</v>
      </c>
    </row>
    <row r="3199" spans="1:8">
      <c r="A3199" s="80">
        <v>37530</v>
      </c>
      <c r="B3199" s="79" t="s">
        <v>87</v>
      </c>
      <c r="C3199" s="79" t="s">
        <v>67</v>
      </c>
      <c r="D3199" s="85">
        <v>285681.69709999999</v>
      </c>
      <c r="E3199" s="85">
        <v>-28568.169709999998</v>
      </c>
      <c r="F3199" s="210">
        <f t="shared" si="147"/>
        <v>4</v>
      </c>
      <c r="G3199" s="79" t="str">
        <f t="shared" si="148"/>
        <v>D</v>
      </c>
      <c r="H3199" s="79" t="str">
        <f t="shared" si="149"/>
        <v>4IF-NWPL_ROCKY_M</v>
      </c>
    </row>
    <row r="3200" spans="1:8">
      <c r="A3200" s="80">
        <v>37530</v>
      </c>
      <c r="B3200" s="79" t="s">
        <v>87</v>
      </c>
      <c r="C3200" s="79" t="s">
        <v>102</v>
      </c>
      <c r="D3200" s="85">
        <v>0</v>
      </c>
      <c r="E3200" s="85">
        <v>0</v>
      </c>
      <c r="F3200" s="210">
        <f t="shared" si="147"/>
        <v>4</v>
      </c>
      <c r="G3200" s="79" t="str">
        <f t="shared" si="148"/>
        <v>D</v>
      </c>
      <c r="H3200" s="79" t="str">
        <f t="shared" si="149"/>
        <v>4IF-PAN/TX/OK</v>
      </c>
    </row>
    <row r="3201" spans="1:8">
      <c r="A3201" s="80">
        <v>37561</v>
      </c>
      <c r="B3201" s="79" t="s">
        <v>87</v>
      </c>
      <c r="C3201" s="79" t="s">
        <v>196</v>
      </c>
      <c r="D3201" s="85">
        <v>439156.60950000002</v>
      </c>
      <c r="E3201" s="85">
        <v>0</v>
      </c>
      <c r="F3201" s="210">
        <f t="shared" si="147"/>
        <v>5</v>
      </c>
      <c r="G3201" s="79" t="str">
        <f t="shared" si="148"/>
        <v>D</v>
      </c>
      <c r="H3201" s="79" t="str">
        <f t="shared" si="149"/>
        <v>5IF-CIG/GLENROCK</v>
      </c>
    </row>
    <row r="3202" spans="1:8">
      <c r="A3202" s="80">
        <v>37561</v>
      </c>
      <c r="B3202" s="79" t="s">
        <v>87</v>
      </c>
      <c r="C3202" s="79" t="s">
        <v>91</v>
      </c>
      <c r="D3202" s="85">
        <v>-66224.816800000001</v>
      </c>
      <c r="E3202" s="85">
        <v>662.24816799999996</v>
      </c>
      <c r="F3202" s="210">
        <f t="shared" si="147"/>
        <v>5</v>
      </c>
      <c r="G3202" s="79" t="str">
        <f t="shared" si="148"/>
        <v>D</v>
      </c>
      <c r="H3202" s="79" t="str">
        <f t="shared" si="149"/>
        <v>5IF-CIG/RKYMTN</v>
      </c>
    </row>
    <row r="3203" spans="1:8">
      <c r="A3203" s="80">
        <v>37561</v>
      </c>
      <c r="B3203" s="79" t="s">
        <v>87</v>
      </c>
      <c r="C3203" s="79" t="s">
        <v>99</v>
      </c>
      <c r="D3203" s="85">
        <v>81839.274000000005</v>
      </c>
      <c r="E3203" s="85">
        <v>-2045.9818499999999</v>
      </c>
      <c r="F3203" s="210">
        <f t="shared" ref="F3203:F3266" si="150">IF(REF_DT&lt;=LastDay,INDEX(IntraMonth_Buckets,MATCH($A3203,IntraSumMonths,0),1),INDEX(BucketTable,MATCH($A3203,SumMonths,0),1))</f>
        <v>5</v>
      </c>
      <c r="G3203" s="79" t="str">
        <f t="shared" ref="G3203:G3266" si="151">INDEX(Book_Type,MATCH($B3203,Book,0),1)</f>
        <v>D</v>
      </c>
      <c r="H3203" s="79" t="str">
        <f t="shared" ref="H3203:H3266" si="152">$F3203&amp;$C3203</f>
        <v>5IF-NGPL/MIDCON</v>
      </c>
    </row>
    <row r="3204" spans="1:8">
      <c r="A3204" s="80">
        <v>37561</v>
      </c>
      <c r="B3204" s="79" t="s">
        <v>87</v>
      </c>
      <c r="C3204" s="79" t="s">
        <v>111</v>
      </c>
      <c r="D3204" s="85">
        <v>0</v>
      </c>
      <c r="E3204" s="85">
        <v>0</v>
      </c>
      <c r="F3204" s="210">
        <f t="shared" si="150"/>
        <v>5</v>
      </c>
      <c r="G3204" s="79" t="str">
        <f t="shared" si="151"/>
        <v>D</v>
      </c>
      <c r="H3204" s="79" t="str">
        <f t="shared" si="152"/>
        <v>5IF-NGPL/OK-NW</v>
      </c>
    </row>
    <row r="3205" spans="1:8">
      <c r="A3205" s="80">
        <v>37561</v>
      </c>
      <c r="B3205" s="79" t="s">
        <v>87</v>
      </c>
      <c r="C3205" s="79" t="s">
        <v>67</v>
      </c>
      <c r="D3205" s="85">
        <v>-1879590.2886999999</v>
      </c>
      <c r="E3205" s="85">
        <v>187959.02887000001</v>
      </c>
      <c r="F3205" s="210">
        <f t="shared" si="150"/>
        <v>5</v>
      </c>
      <c r="G3205" s="79" t="str">
        <f t="shared" si="151"/>
        <v>D</v>
      </c>
      <c r="H3205" s="79" t="str">
        <f t="shared" si="152"/>
        <v>5IF-NWPL_ROCKY_M</v>
      </c>
    </row>
    <row r="3206" spans="1:8">
      <c r="A3206" s="80">
        <v>37561</v>
      </c>
      <c r="B3206" s="79" t="s">
        <v>87</v>
      </c>
      <c r="C3206" s="79" t="s">
        <v>102</v>
      </c>
      <c r="D3206" s="85">
        <v>0</v>
      </c>
      <c r="E3206" s="85">
        <v>0</v>
      </c>
      <c r="F3206" s="210">
        <f t="shared" si="150"/>
        <v>5</v>
      </c>
      <c r="G3206" s="79" t="str">
        <f t="shared" si="151"/>
        <v>D</v>
      </c>
      <c r="H3206" s="79" t="str">
        <f t="shared" si="152"/>
        <v>5IF-PAN/TX/OK</v>
      </c>
    </row>
    <row r="3207" spans="1:8">
      <c r="A3207" s="80">
        <v>37591</v>
      </c>
      <c r="B3207" s="79" t="s">
        <v>87</v>
      </c>
      <c r="C3207" s="79" t="s">
        <v>196</v>
      </c>
      <c r="D3207" s="85">
        <v>452689.16330000001</v>
      </c>
      <c r="E3207" s="85">
        <v>0</v>
      </c>
      <c r="F3207" s="210">
        <f t="shared" si="150"/>
        <v>5</v>
      </c>
      <c r="G3207" s="79" t="str">
        <f t="shared" si="151"/>
        <v>D</v>
      </c>
      <c r="H3207" s="79" t="str">
        <f t="shared" si="152"/>
        <v>5IF-CIG/GLENROCK</v>
      </c>
    </row>
    <row r="3208" spans="1:8">
      <c r="A3208" s="80">
        <v>37591</v>
      </c>
      <c r="B3208" s="79" t="s">
        <v>87</v>
      </c>
      <c r="C3208" s="79" t="s">
        <v>91</v>
      </c>
      <c r="D3208" s="85">
        <v>15576.401300000001</v>
      </c>
      <c r="E3208" s="85">
        <v>-155.76401300000001</v>
      </c>
      <c r="F3208" s="210">
        <f t="shared" si="150"/>
        <v>5</v>
      </c>
      <c r="G3208" s="79" t="str">
        <f t="shared" si="151"/>
        <v>D</v>
      </c>
      <c r="H3208" s="79" t="str">
        <f t="shared" si="152"/>
        <v>5IF-CIG/RKYMTN</v>
      </c>
    </row>
    <row r="3209" spans="1:8">
      <c r="A3209" s="80">
        <v>37591</v>
      </c>
      <c r="B3209" s="79" t="s">
        <v>87</v>
      </c>
      <c r="C3209" s="79" t="s">
        <v>99</v>
      </c>
      <c r="D3209" s="85">
        <v>0</v>
      </c>
      <c r="E3209" s="85">
        <v>0</v>
      </c>
      <c r="F3209" s="210">
        <f t="shared" si="150"/>
        <v>5</v>
      </c>
      <c r="G3209" s="79" t="str">
        <f t="shared" si="151"/>
        <v>D</v>
      </c>
      <c r="H3209" s="79" t="str">
        <f t="shared" si="152"/>
        <v>5IF-NGPL/MIDCON</v>
      </c>
    </row>
    <row r="3210" spans="1:8">
      <c r="A3210" s="80">
        <v>37591</v>
      </c>
      <c r="B3210" s="79" t="s">
        <v>87</v>
      </c>
      <c r="C3210" s="79" t="s">
        <v>111</v>
      </c>
      <c r="D3210" s="85">
        <v>0</v>
      </c>
      <c r="E3210" s="85">
        <v>0</v>
      </c>
      <c r="F3210" s="210">
        <f t="shared" si="150"/>
        <v>5</v>
      </c>
      <c r="G3210" s="79" t="str">
        <f t="shared" si="151"/>
        <v>D</v>
      </c>
      <c r="H3210" s="79" t="str">
        <f t="shared" si="152"/>
        <v>5IF-NGPL/OK-NW</v>
      </c>
    </row>
    <row r="3211" spans="1:8">
      <c r="A3211" s="80">
        <v>37591</v>
      </c>
      <c r="B3211" s="79" t="s">
        <v>87</v>
      </c>
      <c r="C3211" s="79" t="s">
        <v>67</v>
      </c>
      <c r="D3211" s="85">
        <v>-1937509.6194</v>
      </c>
      <c r="E3211" s="85">
        <v>193750.96194000001</v>
      </c>
      <c r="F3211" s="210">
        <f t="shared" si="150"/>
        <v>5</v>
      </c>
      <c r="G3211" s="79" t="str">
        <f t="shared" si="151"/>
        <v>D</v>
      </c>
      <c r="H3211" s="79" t="str">
        <f t="shared" si="152"/>
        <v>5IF-NWPL_ROCKY_M</v>
      </c>
    </row>
    <row r="3212" spans="1:8">
      <c r="A3212" s="80">
        <v>37591</v>
      </c>
      <c r="B3212" s="79" t="s">
        <v>87</v>
      </c>
      <c r="C3212" s="79" t="s">
        <v>102</v>
      </c>
      <c r="D3212" s="85">
        <v>0</v>
      </c>
      <c r="E3212" s="85">
        <v>0</v>
      </c>
      <c r="F3212" s="210">
        <f t="shared" si="150"/>
        <v>5</v>
      </c>
      <c r="G3212" s="79" t="str">
        <f t="shared" si="151"/>
        <v>D</v>
      </c>
      <c r="H3212" s="79" t="str">
        <f t="shared" si="152"/>
        <v>5IF-PAN/TX/OK</v>
      </c>
    </row>
    <row r="3213" spans="1:8">
      <c r="A3213" s="80">
        <v>37622</v>
      </c>
      <c r="B3213" s="79" t="s">
        <v>87</v>
      </c>
      <c r="C3213" s="79" t="s">
        <v>196</v>
      </c>
      <c r="D3213" s="85">
        <v>451480.95360000001</v>
      </c>
      <c r="E3213" s="85">
        <v>0</v>
      </c>
      <c r="F3213" s="210">
        <f t="shared" si="150"/>
        <v>5</v>
      </c>
      <c r="G3213" s="79" t="str">
        <f t="shared" si="151"/>
        <v>D</v>
      </c>
      <c r="H3213" s="79" t="str">
        <f t="shared" si="152"/>
        <v>5IF-CIG/GLENROCK</v>
      </c>
    </row>
    <row r="3214" spans="1:8">
      <c r="A3214" s="80">
        <v>37622</v>
      </c>
      <c r="B3214" s="79" t="s">
        <v>87</v>
      </c>
      <c r="C3214" s="79" t="s">
        <v>91</v>
      </c>
      <c r="D3214" s="85">
        <v>288520.60239999997</v>
      </c>
      <c r="E3214" s="85">
        <v>-2885.2060240000001</v>
      </c>
      <c r="F3214" s="210">
        <f t="shared" si="150"/>
        <v>5</v>
      </c>
      <c r="G3214" s="79" t="str">
        <f t="shared" si="151"/>
        <v>D</v>
      </c>
      <c r="H3214" s="79" t="str">
        <f t="shared" si="152"/>
        <v>5IF-CIG/RKYMTN</v>
      </c>
    </row>
    <row r="3215" spans="1:8">
      <c r="A3215" s="80">
        <v>37622</v>
      </c>
      <c r="B3215" s="79" t="s">
        <v>87</v>
      </c>
      <c r="C3215" s="79" t="s">
        <v>99</v>
      </c>
      <c r="D3215" s="85">
        <v>-29127.803400000001</v>
      </c>
      <c r="E3215" s="85">
        <v>728.19508499999995</v>
      </c>
      <c r="F3215" s="210">
        <f t="shared" si="150"/>
        <v>5</v>
      </c>
      <c r="G3215" s="79" t="str">
        <f t="shared" si="151"/>
        <v>D</v>
      </c>
      <c r="H3215" s="79" t="str">
        <f t="shared" si="152"/>
        <v>5IF-NGPL/MIDCON</v>
      </c>
    </row>
    <row r="3216" spans="1:8">
      <c r="A3216" s="80">
        <v>37622</v>
      </c>
      <c r="B3216" s="79" t="s">
        <v>87</v>
      </c>
      <c r="C3216" s="79" t="s">
        <v>111</v>
      </c>
      <c r="D3216" s="85">
        <v>0</v>
      </c>
      <c r="E3216" s="85">
        <v>0</v>
      </c>
      <c r="F3216" s="210">
        <f t="shared" si="150"/>
        <v>5</v>
      </c>
      <c r="G3216" s="79" t="str">
        <f t="shared" si="151"/>
        <v>D</v>
      </c>
      <c r="H3216" s="79" t="str">
        <f t="shared" si="152"/>
        <v>5IF-NGPL/OK-NW</v>
      </c>
    </row>
    <row r="3217" spans="1:8">
      <c r="A3217" s="80">
        <v>37622</v>
      </c>
      <c r="B3217" s="79" t="s">
        <v>87</v>
      </c>
      <c r="C3217" s="79" t="s">
        <v>67</v>
      </c>
      <c r="D3217" s="85">
        <v>701300.41460000002</v>
      </c>
      <c r="E3217" s="85">
        <v>-70130.041459999993</v>
      </c>
      <c r="F3217" s="210">
        <f t="shared" si="150"/>
        <v>5</v>
      </c>
      <c r="G3217" s="79" t="str">
        <f t="shared" si="151"/>
        <v>D</v>
      </c>
      <c r="H3217" s="79" t="str">
        <f t="shared" si="152"/>
        <v>5IF-NWPL_ROCKY_M</v>
      </c>
    </row>
    <row r="3218" spans="1:8">
      <c r="A3218" s="80">
        <v>37622</v>
      </c>
      <c r="B3218" s="79" t="s">
        <v>87</v>
      </c>
      <c r="C3218" s="79" t="s">
        <v>102</v>
      </c>
      <c r="D3218" s="85">
        <v>0</v>
      </c>
      <c r="E3218" s="85">
        <v>0</v>
      </c>
      <c r="F3218" s="210">
        <f t="shared" si="150"/>
        <v>5</v>
      </c>
      <c r="G3218" s="79" t="str">
        <f t="shared" si="151"/>
        <v>D</v>
      </c>
      <c r="H3218" s="79" t="str">
        <f t="shared" si="152"/>
        <v>5IF-PAN/TX/OK</v>
      </c>
    </row>
    <row r="3219" spans="1:8">
      <c r="A3219" s="80">
        <v>37653</v>
      </c>
      <c r="B3219" s="79" t="s">
        <v>87</v>
      </c>
      <c r="C3219" s="79" t="s">
        <v>196</v>
      </c>
      <c r="D3219" s="85">
        <v>406625.11560000002</v>
      </c>
      <c r="E3219" s="85">
        <v>0</v>
      </c>
      <c r="F3219" s="210">
        <f t="shared" si="150"/>
        <v>5</v>
      </c>
      <c r="G3219" s="79" t="str">
        <f t="shared" si="151"/>
        <v>D</v>
      </c>
      <c r="H3219" s="79" t="str">
        <f t="shared" si="152"/>
        <v>5IF-CIG/GLENROCK</v>
      </c>
    </row>
    <row r="3220" spans="1:8">
      <c r="A3220" s="80">
        <v>37653</v>
      </c>
      <c r="B3220" s="79" t="s">
        <v>87</v>
      </c>
      <c r="C3220" s="79" t="s">
        <v>91</v>
      </c>
      <c r="D3220" s="85">
        <v>156996.0209</v>
      </c>
      <c r="E3220" s="85">
        <v>-1569.9602090000001</v>
      </c>
      <c r="F3220" s="210">
        <f t="shared" si="150"/>
        <v>5</v>
      </c>
      <c r="G3220" s="79" t="str">
        <f t="shared" si="151"/>
        <v>D</v>
      </c>
      <c r="H3220" s="79" t="str">
        <f t="shared" si="152"/>
        <v>5IF-CIG/RKYMTN</v>
      </c>
    </row>
    <row r="3221" spans="1:8">
      <c r="A3221" s="80">
        <v>37653</v>
      </c>
      <c r="B3221" s="79" t="s">
        <v>87</v>
      </c>
      <c r="C3221" s="79" t="s">
        <v>99</v>
      </c>
      <c r="D3221" s="85">
        <v>29044.651100000003</v>
      </c>
      <c r="E3221" s="85">
        <v>-726.11627750000002</v>
      </c>
      <c r="F3221" s="210">
        <f t="shared" si="150"/>
        <v>5</v>
      </c>
      <c r="G3221" s="79" t="str">
        <f t="shared" si="151"/>
        <v>D</v>
      </c>
      <c r="H3221" s="79" t="str">
        <f t="shared" si="152"/>
        <v>5IF-NGPL/MIDCON</v>
      </c>
    </row>
    <row r="3222" spans="1:8">
      <c r="A3222" s="80">
        <v>37653</v>
      </c>
      <c r="B3222" s="79" t="s">
        <v>87</v>
      </c>
      <c r="C3222" s="79" t="s">
        <v>111</v>
      </c>
      <c r="D3222" s="85">
        <v>0</v>
      </c>
      <c r="E3222" s="85">
        <v>0</v>
      </c>
      <c r="F3222" s="210">
        <f t="shared" si="150"/>
        <v>5</v>
      </c>
      <c r="G3222" s="79" t="str">
        <f t="shared" si="151"/>
        <v>D</v>
      </c>
      <c r="H3222" s="79" t="str">
        <f t="shared" si="152"/>
        <v>5IF-NGPL/OK-NW</v>
      </c>
    </row>
    <row r="3223" spans="1:8">
      <c r="A3223" s="80">
        <v>37653</v>
      </c>
      <c r="B3223" s="79" t="s">
        <v>87</v>
      </c>
      <c r="C3223" s="79" t="s">
        <v>67</v>
      </c>
      <c r="D3223" s="85">
        <v>631624.34620000003</v>
      </c>
      <c r="E3223" s="85">
        <v>-63162.43462</v>
      </c>
      <c r="F3223" s="210">
        <f t="shared" si="150"/>
        <v>5</v>
      </c>
      <c r="G3223" s="79" t="str">
        <f t="shared" si="151"/>
        <v>D</v>
      </c>
      <c r="H3223" s="79" t="str">
        <f t="shared" si="152"/>
        <v>5IF-NWPL_ROCKY_M</v>
      </c>
    </row>
    <row r="3224" spans="1:8">
      <c r="A3224" s="80">
        <v>37653</v>
      </c>
      <c r="B3224" s="79" t="s">
        <v>87</v>
      </c>
      <c r="C3224" s="79" t="s">
        <v>102</v>
      </c>
      <c r="D3224" s="85">
        <v>0</v>
      </c>
      <c r="E3224" s="85">
        <v>0</v>
      </c>
      <c r="F3224" s="210">
        <f t="shared" si="150"/>
        <v>5</v>
      </c>
      <c r="G3224" s="79" t="str">
        <f t="shared" si="151"/>
        <v>D</v>
      </c>
      <c r="H3224" s="79" t="str">
        <f t="shared" si="152"/>
        <v>5IF-PAN/TX/OK</v>
      </c>
    </row>
    <row r="3225" spans="1:8">
      <c r="A3225" s="80">
        <v>37681</v>
      </c>
      <c r="B3225" s="79" t="s">
        <v>87</v>
      </c>
      <c r="C3225" s="79" t="s">
        <v>196</v>
      </c>
      <c r="D3225" s="85">
        <v>448992.71490000002</v>
      </c>
      <c r="E3225" s="85">
        <v>0</v>
      </c>
      <c r="F3225" s="210">
        <f t="shared" si="150"/>
        <v>5</v>
      </c>
      <c r="G3225" s="79" t="str">
        <f t="shared" si="151"/>
        <v>D</v>
      </c>
      <c r="H3225" s="79" t="str">
        <f t="shared" si="152"/>
        <v>5IF-CIG/GLENROCK</v>
      </c>
    </row>
    <row r="3226" spans="1:8">
      <c r="A3226" s="80">
        <v>37681</v>
      </c>
      <c r="B3226" s="79" t="s">
        <v>87</v>
      </c>
      <c r="C3226" s="79" t="s">
        <v>91</v>
      </c>
      <c r="D3226" s="85">
        <v>267618.96960000001</v>
      </c>
      <c r="E3226" s="85">
        <v>-2676.1896959999999</v>
      </c>
      <c r="F3226" s="210">
        <f t="shared" si="150"/>
        <v>5</v>
      </c>
      <c r="G3226" s="79" t="str">
        <f t="shared" si="151"/>
        <v>D</v>
      </c>
      <c r="H3226" s="79" t="str">
        <f t="shared" si="152"/>
        <v>5IF-CIG/RKYMTN</v>
      </c>
    </row>
    <row r="3227" spans="1:8">
      <c r="A3227" s="80">
        <v>37681</v>
      </c>
      <c r="B3227" s="79" t="s">
        <v>87</v>
      </c>
      <c r="C3227" s="79" t="s">
        <v>99</v>
      </c>
      <c r="D3227" s="85">
        <v>-9655.7573000000011</v>
      </c>
      <c r="E3227" s="85">
        <v>241.39393250000001</v>
      </c>
      <c r="F3227" s="210">
        <f t="shared" si="150"/>
        <v>5</v>
      </c>
      <c r="G3227" s="79" t="str">
        <f t="shared" si="151"/>
        <v>D</v>
      </c>
      <c r="H3227" s="79" t="str">
        <f t="shared" si="152"/>
        <v>5IF-NGPL/MIDCON</v>
      </c>
    </row>
    <row r="3228" spans="1:8">
      <c r="A3228" s="80">
        <v>37681</v>
      </c>
      <c r="B3228" s="79" t="s">
        <v>87</v>
      </c>
      <c r="C3228" s="79" t="s">
        <v>111</v>
      </c>
      <c r="D3228" s="85">
        <v>0</v>
      </c>
      <c r="E3228" s="85">
        <v>0</v>
      </c>
      <c r="F3228" s="210">
        <f t="shared" si="150"/>
        <v>5</v>
      </c>
      <c r="G3228" s="79" t="str">
        <f t="shared" si="151"/>
        <v>D</v>
      </c>
      <c r="H3228" s="79" t="str">
        <f t="shared" si="152"/>
        <v>5IF-NGPL/OK-NW</v>
      </c>
    </row>
    <row r="3229" spans="1:8">
      <c r="A3229" s="80">
        <v>37681</v>
      </c>
      <c r="B3229" s="79" t="s">
        <v>87</v>
      </c>
      <c r="C3229" s="79" t="s">
        <v>67</v>
      </c>
      <c r="D3229" s="85">
        <v>697435.35049999994</v>
      </c>
      <c r="E3229" s="85">
        <v>-69743.535050000006</v>
      </c>
      <c r="F3229" s="210">
        <f t="shared" si="150"/>
        <v>5</v>
      </c>
      <c r="G3229" s="79" t="str">
        <f t="shared" si="151"/>
        <v>D</v>
      </c>
      <c r="H3229" s="79" t="str">
        <f t="shared" si="152"/>
        <v>5IF-NWPL_ROCKY_M</v>
      </c>
    </row>
    <row r="3230" spans="1:8">
      <c r="A3230" s="80">
        <v>37681</v>
      </c>
      <c r="B3230" s="79" t="s">
        <v>87</v>
      </c>
      <c r="C3230" s="79" t="s">
        <v>102</v>
      </c>
      <c r="D3230" s="85">
        <v>0</v>
      </c>
      <c r="E3230" s="85">
        <v>0</v>
      </c>
      <c r="F3230" s="210">
        <f t="shared" si="150"/>
        <v>5</v>
      </c>
      <c r="G3230" s="79" t="str">
        <f t="shared" si="151"/>
        <v>D</v>
      </c>
      <c r="H3230" s="79" t="str">
        <f t="shared" si="152"/>
        <v>5IF-PAN/TX/OK</v>
      </c>
    </row>
    <row r="3231" spans="1:8">
      <c r="A3231" s="80">
        <v>37712</v>
      </c>
      <c r="B3231" s="79" t="s">
        <v>87</v>
      </c>
      <c r="C3231" s="79" t="s">
        <v>196</v>
      </c>
      <c r="D3231" s="85">
        <v>433182.79519999999</v>
      </c>
      <c r="E3231" s="85">
        <v>0</v>
      </c>
      <c r="F3231" s="210">
        <f t="shared" si="150"/>
        <v>6</v>
      </c>
      <c r="G3231" s="79" t="str">
        <f t="shared" si="151"/>
        <v>D</v>
      </c>
      <c r="H3231" s="79" t="str">
        <f t="shared" si="152"/>
        <v>6IF-CIG/GLENROCK</v>
      </c>
    </row>
    <row r="3232" spans="1:8">
      <c r="A3232" s="80">
        <v>37712</v>
      </c>
      <c r="B3232" s="79" t="s">
        <v>87</v>
      </c>
      <c r="C3232" s="79" t="s">
        <v>91</v>
      </c>
      <c r="D3232" s="85">
        <v>208081.76240000001</v>
      </c>
      <c r="E3232" s="85">
        <v>-2080.8176239999998</v>
      </c>
      <c r="F3232" s="210">
        <f t="shared" si="150"/>
        <v>6</v>
      </c>
      <c r="G3232" s="79" t="str">
        <f t="shared" si="151"/>
        <v>D</v>
      </c>
      <c r="H3232" s="79" t="str">
        <f t="shared" si="152"/>
        <v>6IF-CIG/RKYMTN</v>
      </c>
    </row>
    <row r="3233" spans="1:8">
      <c r="A3233" s="80">
        <v>37712</v>
      </c>
      <c r="B3233" s="79" t="s">
        <v>87</v>
      </c>
      <c r="C3233" s="79" t="s">
        <v>99</v>
      </c>
      <c r="D3233" s="85">
        <v>9626.2843000000012</v>
      </c>
      <c r="E3233" s="85">
        <v>-24.065710750000001</v>
      </c>
      <c r="F3233" s="210">
        <f t="shared" si="150"/>
        <v>6</v>
      </c>
      <c r="G3233" s="79" t="str">
        <f t="shared" si="151"/>
        <v>D</v>
      </c>
      <c r="H3233" s="79" t="str">
        <f t="shared" si="152"/>
        <v>6IF-NGPL/MIDCON</v>
      </c>
    </row>
    <row r="3234" spans="1:8">
      <c r="A3234" s="80">
        <v>37712</v>
      </c>
      <c r="B3234" s="79" t="s">
        <v>87</v>
      </c>
      <c r="C3234" s="79" t="s">
        <v>111</v>
      </c>
      <c r="D3234" s="85">
        <v>0</v>
      </c>
      <c r="E3234" s="85">
        <v>0</v>
      </c>
      <c r="F3234" s="210">
        <f t="shared" si="150"/>
        <v>6</v>
      </c>
      <c r="G3234" s="79" t="str">
        <f t="shared" si="151"/>
        <v>D</v>
      </c>
      <c r="H3234" s="79" t="str">
        <f t="shared" si="152"/>
        <v>6IF-NGPL/OK-NW</v>
      </c>
    </row>
    <row r="3235" spans="1:8">
      <c r="A3235" s="80">
        <v>37712</v>
      </c>
      <c r="B3235" s="79" t="s">
        <v>87</v>
      </c>
      <c r="C3235" s="79" t="s">
        <v>67</v>
      </c>
      <c r="D3235" s="85">
        <v>-193488.31529999999</v>
      </c>
      <c r="E3235" s="85">
        <v>19348.831529999999</v>
      </c>
      <c r="F3235" s="210">
        <f t="shared" si="150"/>
        <v>6</v>
      </c>
      <c r="G3235" s="79" t="str">
        <f t="shared" si="151"/>
        <v>D</v>
      </c>
      <c r="H3235" s="79" t="str">
        <f t="shared" si="152"/>
        <v>6IF-NWPL_ROCKY_M</v>
      </c>
    </row>
    <row r="3236" spans="1:8">
      <c r="A3236" s="80">
        <v>37712</v>
      </c>
      <c r="B3236" s="79" t="s">
        <v>87</v>
      </c>
      <c r="C3236" s="79" t="s">
        <v>102</v>
      </c>
      <c r="D3236" s="85">
        <v>0</v>
      </c>
      <c r="E3236" s="85">
        <v>0</v>
      </c>
      <c r="F3236" s="210">
        <f t="shared" si="150"/>
        <v>6</v>
      </c>
      <c r="G3236" s="79" t="str">
        <f t="shared" si="151"/>
        <v>D</v>
      </c>
      <c r="H3236" s="79" t="str">
        <f t="shared" si="152"/>
        <v>6IF-PAN/TX/OK</v>
      </c>
    </row>
    <row r="3237" spans="1:8">
      <c r="A3237" s="80">
        <v>37742</v>
      </c>
      <c r="B3237" s="79" t="s">
        <v>87</v>
      </c>
      <c r="C3237" s="79" t="s">
        <v>196</v>
      </c>
      <c r="D3237" s="85">
        <v>446257.80780000001</v>
      </c>
      <c r="E3237" s="85">
        <v>0</v>
      </c>
      <c r="F3237" s="210">
        <f t="shared" si="150"/>
        <v>6</v>
      </c>
      <c r="G3237" s="79" t="str">
        <f t="shared" si="151"/>
        <v>D</v>
      </c>
      <c r="H3237" s="79" t="str">
        <f t="shared" si="152"/>
        <v>6IF-CIG/GLENROCK</v>
      </c>
    </row>
    <row r="3238" spans="1:8">
      <c r="A3238" s="80">
        <v>37742</v>
      </c>
      <c r="B3238" s="79" t="s">
        <v>87</v>
      </c>
      <c r="C3238" s="79" t="s">
        <v>91</v>
      </c>
      <c r="D3238" s="85">
        <v>250633.73989999999</v>
      </c>
      <c r="E3238" s="85">
        <v>-2506.337399</v>
      </c>
      <c r="F3238" s="210">
        <f t="shared" si="150"/>
        <v>6</v>
      </c>
      <c r="G3238" s="79" t="str">
        <f t="shared" si="151"/>
        <v>D</v>
      </c>
      <c r="H3238" s="79" t="str">
        <f t="shared" si="152"/>
        <v>6IF-CIG/RKYMTN</v>
      </c>
    </row>
    <row r="3239" spans="1:8">
      <c r="A3239" s="80">
        <v>37742</v>
      </c>
      <c r="B3239" s="79" t="s">
        <v>87</v>
      </c>
      <c r="C3239" s="79" t="s">
        <v>99</v>
      </c>
      <c r="D3239" s="85">
        <v>-9596.9421000000002</v>
      </c>
      <c r="E3239" s="85">
        <v>23.992355249999999</v>
      </c>
      <c r="F3239" s="210">
        <f t="shared" si="150"/>
        <v>6</v>
      </c>
      <c r="G3239" s="79" t="str">
        <f t="shared" si="151"/>
        <v>D</v>
      </c>
      <c r="H3239" s="79" t="str">
        <f t="shared" si="152"/>
        <v>6IF-NGPL/MIDCON</v>
      </c>
    </row>
    <row r="3240" spans="1:8">
      <c r="A3240" s="80">
        <v>37742</v>
      </c>
      <c r="B3240" s="79" t="s">
        <v>87</v>
      </c>
      <c r="C3240" s="79" t="s">
        <v>111</v>
      </c>
      <c r="D3240" s="85">
        <v>0</v>
      </c>
      <c r="E3240" s="85">
        <v>0</v>
      </c>
      <c r="F3240" s="210">
        <f t="shared" si="150"/>
        <v>6</v>
      </c>
      <c r="G3240" s="79" t="str">
        <f t="shared" si="151"/>
        <v>D</v>
      </c>
      <c r="H3240" s="79" t="str">
        <f t="shared" si="152"/>
        <v>6IF-NGPL/OK-NW</v>
      </c>
    </row>
    <row r="3241" spans="1:8">
      <c r="A3241" s="80">
        <v>37742</v>
      </c>
      <c r="B3241" s="79" t="s">
        <v>87</v>
      </c>
      <c r="C3241" s="79" t="s">
        <v>67</v>
      </c>
      <c r="D3241" s="85">
        <v>-199328.48749999999</v>
      </c>
      <c r="E3241" s="85">
        <v>19932.848750000001</v>
      </c>
      <c r="F3241" s="210">
        <f t="shared" si="150"/>
        <v>6</v>
      </c>
      <c r="G3241" s="79" t="str">
        <f t="shared" si="151"/>
        <v>D</v>
      </c>
      <c r="H3241" s="79" t="str">
        <f t="shared" si="152"/>
        <v>6IF-NWPL_ROCKY_M</v>
      </c>
    </row>
    <row r="3242" spans="1:8">
      <c r="A3242" s="80">
        <v>37742</v>
      </c>
      <c r="B3242" s="79" t="s">
        <v>87</v>
      </c>
      <c r="C3242" s="79" t="s">
        <v>102</v>
      </c>
      <c r="D3242" s="85">
        <v>0</v>
      </c>
      <c r="E3242" s="85">
        <v>0</v>
      </c>
      <c r="F3242" s="210">
        <f t="shared" si="150"/>
        <v>6</v>
      </c>
      <c r="G3242" s="79" t="str">
        <f t="shared" si="151"/>
        <v>D</v>
      </c>
      <c r="H3242" s="79" t="str">
        <f t="shared" si="152"/>
        <v>6IF-PAN/TX/OK</v>
      </c>
    </row>
    <row r="3243" spans="1:8">
      <c r="A3243" s="80">
        <v>37773</v>
      </c>
      <c r="B3243" s="79" t="s">
        <v>87</v>
      </c>
      <c r="C3243" s="79" t="s">
        <v>196</v>
      </c>
      <c r="D3243" s="85">
        <v>430459.73540000001</v>
      </c>
      <c r="E3243" s="85">
        <v>0</v>
      </c>
      <c r="F3243" s="210">
        <f t="shared" si="150"/>
        <v>6</v>
      </c>
      <c r="G3243" s="79" t="str">
        <f t="shared" si="151"/>
        <v>D</v>
      </c>
      <c r="H3243" s="79" t="str">
        <f t="shared" si="152"/>
        <v>6IF-CIG/GLENROCK</v>
      </c>
    </row>
    <row r="3244" spans="1:8">
      <c r="A3244" s="80">
        <v>37773</v>
      </c>
      <c r="B3244" s="79" t="s">
        <v>87</v>
      </c>
      <c r="C3244" s="79" t="s">
        <v>91</v>
      </c>
      <c r="D3244" s="85">
        <v>206773.72560000001</v>
      </c>
      <c r="E3244" s="85">
        <v>-2067.7372559999999</v>
      </c>
      <c r="F3244" s="210">
        <f t="shared" si="150"/>
        <v>6</v>
      </c>
      <c r="G3244" s="79" t="str">
        <f t="shared" si="151"/>
        <v>D</v>
      </c>
      <c r="H3244" s="79" t="str">
        <f t="shared" si="152"/>
        <v>6IF-CIG/RKYMTN</v>
      </c>
    </row>
    <row r="3245" spans="1:8">
      <c r="A3245" s="80">
        <v>37773</v>
      </c>
      <c r="B3245" s="79" t="s">
        <v>87</v>
      </c>
      <c r="C3245" s="79" t="s">
        <v>99</v>
      </c>
      <c r="D3245" s="85">
        <v>9565.7718999999997</v>
      </c>
      <c r="E3245" s="85">
        <v>-23.91442975</v>
      </c>
      <c r="F3245" s="210">
        <f t="shared" si="150"/>
        <v>6</v>
      </c>
      <c r="G3245" s="79" t="str">
        <f t="shared" si="151"/>
        <v>D</v>
      </c>
      <c r="H3245" s="79" t="str">
        <f t="shared" si="152"/>
        <v>6IF-NGPL/MIDCON</v>
      </c>
    </row>
    <row r="3246" spans="1:8">
      <c r="A3246" s="80">
        <v>37773</v>
      </c>
      <c r="B3246" s="79" t="s">
        <v>87</v>
      </c>
      <c r="C3246" s="79" t="s">
        <v>111</v>
      </c>
      <c r="D3246" s="85">
        <v>0</v>
      </c>
      <c r="E3246" s="85">
        <v>0</v>
      </c>
      <c r="F3246" s="210">
        <f t="shared" si="150"/>
        <v>6</v>
      </c>
      <c r="G3246" s="79" t="str">
        <f t="shared" si="151"/>
        <v>D</v>
      </c>
      <c r="H3246" s="79" t="str">
        <f t="shared" si="152"/>
        <v>6IF-NGPL/OK-NW</v>
      </c>
    </row>
    <row r="3247" spans="1:8">
      <c r="A3247" s="80">
        <v>37773</v>
      </c>
      <c r="B3247" s="79" t="s">
        <v>87</v>
      </c>
      <c r="C3247" s="79" t="s">
        <v>67</v>
      </c>
      <c r="D3247" s="85">
        <v>-192272.0153</v>
      </c>
      <c r="E3247" s="85">
        <v>19227.201529999998</v>
      </c>
      <c r="F3247" s="210">
        <f t="shared" si="150"/>
        <v>6</v>
      </c>
      <c r="G3247" s="79" t="str">
        <f t="shared" si="151"/>
        <v>D</v>
      </c>
      <c r="H3247" s="79" t="str">
        <f t="shared" si="152"/>
        <v>6IF-NWPL_ROCKY_M</v>
      </c>
    </row>
    <row r="3248" spans="1:8">
      <c r="A3248" s="80">
        <v>37773</v>
      </c>
      <c r="B3248" s="79" t="s">
        <v>87</v>
      </c>
      <c r="C3248" s="79" t="s">
        <v>102</v>
      </c>
      <c r="D3248" s="85">
        <v>0</v>
      </c>
      <c r="E3248" s="85">
        <v>0</v>
      </c>
      <c r="F3248" s="210">
        <f t="shared" si="150"/>
        <v>6</v>
      </c>
      <c r="G3248" s="79" t="str">
        <f t="shared" si="151"/>
        <v>D</v>
      </c>
      <c r="H3248" s="79" t="str">
        <f t="shared" si="152"/>
        <v>6IF-PAN/TX/OK</v>
      </c>
    </row>
    <row r="3249" spans="1:8">
      <c r="A3249" s="80">
        <v>37803</v>
      </c>
      <c r="B3249" s="79" t="s">
        <v>87</v>
      </c>
      <c r="C3249" s="79" t="s">
        <v>196</v>
      </c>
      <c r="D3249" s="85">
        <v>443362.94429999997</v>
      </c>
      <c r="E3249" s="85">
        <v>0</v>
      </c>
      <c r="F3249" s="210">
        <f t="shared" si="150"/>
        <v>6</v>
      </c>
      <c r="G3249" s="79" t="str">
        <f t="shared" si="151"/>
        <v>D</v>
      </c>
      <c r="H3249" s="79" t="str">
        <f t="shared" si="152"/>
        <v>6IF-CIG/GLENROCK</v>
      </c>
    </row>
    <row r="3250" spans="1:8">
      <c r="A3250" s="80">
        <v>37803</v>
      </c>
      <c r="B3250" s="79" t="s">
        <v>87</v>
      </c>
      <c r="C3250" s="79" t="s">
        <v>91</v>
      </c>
      <c r="D3250" s="85">
        <v>239473.1979</v>
      </c>
      <c r="E3250" s="85">
        <v>-2394.7319790000001</v>
      </c>
      <c r="F3250" s="210">
        <f t="shared" si="150"/>
        <v>6</v>
      </c>
      <c r="G3250" s="79" t="str">
        <f t="shared" si="151"/>
        <v>D</v>
      </c>
      <c r="H3250" s="79" t="str">
        <f t="shared" si="152"/>
        <v>6IF-CIG/RKYMTN</v>
      </c>
    </row>
    <row r="3251" spans="1:8">
      <c r="A3251" s="80">
        <v>37803</v>
      </c>
      <c r="B3251" s="79" t="s">
        <v>87</v>
      </c>
      <c r="C3251" s="79" t="s">
        <v>99</v>
      </c>
      <c r="D3251" s="85">
        <v>1E-4</v>
      </c>
      <c r="E3251" s="85">
        <v>-2.4999999999999999E-7</v>
      </c>
      <c r="F3251" s="210">
        <f t="shared" si="150"/>
        <v>6</v>
      </c>
      <c r="G3251" s="79" t="str">
        <f t="shared" si="151"/>
        <v>D</v>
      </c>
      <c r="H3251" s="79" t="str">
        <f t="shared" si="152"/>
        <v>6IF-NGPL/MIDCON</v>
      </c>
    </row>
    <row r="3252" spans="1:8">
      <c r="A3252" s="80">
        <v>37803</v>
      </c>
      <c r="B3252" s="79" t="s">
        <v>87</v>
      </c>
      <c r="C3252" s="79" t="s">
        <v>111</v>
      </c>
      <c r="D3252" s="85">
        <v>0</v>
      </c>
      <c r="E3252" s="85">
        <v>0</v>
      </c>
      <c r="F3252" s="210">
        <f t="shared" si="150"/>
        <v>6</v>
      </c>
      <c r="G3252" s="79" t="str">
        <f t="shared" si="151"/>
        <v>D</v>
      </c>
      <c r="H3252" s="79" t="str">
        <f t="shared" si="152"/>
        <v>6IF-NGPL/OK-NW</v>
      </c>
    </row>
    <row r="3253" spans="1:8">
      <c r="A3253" s="80">
        <v>37803</v>
      </c>
      <c r="B3253" s="79" t="s">
        <v>87</v>
      </c>
      <c r="C3253" s="79" t="s">
        <v>67</v>
      </c>
      <c r="D3253" s="85">
        <v>-198035.44839999999</v>
      </c>
      <c r="E3253" s="85">
        <v>19803.544839999999</v>
      </c>
      <c r="F3253" s="210">
        <f t="shared" si="150"/>
        <v>6</v>
      </c>
      <c r="G3253" s="79" t="str">
        <f t="shared" si="151"/>
        <v>D</v>
      </c>
      <c r="H3253" s="79" t="str">
        <f t="shared" si="152"/>
        <v>6IF-NWPL_ROCKY_M</v>
      </c>
    </row>
    <row r="3254" spans="1:8">
      <c r="A3254" s="80">
        <v>37803</v>
      </c>
      <c r="B3254" s="79" t="s">
        <v>87</v>
      </c>
      <c r="C3254" s="79" t="s">
        <v>102</v>
      </c>
      <c r="D3254" s="85">
        <v>0</v>
      </c>
      <c r="E3254" s="85">
        <v>0</v>
      </c>
      <c r="F3254" s="210">
        <f t="shared" si="150"/>
        <v>6</v>
      </c>
      <c r="G3254" s="79" t="str">
        <f t="shared" si="151"/>
        <v>D</v>
      </c>
      <c r="H3254" s="79" t="str">
        <f t="shared" si="152"/>
        <v>6IF-PAN/TX/OK</v>
      </c>
    </row>
    <row r="3255" spans="1:8">
      <c r="A3255" s="80">
        <v>37834</v>
      </c>
      <c r="B3255" s="79" t="s">
        <v>87</v>
      </c>
      <c r="C3255" s="79" t="s">
        <v>196</v>
      </c>
      <c r="D3255" s="85">
        <v>441822.7585</v>
      </c>
      <c r="E3255" s="85">
        <v>0</v>
      </c>
      <c r="F3255" s="210">
        <f t="shared" si="150"/>
        <v>6</v>
      </c>
      <c r="G3255" s="79" t="str">
        <f t="shared" si="151"/>
        <v>D</v>
      </c>
      <c r="H3255" s="79" t="str">
        <f t="shared" si="152"/>
        <v>6IF-CIG/GLENROCK</v>
      </c>
    </row>
    <row r="3256" spans="1:8">
      <c r="A3256" s="80">
        <v>37834</v>
      </c>
      <c r="B3256" s="79" t="s">
        <v>87</v>
      </c>
      <c r="C3256" s="79" t="s">
        <v>91</v>
      </c>
      <c r="D3256" s="85">
        <v>248142.86350000001</v>
      </c>
      <c r="E3256" s="85">
        <v>-2481.4286350000002</v>
      </c>
      <c r="F3256" s="210">
        <f t="shared" si="150"/>
        <v>6</v>
      </c>
      <c r="G3256" s="79" t="str">
        <f t="shared" si="151"/>
        <v>D</v>
      </c>
      <c r="H3256" s="79" t="str">
        <f t="shared" si="152"/>
        <v>6IF-CIG/RKYMTN</v>
      </c>
    </row>
    <row r="3257" spans="1:8">
      <c r="A3257" s="80">
        <v>37834</v>
      </c>
      <c r="B3257" s="79" t="s">
        <v>87</v>
      </c>
      <c r="C3257" s="79" t="s">
        <v>99</v>
      </c>
      <c r="D3257" s="85">
        <v>-9501.5647000000008</v>
      </c>
      <c r="E3257" s="85">
        <v>23.75391175</v>
      </c>
      <c r="F3257" s="210">
        <f t="shared" si="150"/>
        <v>6</v>
      </c>
      <c r="G3257" s="79" t="str">
        <f t="shared" si="151"/>
        <v>D</v>
      </c>
      <c r="H3257" s="79" t="str">
        <f t="shared" si="152"/>
        <v>6IF-NGPL/MIDCON</v>
      </c>
    </row>
    <row r="3258" spans="1:8">
      <c r="A3258" s="80">
        <v>37834</v>
      </c>
      <c r="B3258" s="79" t="s">
        <v>87</v>
      </c>
      <c r="C3258" s="79" t="s">
        <v>111</v>
      </c>
      <c r="D3258" s="85">
        <v>0</v>
      </c>
      <c r="E3258" s="85">
        <v>0</v>
      </c>
      <c r="F3258" s="210">
        <f t="shared" si="150"/>
        <v>6</v>
      </c>
      <c r="G3258" s="79" t="str">
        <f t="shared" si="151"/>
        <v>D</v>
      </c>
      <c r="H3258" s="79" t="str">
        <f t="shared" si="152"/>
        <v>6IF-NGPL/OK-NW</v>
      </c>
    </row>
    <row r="3259" spans="1:8">
      <c r="A3259" s="80">
        <v>37834</v>
      </c>
      <c r="B3259" s="79" t="s">
        <v>87</v>
      </c>
      <c r="C3259" s="79" t="s">
        <v>67</v>
      </c>
      <c r="D3259" s="85">
        <v>-197347.4987</v>
      </c>
      <c r="E3259" s="85">
        <v>19734.74987</v>
      </c>
      <c r="F3259" s="210">
        <f t="shared" si="150"/>
        <v>6</v>
      </c>
      <c r="G3259" s="79" t="str">
        <f t="shared" si="151"/>
        <v>D</v>
      </c>
      <c r="H3259" s="79" t="str">
        <f t="shared" si="152"/>
        <v>6IF-NWPL_ROCKY_M</v>
      </c>
    </row>
    <row r="3260" spans="1:8">
      <c r="A3260" s="80">
        <v>37834</v>
      </c>
      <c r="B3260" s="79" t="s">
        <v>87</v>
      </c>
      <c r="C3260" s="79" t="s">
        <v>102</v>
      </c>
      <c r="D3260" s="85">
        <v>0</v>
      </c>
      <c r="E3260" s="85">
        <v>0</v>
      </c>
      <c r="F3260" s="210">
        <f t="shared" si="150"/>
        <v>6</v>
      </c>
      <c r="G3260" s="79" t="str">
        <f t="shared" si="151"/>
        <v>D</v>
      </c>
      <c r="H3260" s="79" t="str">
        <f t="shared" si="152"/>
        <v>6IF-PAN/TX/OK</v>
      </c>
    </row>
    <row r="3261" spans="1:8">
      <c r="A3261" s="80">
        <v>37865</v>
      </c>
      <c r="B3261" s="79" t="s">
        <v>87</v>
      </c>
      <c r="C3261" s="79" t="s">
        <v>196</v>
      </c>
      <c r="D3261" s="85">
        <v>426041.23869999999</v>
      </c>
      <c r="E3261" s="85">
        <v>0</v>
      </c>
      <c r="F3261" s="210">
        <f t="shared" si="150"/>
        <v>6</v>
      </c>
      <c r="G3261" s="79" t="str">
        <f t="shared" si="151"/>
        <v>D</v>
      </c>
      <c r="H3261" s="79" t="str">
        <f t="shared" si="152"/>
        <v>6IF-CIG/GLENROCK</v>
      </c>
    </row>
    <row r="3262" spans="1:8">
      <c r="A3262" s="80">
        <v>37865</v>
      </c>
      <c r="B3262" s="79" t="s">
        <v>87</v>
      </c>
      <c r="C3262" s="79" t="s">
        <v>91</v>
      </c>
      <c r="D3262" s="85">
        <v>204651.2758</v>
      </c>
      <c r="E3262" s="85">
        <v>-2046.5127580000001</v>
      </c>
      <c r="F3262" s="210">
        <f t="shared" si="150"/>
        <v>6</v>
      </c>
      <c r="G3262" s="79" t="str">
        <f t="shared" si="151"/>
        <v>D</v>
      </c>
      <c r="H3262" s="79" t="str">
        <f t="shared" si="152"/>
        <v>6IF-CIG/RKYMTN</v>
      </c>
    </row>
    <row r="3263" spans="1:8">
      <c r="A3263" s="80">
        <v>37865</v>
      </c>
      <c r="B3263" s="79" t="s">
        <v>87</v>
      </c>
      <c r="C3263" s="79" t="s">
        <v>99</v>
      </c>
      <c r="D3263" s="85">
        <v>9467.5830999999998</v>
      </c>
      <c r="E3263" s="85">
        <v>-23.668957750000001</v>
      </c>
      <c r="F3263" s="210">
        <f t="shared" si="150"/>
        <v>6</v>
      </c>
      <c r="G3263" s="79" t="str">
        <f t="shared" si="151"/>
        <v>D</v>
      </c>
      <c r="H3263" s="79" t="str">
        <f t="shared" si="152"/>
        <v>6IF-NGPL/MIDCON</v>
      </c>
    </row>
    <row r="3264" spans="1:8">
      <c r="A3264" s="80">
        <v>37865</v>
      </c>
      <c r="B3264" s="79" t="s">
        <v>87</v>
      </c>
      <c r="C3264" s="79" t="s">
        <v>111</v>
      </c>
      <c r="D3264" s="85">
        <v>0</v>
      </c>
      <c r="E3264" s="85">
        <v>0</v>
      </c>
      <c r="F3264" s="210">
        <f t="shared" si="150"/>
        <v>6</v>
      </c>
      <c r="G3264" s="79" t="str">
        <f t="shared" si="151"/>
        <v>D</v>
      </c>
      <c r="H3264" s="79" t="str">
        <f t="shared" si="152"/>
        <v>6IF-NGPL/OK-NW</v>
      </c>
    </row>
    <row r="3265" spans="1:8">
      <c r="A3265" s="80">
        <v>37865</v>
      </c>
      <c r="B3265" s="79" t="s">
        <v>87</v>
      </c>
      <c r="C3265" s="79" t="s">
        <v>67</v>
      </c>
      <c r="D3265" s="85">
        <v>-190298.4198</v>
      </c>
      <c r="E3265" s="85">
        <v>19029.841980000001</v>
      </c>
      <c r="F3265" s="210">
        <f t="shared" si="150"/>
        <v>6</v>
      </c>
      <c r="G3265" s="79" t="str">
        <f t="shared" si="151"/>
        <v>D</v>
      </c>
      <c r="H3265" s="79" t="str">
        <f t="shared" si="152"/>
        <v>6IF-NWPL_ROCKY_M</v>
      </c>
    </row>
    <row r="3266" spans="1:8">
      <c r="A3266" s="80">
        <v>37865</v>
      </c>
      <c r="B3266" s="79" t="s">
        <v>87</v>
      </c>
      <c r="C3266" s="79" t="s">
        <v>102</v>
      </c>
      <c r="D3266" s="85">
        <v>0</v>
      </c>
      <c r="E3266" s="85">
        <v>0</v>
      </c>
      <c r="F3266" s="210">
        <f t="shared" si="150"/>
        <v>6</v>
      </c>
      <c r="G3266" s="79" t="str">
        <f t="shared" si="151"/>
        <v>D</v>
      </c>
      <c r="H3266" s="79" t="str">
        <f t="shared" si="152"/>
        <v>6IF-PAN/TX/OK</v>
      </c>
    </row>
    <row r="3267" spans="1:8">
      <c r="A3267" s="80">
        <v>37895</v>
      </c>
      <c r="B3267" s="79" t="s">
        <v>87</v>
      </c>
      <c r="C3267" s="79" t="s">
        <v>196</v>
      </c>
      <c r="D3267" s="85">
        <v>438679.9327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6</v>
      </c>
      <c r="G3267" s="79" t="str">
        <f t="shared" ref="G3267:G3330" si="154">INDEX(Book_Type,MATCH($B3267,Book,0),1)</f>
        <v>D</v>
      </c>
      <c r="H3267" s="79" t="str">
        <f t="shared" ref="H3267:H3330" si="155">$F3267&amp;$C3267</f>
        <v>6IF-CIG/GLENROCK</v>
      </c>
    </row>
    <row r="3268" spans="1:8">
      <c r="A3268" s="80">
        <v>37895</v>
      </c>
      <c r="B3268" s="79" t="s">
        <v>87</v>
      </c>
      <c r="C3268" s="79" t="s">
        <v>91</v>
      </c>
      <c r="D3268" s="85">
        <v>246377.7444</v>
      </c>
      <c r="E3268" s="85">
        <v>-2463.7774439999998</v>
      </c>
      <c r="F3268" s="210">
        <f t="shared" si="153"/>
        <v>6</v>
      </c>
      <c r="G3268" s="79" t="str">
        <f t="shared" si="154"/>
        <v>D</v>
      </c>
      <c r="H3268" s="79" t="str">
        <f t="shared" si="155"/>
        <v>6IF-CIG/RKYMTN</v>
      </c>
    </row>
    <row r="3269" spans="1:8">
      <c r="A3269" s="80">
        <v>37895</v>
      </c>
      <c r="B3269" s="79" t="s">
        <v>87</v>
      </c>
      <c r="C3269" s="79" t="s">
        <v>99</v>
      </c>
      <c r="D3269" s="85">
        <v>-9433.9770000000008</v>
      </c>
      <c r="E3269" s="85">
        <v>23.5849425</v>
      </c>
      <c r="F3269" s="210">
        <f t="shared" si="153"/>
        <v>6</v>
      </c>
      <c r="G3269" s="79" t="str">
        <f t="shared" si="154"/>
        <v>D</v>
      </c>
      <c r="H3269" s="79" t="str">
        <f t="shared" si="155"/>
        <v>6IF-NGPL/MIDCON</v>
      </c>
    </row>
    <row r="3270" spans="1:8">
      <c r="A3270" s="80">
        <v>37895</v>
      </c>
      <c r="B3270" s="79" t="s">
        <v>87</v>
      </c>
      <c r="C3270" s="79" t="s">
        <v>111</v>
      </c>
      <c r="D3270" s="85">
        <v>0</v>
      </c>
      <c r="E3270" s="85">
        <v>0</v>
      </c>
      <c r="F3270" s="210">
        <f t="shared" si="153"/>
        <v>6</v>
      </c>
      <c r="G3270" s="79" t="str">
        <f t="shared" si="154"/>
        <v>D</v>
      </c>
      <c r="H3270" s="79" t="str">
        <f t="shared" si="155"/>
        <v>6IF-NGPL/OK-NW</v>
      </c>
    </row>
    <row r="3271" spans="1:8">
      <c r="A3271" s="80">
        <v>37895</v>
      </c>
      <c r="B3271" s="79" t="s">
        <v>87</v>
      </c>
      <c r="C3271" s="79" t="s">
        <v>67</v>
      </c>
      <c r="D3271" s="85">
        <v>-195943.70319999999</v>
      </c>
      <c r="E3271" s="85">
        <v>19594.370320000002</v>
      </c>
      <c r="F3271" s="210">
        <f t="shared" si="153"/>
        <v>6</v>
      </c>
      <c r="G3271" s="79" t="str">
        <f t="shared" si="154"/>
        <v>D</v>
      </c>
      <c r="H3271" s="79" t="str">
        <f t="shared" si="155"/>
        <v>6IF-NWPL_ROCKY_M</v>
      </c>
    </row>
    <row r="3272" spans="1:8">
      <c r="A3272" s="80">
        <v>37895</v>
      </c>
      <c r="B3272" s="79" t="s">
        <v>87</v>
      </c>
      <c r="C3272" s="79" t="s">
        <v>102</v>
      </c>
      <c r="D3272" s="85">
        <v>0</v>
      </c>
      <c r="E3272" s="85">
        <v>0</v>
      </c>
      <c r="F3272" s="210">
        <f t="shared" si="153"/>
        <v>6</v>
      </c>
      <c r="G3272" s="79" t="str">
        <f t="shared" si="154"/>
        <v>D</v>
      </c>
      <c r="H3272" s="79" t="str">
        <f t="shared" si="155"/>
        <v>6IF-PAN/TX/OK</v>
      </c>
    </row>
    <row r="3273" spans="1:8">
      <c r="A3273" s="80">
        <v>37926</v>
      </c>
      <c r="B3273" s="79" t="s">
        <v>87</v>
      </c>
      <c r="C3273" s="79" t="s">
        <v>91</v>
      </c>
      <c r="D3273" s="85">
        <v>197350.6937</v>
      </c>
      <c r="E3273" s="85">
        <v>-1973.5069370000001</v>
      </c>
      <c r="F3273" s="210">
        <f t="shared" si="153"/>
        <v>6</v>
      </c>
      <c r="G3273" s="79" t="str">
        <f t="shared" si="154"/>
        <v>D</v>
      </c>
      <c r="H3273" s="79" t="str">
        <f t="shared" si="155"/>
        <v>6IF-CIG/RKYMTN</v>
      </c>
    </row>
    <row r="3274" spans="1:8">
      <c r="A3274" s="80">
        <v>37926</v>
      </c>
      <c r="B3274" s="79" t="s">
        <v>87</v>
      </c>
      <c r="C3274" s="79" t="s">
        <v>99</v>
      </c>
      <c r="D3274" s="85">
        <v>15206.8493</v>
      </c>
      <c r="E3274" s="85">
        <v>-76.034246499999995</v>
      </c>
      <c r="F3274" s="210">
        <f t="shared" si="153"/>
        <v>6</v>
      </c>
      <c r="G3274" s="79" t="str">
        <f t="shared" si="154"/>
        <v>D</v>
      </c>
      <c r="H3274" s="79" t="str">
        <f t="shared" si="155"/>
        <v>6IF-NGPL/MIDCON</v>
      </c>
    </row>
    <row r="3275" spans="1:8">
      <c r="A3275" s="80">
        <v>37926</v>
      </c>
      <c r="B3275" s="79" t="s">
        <v>87</v>
      </c>
      <c r="C3275" s="79" t="s">
        <v>111</v>
      </c>
      <c r="D3275" s="85">
        <v>0</v>
      </c>
      <c r="E3275" s="85">
        <v>0</v>
      </c>
      <c r="F3275" s="210">
        <f t="shared" si="153"/>
        <v>6</v>
      </c>
      <c r="G3275" s="79" t="str">
        <f t="shared" si="154"/>
        <v>D</v>
      </c>
      <c r="H3275" s="79" t="str">
        <f t="shared" si="155"/>
        <v>6IF-NGPL/OK-NW</v>
      </c>
    </row>
    <row r="3276" spans="1:8">
      <c r="A3276" s="80">
        <v>37926</v>
      </c>
      <c r="B3276" s="79" t="s">
        <v>87</v>
      </c>
      <c r="C3276" s="79" t="s">
        <v>67</v>
      </c>
      <c r="D3276" s="85">
        <v>-70489.103799999997</v>
      </c>
      <c r="E3276" s="85">
        <v>7048.9103800000003</v>
      </c>
      <c r="F3276" s="210">
        <f t="shared" si="153"/>
        <v>6</v>
      </c>
      <c r="G3276" s="79" t="str">
        <f t="shared" si="154"/>
        <v>D</v>
      </c>
      <c r="H3276" s="79" t="str">
        <f t="shared" si="155"/>
        <v>6IF-NWPL_ROCKY_M</v>
      </c>
    </row>
    <row r="3277" spans="1:8">
      <c r="A3277" s="80">
        <v>37926</v>
      </c>
      <c r="B3277" s="79" t="s">
        <v>87</v>
      </c>
      <c r="C3277" s="79" t="s">
        <v>102</v>
      </c>
      <c r="D3277" s="85">
        <v>0</v>
      </c>
      <c r="E3277" s="85">
        <v>0</v>
      </c>
      <c r="F3277" s="210">
        <f t="shared" si="153"/>
        <v>6</v>
      </c>
      <c r="G3277" s="79" t="str">
        <f t="shared" si="154"/>
        <v>D</v>
      </c>
      <c r="H3277" s="79" t="str">
        <f t="shared" si="155"/>
        <v>6IF-PAN/TX/OK</v>
      </c>
    </row>
    <row r="3278" spans="1:8">
      <c r="A3278" s="80">
        <v>37956</v>
      </c>
      <c r="B3278" s="79" t="s">
        <v>87</v>
      </c>
      <c r="C3278" s="79" t="s">
        <v>91</v>
      </c>
      <c r="D3278" s="85">
        <v>235173.34150000001</v>
      </c>
      <c r="E3278" s="85">
        <v>-2351.7334150000002</v>
      </c>
      <c r="F3278" s="210">
        <f t="shared" si="153"/>
        <v>6</v>
      </c>
      <c r="G3278" s="79" t="str">
        <f t="shared" si="154"/>
        <v>D</v>
      </c>
      <c r="H3278" s="79" t="str">
        <f t="shared" si="155"/>
        <v>6IF-CIG/RKYMTN</v>
      </c>
    </row>
    <row r="3279" spans="1:8">
      <c r="A3279" s="80">
        <v>37956</v>
      </c>
      <c r="B3279" s="79" t="s">
        <v>87</v>
      </c>
      <c r="C3279" s="79" t="s">
        <v>99</v>
      </c>
      <c r="D3279" s="85">
        <v>0</v>
      </c>
      <c r="E3279" s="85">
        <v>0</v>
      </c>
      <c r="F3279" s="210">
        <f t="shared" si="153"/>
        <v>6</v>
      </c>
      <c r="G3279" s="79" t="str">
        <f t="shared" si="154"/>
        <v>D</v>
      </c>
      <c r="H3279" s="79" t="str">
        <f t="shared" si="155"/>
        <v>6IF-NGPL/MIDCON</v>
      </c>
    </row>
    <row r="3280" spans="1:8">
      <c r="A3280" s="80">
        <v>37956</v>
      </c>
      <c r="B3280" s="79" t="s">
        <v>87</v>
      </c>
      <c r="C3280" s="79" t="s">
        <v>111</v>
      </c>
      <c r="D3280" s="85">
        <v>0</v>
      </c>
      <c r="E3280" s="85">
        <v>0</v>
      </c>
      <c r="F3280" s="210">
        <f t="shared" si="153"/>
        <v>6</v>
      </c>
      <c r="G3280" s="79" t="str">
        <f t="shared" si="154"/>
        <v>D</v>
      </c>
      <c r="H3280" s="79" t="str">
        <f t="shared" si="155"/>
        <v>6IF-NGPL/OK-NW</v>
      </c>
    </row>
    <row r="3281" spans="1:8">
      <c r="A3281" s="80">
        <v>37956</v>
      </c>
      <c r="B3281" s="79" t="s">
        <v>87</v>
      </c>
      <c r="C3281" s="79" t="s">
        <v>67</v>
      </c>
      <c r="D3281" s="85">
        <v>-72567.024900000004</v>
      </c>
      <c r="E3281" s="85">
        <v>7256.7024899999997</v>
      </c>
      <c r="F3281" s="210">
        <f t="shared" si="153"/>
        <v>6</v>
      </c>
      <c r="G3281" s="79" t="str">
        <f t="shared" si="154"/>
        <v>D</v>
      </c>
      <c r="H3281" s="79" t="str">
        <f t="shared" si="155"/>
        <v>6IF-NWPL_ROCKY_M</v>
      </c>
    </row>
    <row r="3282" spans="1:8">
      <c r="A3282" s="80">
        <v>37956</v>
      </c>
      <c r="B3282" s="79" t="s">
        <v>87</v>
      </c>
      <c r="C3282" s="79" t="s">
        <v>102</v>
      </c>
      <c r="D3282" s="85">
        <v>0</v>
      </c>
      <c r="E3282" s="85">
        <v>0</v>
      </c>
      <c r="F3282" s="210">
        <f t="shared" si="153"/>
        <v>6</v>
      </c>
      <c r="G3282" s="79" t="str">
        <f t="shared" si="154"/>
        <v>D</v>
      </c>
      <c r="H3282" s="79" t="str">
        <f t="shared" si="155"/>
        <v>6IF-PAN/TX/OK</v>
      </c>
    </row>
    <row r="3283" spans="1:8">
      <c r="A3283" s="80">
        <v>37987</v>
      </c>
      <c r="B3283" s="79" t="s">
        <v>87</v>
      </c>
      <c r="C3283" s="79" t="s">
        <v>91</v>
      </c>
      <c r="D3283" s="85">
        <v>0</v>
      </c>
      <c r="E3283" s="85">
        <v>0</v>
      </c>
      <c r="F3283" s="210">
        <f t="shared" si="153"/>
        <v>6</v>
      </c>
      <c r="G3283" s="79" t="str">
        <f t="shared" si="154"/>
        <v>D</v>
      </c>
      <c r="H3283" s="79" t="str">
        <f t="shared" si="155"/>
        <v>6IF-CIG/RKYMTN</v>
      </c>
    </row>
    <row r="3284" spans="1:8">
      <c r="A3284" s="80">
        <v>37987</v>
      </c>
      <c r="B3284" s="79" t="s">
        <v>87</v>
      </c>
      <c r="C3284" s="79" t="s">
        <v>99</v>
      </c>
      <c r="D3284" s="85">
        <v>0</v>
      </c>
      <c r="E3284" s="85">
        <v>0</v>
      </c>
      <c r="F3284" s="210">
        <f t="shared" si="153"/>
        <v>6</v>
      </c>
      <c r="G3284" s="79" t="str">
        <f t="shared" si="154"/>
        <v>D</v>
      </c>
      <c r="H3284" s="79" t="str">
        <f t="shared" si="155"/>
        <v>6IF-NGPL/MIDCON</v>
      </c>
    </row>
    <row r="3285" spans="1:8">
      <c r="A3285" s="80">
        <v>37987</v>
      </c>
      <c r="B3285" s="79" t="s">
        <v>87</v>
      </c>
      <c r="C3285" s="79" t="s">
        <v>102</v>
      </c>
      <c r="D3285" s="85">
        <v>0</v>
      </c>
      <c r="E3285" s="85">
        <v>0</v>
      </c>
      <c r="F3285" s="210">
        <f t="shared" si="153"/>
        <v>6</v>
      </c>
      <c r="G3285" s="79" t="str">
        <f t="shared" si="154"/>
        <v>D</v>
      </c>
      <c r="H3285" s="79" t="str">
        <f t="shared" si="155"/>
        <v>6IF-PAN/TX/OK</v>
      </c>
    </row>
    <row r="3286" spans="1:8">
      <c r="A3286" s="80">
        <v>38018</v>
      </c>
      <c r="B3286" s="79" t="s">
        <v>87</v>
      </c>
      <c r="C3286" s="79" t="s">
        <v>91</v>
      </c>
      <c r="D3286" s="85">
        <v>0</v>
      </c>
      <c r="E3286" s="85">
        <v>0</v>
      </c>
      <c r="F3286" s="210">
        <f t="shared" si="153"/>
        <v>6</v>
      </c>
      <c r="G3286" s="79" t="str">
        <f t="shared" si="154"/>
        <v>D</v>
      </c>
      <c r="H3286" s="79" t="str">
        <f t="shared" si="155"/>
        <v>6IF-CIG/RKYMTN</v>
      </c>
    </row>
    <row r="3287" spans="1:8">
      <c r="A3287" s="80">
        <v>38018</v>
      </c>
      <c r="B3287" s="79" t="s">
        <v>87</v>
      </c>
      <c r="C3287" s="79" t="s">
        <v>99</v>
      </c>
      <c r="D3287" s="85">
        <v>0</v>
      </c>
      <c r="E3287" s="85">
        <v>0</v>
      </c>
      <c r="F3287" s="210">
        <f t="shared" si="153"/>
        <v>6</v>
      </c>
      <c r="G3287" s="79" t="str">
        <f t="shared" si="154"/>
        <v>D</v>
      </c>
      <c r="H3287" s="79" t="str">
        <f t="shared" si="155"/>
        <v>6IF-NGPL/MIDCON</v>
      </c>
    </row>
    <row r="3288" spans="1:8">
      <c r="A3288" s="80">
        <v>38018</v>
      </c>
      <c r="B3288" s="79" t="s">
        <v>87</v>
      </c>
      <c r="C3288" s="79" t="s">
        <v>102</v>
      </c>
      <c r="D3288" s="85">
        <v>0</v>
      </c>
      <c r="E3288" s="85">
        <v>0</v>
      </c>
      <c r="F3288" s="210">
        <f t="shared" si="153"/>
        <v>6</v>
      </c>
      <c r="G3288" s="79" t="str">
        <f t="shared" si="154"/>
        <v>D</v>
      </c>
      <c r="H3288" s="79" t="str">
        <f t="shared" si="155"/>
        <v>6IF-PAN/TX/OK</v>
      </c>
    </row>
    <row r="3289" spans="1:8">
      <c r="A3289" s="80">
        <v>38047</v>
      </c>
      <c r="B3289" s="79" t="s">
        <v>87</v>
      </c>
      <c r="C3289" s="79" t="s">
        <v>91</v>
      </c>
      <c r="D3289" s="85">
        <v>0</v>
      </c>
      <c r="E3289" s="85">
        <v>0</v>
      </c>
      <c r="F3289" s="210">
        <f t="shared" si="153"/>
        <v>6</v>
      </c>
      <c r="G3289" s="79" t="str">
        <f t="shared" si="154"/>
        <v>D</v>
      </c>
      <c r="H3289" s="79" t="str">
        <f t="shared" si="155"/>
        <v>6IF-CIG/RKYMTN</v>
      </c>
    </row>
    <row r="3290" spans="1:8">
      <c r="A3290" s="80">
        <v>38047</v>
      </c>
      <c r="B3290" s="79" t="s">
        <v>87</v>
      </c>
      <c r="C3290" s="79" t="s">
        <v>99</v>
      </c>
      <c r="D3290" s="85">
        <v>0</v>
      </c>
      <c r="E3290" s="85">
        <v>0</v>
      </c>
      <c r="F3290" s="210">
        <f t="shared" si="153"/>
        <v>6</v>
      </c>
      <c r="G3290" s="79" t="str">
        <f t="shared" si="154"/>
        <v>D</v>
      </c>
      <c r="H3290" s="79" t="str">
        <f t="shared" si="155"/>
        <v>6IF-NGPL/MIDCON</v>
      </c>
    </row>
    <row r="3291" spans="1:8">
      <c r="A3291" s="80">
        <v>38047</v>
      </c>
      <c r="B3291" s="79" t="s">
        <v>87</v>
      </c>
      <c r="C3291" s="79" t="s">
        <v>102</v>
      </c>
      <c r="D3291" s="85">
        <v>0</v>
      </c>
      <c r="E3291" s="85">
        <v>0</v>
      </c>
      <c r="F3291" s="210">
        <f t="shared" si="153"/>
        <v>6</v>
      </c>
      <c r="G3291" s="79" t="str">
        <f t="shared" si="154"/>
        <v>D</v>
      </c>
      <c r="H3291" s="79" t="str">
        <f t="shared" si="155"/>
        <v>6IF-PAN/TX/OK</v>
      </c>
    </row>
    <row r="3292" spans="1:8">
      <c r="A3292" s="80">
        <v>38078</v>
      </c>
      <c r="B3292" s="79" t="s">
        <v>87</v>
      </c>
      <c r="C3292" s="79" t="s">
        <v>91</v>
      </c>
      <c r="D3292" s="85">
        <v>0</v>
      </c>
      <c r="E3292" s="85">
        <v>0</v>
      </c>
      <c r="F3292" s="210">
        <f t="shared" si="153"/>
        <v>6</v>
      </c>
      <c r="G3292" s="79" t="str">
        <f t="shared" si="154"/>
        <v>D</v>
      </c>
      <c r="H3292" s="79" t="str">
        <f t="shared" si="155"/>
        <v>6IF-CIG/RKYMTN</v>
      </c>
    </row>
    <row r="3293" spans="1:8">
      <c r="A3293" s="80">
        <v>38078</v>
      </c>
      <c r="B3293" s="79" t="s">
        <v>87</v>
      </c>
      <c r="C3293" s="79" t="s">
        <v>99</v>
      </c>
      <c r="D3293" s="85">
        <v>0</v>
      </c>
      <c r="E3293" s="85">
        <v>0</v>
      </c>
      <c r="F3293" s="210">
        <f t="shared" si="153"/>
        <v>6</v>
      </c>
      <c r="G3293" s="79" t="str">
        <f t="shared" si="154"/>
        <v>D</v>
      </c>
      <c r="H3293" s="79" t="str">
        <f t="shared" si="155"/>
        <v>6IF-NGPL/MIDCON</v>
      </c>
    </row>
    <row r="3294" spans="1:8">
      <c r="A3294" s="80">
        <v>38078</v>
      </c>
      <c r="B3294" s="79" t="s">
        <v>87</v>
      </c>
      <c r="C3294" s="79" t="s">
        <v>102</v>
      </c>
      <c r="D3294" s="85">
        <v>0</v>
      </c>
      <c r="E3294" s="85">
        <v>0</v>
      </c>
      <c r="F3294" s="210">
        <f t="shared" si="153"/>
        <v>6</v>
      </c>
      <c r="G3294" s="79" t="str">
        <f t="shared" si="154"/>
        <v>D</v>
      </c>
      <c r="H3294" s="79" t="str">
        <f t="shared" si="155"/>
        <v>6IF-PAN/TX/OK</v>
      </c>
    </row>
    <row r="3295" spans="1:8">
      <c r="A3295" s="80">
        <v>38108</v>
      </c>
      <c r="B3295" s="79" t="s">
        <v>87</v>
      </c>
      <c r="C3295" s="79" t="s">
        <v>91</v>
      </c>
      <c r="D3295" s="85">
        <v>0</v>
      </c>
      <c r="E3295" s="85">
        <v>0</v>
      </c>
      <c r="F3295" s="210">
        <f t="shared" si="153"/>
        <v>6</v>
      </c>
      <c r="G3295" s="79" t="str">
        <f t="shared" si="154"/>
        <v>D</v>
      </c>
      <c r="H3295" s="79" t="str">
        <f t="shared" si="155"/>
        <v>6IF-CIG/RKYMTN</v>
      </c>
    </row>
    <row r="3296" spans="1:8">
      <c r="A3296" s="80">
        <v>38108</v>
      </c>
      <c r="B3296" s="79" t="s">
        <v>87</v>
      </c>
      <c r="C3296" s="79" t="s">
        <v>99</v>
      </c>
      <c r="D3296" s="85">
        <v>-1E-4</v>
      </c>
      <c r="E3296" s="85">
        <v>4.9999999999999998E-7</v>
      </c>
      <c r="F3296" s="210">
        <f t="shared" si="153"/>
        <v>6</v>
      </c>
      <c r="G3296" s="79" t="str">
        <f t="shared" si="154"/>
        <v>D</v>
      </c>
      <c r="H3296" s="79" t="str">
        <f t="shared" si="155"/>
        <v>6IF-NGPL/MIDCON</v>
      </c>
    </row>
    <row r="3297" spans="1:8">
      <c r="A3297" s="80">
        <v>38108</v>
      </c>
      <c r="B3297" s="79" t="s">
        <v>87</v>
      </c>
      <c r="C3297" s="79" t="s">
        <v>102</v>
      </c>
      <c r="D3297" s="85">
        <v>0</v>
      </c>
      <c r="E3297" s="85">
        <v>0</v>
      </c>
      <c r="F3297" s="210">
        <f t="shared" si="153"/>
        <v>6</v>
      </c>
      <c r="G3297" s="79" t="str">
        <f t="shared" si="154"/>
        <v>D</v>
      </c>
      <c r="H3297" s="79" t="str">
        <f t="shared" si="155"/>
        <v>6IF-PAN/TX/OK</v>
      </c>
    </row>
    <row r="3298" spans="1:8">
      <c r="A3298" s="80">
        <v>38139</v>
      </c>
      <c r="B3298" s="79" t="s">
        <v>87</v>
      </c>
      <c r="C3298" s="79" t="s">
        <v>91</v>
      </c>
      <c r="D3298" s="85">
        <v>0</v>
      </c>
      <c r="E3298" s="85">
        <v>0</v>
      </c>
      <c r="F3298" s="210">
        <f t="shared" si="153"/>
        <v>6</v>
      </c>
      <c r="G3298" s="79" t="str">
        <f t="shared" si="154"/>
        <v>D</v>
      </c>
      <c r="H3298" s="79" t="str">
        <f t="shared" si="155"/>
        <v>6IF-CIG/RKYMTN</v>
      </c>
    </row>
    <row r="3299" spans="1:8">
      <c r="A3299" s="80">
        <v>38139</v>
      </c>
      <c r="B3299" s="79" t="s">
        <v>87</v>
      </c>
      <c r="C3299" s="79" t="s">
        <v>99</v>
      </c>
      <c r="D3299" s="85">
        <v>0</v>
      </c>
      <c r="E3299" s="85">
        <v>0</v>
      </c>
      <c r="F3299" s="210">
        <f t="shared" si="153"/>
        <v>6</v>
      </c>
      <c r="G3299" s="79" t="str">
        <f t="shared" si="154"/>
        <v>D</v>
      </c>
      <c r="H3299" s="79" t="str">
        <f t="shared" si="155"/>
        <v>6IF-NGPL/MIDCON</v>
      </c>
    </row>
    <row r="3300" spans="1:8">
      <c r="A3300" s="80">
        <v>38139</v>
      </c>
      <c r="B3300" s="79" t="s">
        <v>87</v>
      </c>
      <c r="C3300" s="79" t="s">
        <v>102</v>
      </c>
      <c r="D3300" s="85">
        <v>0</v>
      </c>
      <c r="E3300" s="85">
        <v>0</v>
      </c>
      <c r="F3300" s="210">
        <f t="shared" si="153"/>
        <v>6</v>
      </c>
      <c r="G3300" s="79" t="str">
        <f t="shared" si="154"/>
        <v>D</v>
      </c>
      <c r="H3300" s="79" t="str">
        <f t="shared" si="155"/>
        <v>6IF-PAN/TX/OK</v>
      </c>
    </row>
    <row r="3301" spans="1:8">
      <c r="A3301" s="80">
        <v>38169</v>
      </c>
      <c r="B3301" s="79" t="s">
        <v>87</v>
      </c>
      <c r="C3301" s="79" t="s">
        <v>91</v>
      </c>
      <c r="D3301" s="85">
        <v>0</v>
      </c>
      <c r="E3301" s="85">
        <v>0</v>
      </c>
      <c r="F3301" s="210">
        <f t="shared" si="153"/>
        <v>6</v>
      </c>
      <c r="G3301" s="79" t="str">
        <f t="shared" si="154"/>
        <v>D</v>
      </c>
      <c r="H3301" s="79" t="str">
        <f t="shared" si="155"/>
        <v>6IF-CIG/RKYMTN</v>
      </c>
    </row>
    <row r="3302" spans="1:8">
      <c r="A3302" s="80">
        <v>38169</v>
      </c>
      <c r="B3302" s="79" t="s">
        <v>87</v>
      </c>
      <c r="C3302" s="79" t="s">
        <v>99</v>
      </c>
      <c r="D3302" s="85">
        <v>0</v>
      </c>
      <c r="E3302" s="85">
        <v>0</v>
      </c>
      <c r="F3302" s="210">
        <f t="shared" si="153"/>
        <v>6</v>
      </c>
      <c r="G3302" s="79" t="str">
        <f t="shared" si="154"/>
        <v>D</v>
      </c>
      <c r="H3302" s="79" t="str">
        <f t="shared" si="155"/>
        <v>6IF-NGPL/MIDCON</v>
      </c>
    </row>
    <row r="3303" spans="1:8">
      <c r="A3303" s="80">
        <v>38169</v>
      </c>
      <c r="B3303" s="79" t="s">
        <v>87</v>
      </c>
      <c r="C3303" s="79" t="s">
        <v>102</v>
      </c>
      <c r="D3303" s="85">
        <v>0</v>
      </c>
      <c r="E3303" s="85">
        <v>0</v>
      </c>
      <c r="F3303" s="210">
        <f t="shared" si="153"/>
        <v>6</v>
      </c>
      <c r="G3303" s="79" t="str">
        <f t="shared" si="154"/>
        <v>D</v>
      </c>
      <c r="H3303" s="79" t="str">
        <f t="shared" si="155"/>
        <v>6IF-PAN/TX/OK</v>
      </c>
    </row>
    <row r="3304" spans="1:8">
      <c r="A3304" s="80">
        <v>38200</v>
      </c>
      <c r="B3304" s="79" t="s">
        <v>87</v>
      </c>
      <c r="C3304" s="79" t="s">
        <v>91</v>
      </c>
      <c r="D3304" s="85">
        <v>0</v>
      </c>
      <c r="E3304" s="85">
        <v>0</v>
      </c>
      <c r="F3304" s="210">
        <f t="shared" si="153"/>
        <v>6</v>
      </c>
      <c r="G3304" s="79" t="str">
        <f t="shared" si="154"/>
        <v>D</v>
      </c>
      <c r="H3304" s="79" t="str">
        <f t="shared" si="155"/>
        <v>6IF-CIG/RKYMTN</v>
      </c>
    </row>
    <row r="3305" spans="1:8">
      <c r="A3305" s="80">
        <v>38200</v>
      </c>
      <c r="B3305" s="79" t="s">
        <v>87</v>
      </c>
      <c r="C3305" s="79" t="s">
        <v>99</v>
      </c>
      <c r="D3305" s="85">
        <v>0</v>
      </c>
      <c r="E3305" s="85">
        <v>0</v>
      </c>
      <c r="F3305" s="210">
        <f t="shared" si="153"/>
        <v>6</v>
      </c>
      <c r="G3305" s="79" t="str">
        <f t="shared" si="154"/>
        <v>D</v>
      </c>
      <c r="H3305" s="79" t="str">
        <f t="shared" si="155"/>
        <v>6IF-NGPL/MIDCON</v>
      </c>
    </row>
    <row r="3306" spans="1:8">
      <c r="A3306" s="80">
        <v>38200</v>
      </c>
      <c r="B3306" s="79" t="s">
        <v>87</v>
      </c>
      <c r="C3306" s="79" t="s">
        <v>102</v>
      </c>
      <c r="D3306" s="85">
        <v>0</v>
      </c>
      <c r="E3306" s="85">
        <v>0</v>
      </c>
      <c r="F3306" s="210">
        <f t="shared" si="153"/>
        <v>6</v>
      </c>
      <c r="G3306" s="79" t="str">
        <f t="shared" si="154"/>
        <v>D</v>
      </c>
      <c r="H3306" s="79" t="str">
        <f t="shared" si="155"/>
        <v>6IF-PAN/TX/OK</v>
      </c>
    </row>
    <row r="3307" spans="1:8">
      <c r="A3307" s="80">
        <v>38231</v>
      </c>
      <c r="B3307" s="79" t="s">
        <v>87</v>
      </c>
      <c r="C3307" s="79" t="s">
        <v>91</v>
      </c>
      <c r="D3307" s="85">
        <v>0</v>
      </c>
      <c r="E3307" s="85">
        <v>0</v>
      </c>
      <c r="F3307" s="210">
        <f t="shared" si="153"/>
        <v>6</v>
      </c>
      <c r="G3307" s="79" t="str">
        <f t="shared" si="154"/>
        <v>D</v>
      </c>
      <c r="H3307" s="79" t="str">
        <f t="shared" si="155"/>
        <v>6IF-CIG/RKYMTN</v>
      </c>
    </row>
    <row r="3308" spans="1:8">
      <c r="A3308" s="80">
        <v>38231</v>
      </c>
      <c r="B3308" s="79" t="s">
        <v>87</v>
      </c>
      <c r="C3308" s="79" t="s">
        <v>99</v>
      </c>
      <c r="D3308" s="85">
        <v>0</v>
      </c>
      <c r="E3308" s="85">
        <v>0</v>
      </c>
      <c r="F3308" s="210">
        <f t="shared" si="153"/>
        <v>6</v>
      </c>
      <c r="G3308" s="79" t="str">
        <f t="shared" si="154"/>
        <v>D</v>
      </c>
      <c r="H3308" s="79" t="str">
        <f t="shared" si="155"/>
        <v>6IF-NGPL/MIDCON</v>
      </c>
    </row>
    <row r="3309" spans="1:8">
      <c r="A3309" s="80">
        <v>38231</v>
      </c>
      <c r="B3309" s="79" t="s">
        <v>87</v>
      </c>
      <c r="C3309" s="79" t="s">
        <v>102</v>
      </c>
      <c r="D3309" s="85">
        <v>0</v>
      </c>
      <c r="E3309" s="85">
        <v>0</v>
      </c>
      <c r="F3309" s="210">
        <f t="shared" si="153"/>
        <v>6</v>
      </c>
      <c r="G3309" s="79" t="str">
        <f t="shared" si="154"/>
        <v>D</v>
      </c>
      <c r="H3309" s="79" t="str">
        <f t="shared" si="155"/>
        <v>6IF-PAN/TX/OK</v>
      </c>
    </row>
    <row r="3310" spans="1:8">
      <c r="A3310" s="80">
        <v>38261</v>
      </c>
      <c r="B3310" s="79" t="s">
        <v>87</v>
      </c>
      <c r="C3310" s="79" t="s">
        <v>91</v>
      </c>
      <c r="D3310" s="85">
        <v>0</v>
      </c>
      <c r="E3310" s="85">
        <v>0</v>
      </c>
      <c r="F3310" s="210">
        <f t="shared" si="153"/>
        <v>6</v>
      </c>
      <c r="G3310" s="79" t="str">
        <f t="shared" si="154"/>
        <v>D</v>
      </c>
      <c r="H3310" s="79" t="str">
        <f t="shared" si="155"/>
        <v>6IF-CIG/RKYMTN</v>
      </c>
    </row>
    <row r="3311" spans="1:8">
      <c r="A3311" s="80">
        <v>38261</v>
      </c>
      <c r="B3311" s="79" t="s">
        <v>87</v>
      </c>
      <c r="C3311" s="79" t="s">
        <v>99</v>
      </c>
      <c r="D3311" s="85">
        <v>0</v>
      </c>
      <c r="E3311" s="85">
        <v>0</v>
      </c>
      <c r="F3311" s="210">
        <f t="shared" si="153"/>
        <v>6</v>
      </c>
      <c r="G3311" s="79" t="str">
        <f t="shared" si="154"/>
        <v>D</v>
      </c>
      <c r="H3311" s="79" t="str">
        <f t="shared" si="155"/>
        <v>6IF-NGPL/MIDCON</v>
      </c>
    </row>
    <row r="3312" spans="1:8">
      <c r="A3312" s="80">
        <v>38261</v>
      </c>
      <c r="B3312" s="79" t="s">
        <v>87</v>
      </c>
      <c r="C3312" s="79" t="s">
        <v>102</v>
      </c>
      <c r="D3312" s="85">
        <v>0</v>
      </c>
      <c r="E3312" s="85">
        <v>0</v>
      </c>
      <c r="F3312" s="210">
        <f t="shared" si="153"/>
        <v>6</v>
      </c>
      <c r="G3312" s="79" t="str">
        <f t="shared" si="154"/>
        <v>D</v>
      </c>
      <c r="H3312" s="79" t="str">
        <f t="shared" si="155"/>
        <v>6IF-PAN/TX/OK</v>
      </c>
    </row>
    <row r="3313" spans="1:8">
      <c r="A3313" s="80">
        <v>38292</v>
      </c>
      <c r="B3313" s="79" t="s">
        <v>87</v>
      </c>
      <c r="C3313" s="79" t="s">
        <v>91</v>
      </c>
      <c r="D3313" s="85">
        <v>0</v>
      </c>
      <c r="E3313" s="85">
        <v>0</v>
      </c>
      <c r="F3313" s="210">
        <f t="shared" si="153"/>
        <v>6</v>
      </c>
      <c r="G3313" s="79" t="str">
        <f t="shared" si="154"/>
        <v>D</v>
      </c>
      <c r="H3313" s="79" t="str">
        <f t="shared" si="155"/>
        <v>6IF-CIG/RKYMTN</v>
      </c>
    </row>
    <row r="3314" spans="1:8">
      <c r="A3314" s="80">
        <v>38292</v>
      </c>
      <c r="B3314" s="79" t="s">
        <v>87</v>
      </c>
      <c r="C3314" s="79" t="s">
        <v>99</v>
      </c>
      <c r="D3314" s="85">
        <v>-1E-4</v>
      </c>
      <c r="E3314" s="85">
        <v>4.9999999999999998E-7</v>
      </c>
      <c r="F3314" s="210">
        <f t="shared" si="153"/>
        <v>6</v>
      </c>
      <c r="G3314" s="79" t="str">
        <f t="shared" si="154"/>
        <v>D</v>
      </c>
      <c r="H3314" s="79" t="str">
        <f t="shared" si="155"/>
        <v>6IF-NGPL/MIDCON</v>
      </c>
    </row>
    <row r="3315" spans="1:8">
      <c r="A3315" s="80">
        <v>38292</v>
      </c>
      <c r="B3315" s="79" t="s">
        <v>87</v>
      </c>
      <c r="C3315" s="79" t="s">
        <v>102</v>
      </c>
      <c r="D3315" s="85">
        <v>0</v>
      </c>
      <c r="E3315" s="85">
        <v>0</v>
      </c>
      <c r="F3315" s="210">
        <f t="shared" si="153"/>
        <v>6</v>
      </c>
      <c r="G3315" s="79" t="str">
        <f t="shared" si="154"/>
        <v>D</v>
      </c>
      <c r="H3315" s="79" t="str">
        <f t="shared" si="155"/>
        <v>6IF-PAN/TX/OK</v>
      </c>
    </row>
    <row r="3316" spans="1:8">
      <c r="A3316" s="80">
        <v>38322</v>
      </c>
      <c r="B3316" s="79" t="s">
        <v>87</v>
      </c>
      <c r="C3316" s="79" t="s">
        <v>91</v>
      </c>
      <c r="D3316" s="85">
        <v>0</v>
      </c>
      <c r="E3316" s="85">
        <v>0</v>
      </c>
      <c r="F3316" s="210">
        <f t="shared" si="153"/>
        <v>6</v>
      </c>
      <c r="G3316" s="79" t="str">
        <f t="shared" si="154"/>
        <v>D</v>
      </c>
      <c r="H3316" s="79" t="str">
        <f t="shared" si="155"/>
        <v>6IF-CIG/RKYMTN</v>
      </c>
    </row>
    <row r="3317" spans="1:8">
      <c r="A3317" s="80">
        <v>38322</v>
      </c>
      <c r="B3317" s="79" t="s">
        <v>87</v>
      </c>
      <c r="C3317" s="79" t="s">
        <v>99</v>
      </c>
      <c r="D3317" s="85">
        <v>-1E-4</v>
      </c>
      <c r="E3317" s="85">
        <v>4.9999999999999998E-7</v>
      </c>
      <c r="F3317" s="210">
        <f t="shared" si="153"/>
        <v>6</v>
      </c>
      <c r="G3317" s="79" t="str">
        <f t="shared" si="154"/>
        <v>D</v>
      </c>
      <c r="H3317" s="79" t="str">
        <f t="shared" si="155"/>
        <v>6IF-NGPL/MIDCON</v>
      </c>
    </row>
    <row r="3318" spans="1:8">
      <c r="A3318" s="80">
        <v>38322</v>
      </c>
      <c r="B3318" s="79" t="s">
        <v>87</v>
      </c>
      <c r="C3318" s="79" t="s">
        <v>102</v>
      </c>
      <c r="D3318" s="85">
        <v>0</v>
      </c>
      <c r="E3318" s="85">
        <v>0</v>
      </c>
      <c r="F3318" s="210">
        <f t="shared" si="153"/>
        <v>6</v>
      </c>
      <c r="G3318" s="79" t="str">
        <f t="shared" si="154"/>
        <v>D</v>
      </c>
      <c r="H3318" s="79" t="str">
        <f t="shared" si="155"/>
        <v>6IF-PAN/TX/OK</v>
      </c>
    </row>
    <row r="3319" spans="1:8">
      <c r="A3319" s="80">
        <v>38353</v>
      </c>
      <c r="B3319" s="79" t="s">
        <v>87</v>
      </c>
      <c r="C3319" s="79" t="s">
        <v>91</v>
      </c>
      <c r="D3319" s="85">
        <v>0</v>
      </c>
      <c r="E3319" s="85">
        <v>0</v>
      </c>
      <c r="F3319" s="210">
        <f t="shared" si="153"/>
        <v>6</v>
      </c>
      <c r="G3319" s="79" t="str">
        <f t="shared" si="154"/>
        <v>D</v>
      </c>
      <c r="H3319" s="79" t="str">
        <f t="shared" si="155"/>
        <v>6IF-CIG/RKYMTN</v>
      </c>
    </row>
    <row r="3320" spans="1:8">
      <c r="A3320" s="80">
        <v>38353</v>
      </c>
      <c r="B3320" s="79" t="s">
        <v>87</v>
      </c>
      <c r="C3320" s="79" t="s">
        <v>99</v>
      </c>
      <c r="D3320" s="85">
        <v>-1E-4</v>
      </c>
      <c r="E3320" s="85">
        <v>4.9999999999999998E-7</v>
      </c>
      <c r="F3320" s="210">
        <f t="shared" si="153"/>
        <v>6</v>
      </c>
      <c r="G3320" s="79" t="str">
        <f t="shared" si="154"/>
        <v>D</v>
      </c>
      <c r="H3320" s="79" t="str">
        <f t="shared" si="155"/>
        <v>6IF-NGPL/MIDCON</v>
      </c>
    </row>
    <row r="3321" spans="1:8">
      <c r="A3321" s="80">
        <v>38353</v>
      </c>
      <c r="B3321" s="79" t="s">
        <v>87</v>
      </c>
      <c r="C3321" s="79" t="s">
        <v>102</v>
      </c>
      <c r="D3321" s="85">
        <v>0</v>
      </c>
      <c r="E3321" s="85">
        <v>0</v>
      </c>
      <c r="F3321" s="210">
        <f t="shared" si="153"/>
        <v>6</v>
      </c>
      <c r="G3321" s="79" t="str">
        <f t="shared" si="154"/>
        <v>D</v>
      </c>
      <c r="H3321" s="79" t="str">
        <f t="shared" si="155"/>
        <v>6IF-PAN/TX/OK</v>
      </c>
    </row>
    <row r="3322" spans="1:8">
      <c r="A3322" s="80">
        <v>38384</v>
      </c>
      <c r="B3322" s="79" t="s">
        <v>87</v>
      </c>
      <c r="C3322" s="79" t="s">
        <v>91</v>
      </c>
      <c r="D3322" s="85">
        <v>0</v>
      </c>
      <c r="E3322" s="85">
        <v>0</v>
      </c>
      <c r="F3322" s="210">
        <f t="shared" si="153"/>
        <v>6</v>
      </c>
      <c r="G3322" s="79" t="str">
        <f t="shared" si="154"/>
        <v>D</v>
      </c>
      <c r="H3322" s="79" t="str">
        <f t="shared" si="155"/>
        <v>6IF-CIG/RKYMTN</v>
      </c>
    </row>
    <row r="3323" spans="1:8">
      <c r="A3323" s="80">
        <v>38384</v>
      </c>
      <c r="B3323" s="79" t="s">
        <v>87</v>
      </c>
      <c r="C3323" s="79" t="s">
        <v>99</v>
      </c>
      <c r="D3323" s="85">
        <v>0</v>
      </c>
      <c r="E3323" s="85">
        <v>0</v>
      </c>
      <c r="F3323" s="210">
        <f t="shared" si="153"/>
        <v>6</v>
      </c>
      <c r="G3323" s="79" t="str">
        <f t="shared" si="154"/>
        <v>D</v>
      </c>
      <c r="H3323" s="79" t="str">
        <f t="shared" si="155"/>
        <v>6IF-NGPL/MIDCON</v>
      </c>
    </row>
    <row r="3324" spans="1:8">
      <c r="A3324" s="80">
        <v>38384</v>
      </c>
      <c r="B3324" s="79" t="s">
        <v>87</v>
      </c>
      <c r="C3324" s="79" t="s">
        <v>102</v>
      </c>
      <c r="D3324" s="85">
        <v>0</v>
      </c>
      <c r="E3324" s="85">
        <v>0</v>
      </c>
      <c r="F3324" s="210">
        <f t="shared" si="153"/>
        <v>6</v>
      </c>
      <c r="G3324" s="79" t="str">
        <f t="shared" si="154"/>
        <v>D</v>
      </c>
      <c r="H3324" s="79" t="str">
        <f t="shared" si="155"/>
        <v>6IF-PAN/TX/OK</v>
      </c>
    </row>
    <row r="3325" spans="1:8">
      <c r="A3325" s="80">
        <v>38412</v>
      </c>
      <c r="B3325" s="79" t="s">
        <v>87</v>
      </c>
      <c r="C3325" s="79" t="s">
        <v>91</v>
      </c>
      <c r="D3325" s="85">
        <v>0</v>
      </c>
      <c r="E3325" s="85">
        <v>0</v>
      </c>
      <c r="F3325" s="210">
        <f t="shared" si="153"/>
        <v>6</v>
      </c>
      <c r="G3325" s="79" t="str">
        <f t="shared" si="154"/>
        <v>D</v>
      </c>
      <c r="H3325" s="79" t="str">
        <f t="shared" si="155"/>
        <v>6IF-CIG/RKYMTN</v>
      </c>
    </row>
    <row r="3326" spans="1:8">
      <c r="A3326" s="80">
        <v>38412</v>
      </c>
      <c r="B3326" s="79" t="s">
        <v>87</v>
      </c>
      <c r="C3326" s="79" t="s">
        <v>99</v>
      </c>
      <c r="D3326" s="85">
        <v>1E-4</v>
      </c>
      <c r="E3326" s="85">
        <v>-4.9999999999999998E-7</v>
      </c>
      <c r="F3326" s="210">
        <f t="shared" si="153"/>
        <v>6</v>
      </c>
      <c r="G3326" s="79" t="str">
        <f t="shared" si="154"/>
        <v>D</v>
      </c>
      <c r="H3326" s="79" t="str">
        <f t="shared" si="155"/>
        <v>6IF-NGPL/MIDCON</v>
      </c>
    </row>
    <row r="3327" spans="1:8">
      <c r="A3327" s="80">
        <v>38412</v>
      </c>
      <c r="B3327" s="79" t="s">
        <v>87</v>
      </c>
      <c r="C3327" s="79" t="s">
        <v>102</v>
      </c>
      <c r="D3327" s="85">
        <v>0</v>
      </c>
      <c r="E3327" s="85">
        <v>0</v>
      </c>
      <c r="F3327" s="210">
        <f t="shared" si="153"/>
        <v>6</v>
      </c>
      <c r="G3327" s="79" t="str">
        <f t="shared" si="154"/>
        <v>D</v>
      </c>
      <c r="H3327" s="79" t="str">
        <f t="shared" si="155"/>
        <v>6IF-PAN/TX/OK</v>
      </c>
    </row>
    <row r="3328" spans="1:8">
      <c r="A3328" s="80">
        <v>38443</v>
      </c>
      <c r="B3328" s="79" t="s">
        <v>87</v>
      </c>
      <c r="C3328" s="79" t="s">
        <v>91</v>
      </c>
      <c r="D3328" s="85">
        <v>0</v>
      </c>
      <c r="E3328" s="85">
        <v>0</v>
      </c>
      <c r="F3328" s="210">
        <f t="shared" si="153"/>
        <v>6</v>
      </c>
      <c r="G3328" s="79" t="str">
        <f t="shared" si="154"/>
        <v>D</v>
      </c>
      <c r="H3328" s="79" t="str">
        <f t="shared" si="155"/>
        <v>6IF-CIG/RKYMTN</v>
      </c>
    </row>
    <row r="3329" spans="1:8">
      <c r="A3329" s="80">
        <v>38443</v>
      </c>
      <c r="B3329" s="79" t="s">
        <v>87</v>
      </c>
      <c r="C3329" s="79" t="s">
        <v>99</v>
      </c>
      <c r="D3329" s="85">
        <v>0</v>
      </c>
      <c r="E3329" s="85">
        <v>0</v>
      </c>
      <c r="F3329" s="210">
        <f t="shared" si="153"/>
        <v>6</v>
      </c>
      <c r="G3329" s="79" t="str">
        <f t="shared" si="154"/>
        <v>D</v>
      </c>
      <c r="H3329" s="79" t="str">
        <f t="shared" si="155"/>
        <v>6IF-NGPL/MIDCON</v>
      </c>
    </row>
    <row r="3330" spans="1:8">
      <c r="A3330" s="80">
        <v>38443</v>
      </c>
      <c r="B3330" s="79" t="s">
        <v>87</v>
      </c>
      <c r="C3330" s="79" t="s">
        <v>102</v>
      </c>
      <c r="D3330" s="85">
        <v>0</v>
      </c>
      <c r="E3330" s="85">
        <v>0</v>
      </c>
      <c r="F3330" s="210">
        <f t="shared" si="153"/>
        <v>6</v>
      </c>
      <c r="G3330" s="79" t="str">
        <f t="shared" si="154"/>
        <v>D</v>
      </c>
      <c r="H3330" s="79" t="str">
        <f t="shared" si="155"/>
        <v>6IF-PAN/TX/OK</v>
      </c>
    </row>
    <row r="3331" spans="1:8">
      <c r="A3331" s="80">
        <v>38473</v>
      </c>
      <c r="B3331" s="79" t="s">
        <v>87</v>
      </c>
      <c r="C3331" s="79" t="s">
        <v>91</v>
      </c>
      <c r="D3331" s="85">
        <v>0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6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6IF-CIG/RKYMTN</v>
      </c>
    </row>
    <row r="3332" spans="1:8">
      <c r="A3332" s="80">
        <v>38473</v>
      </c>
      <c r="B3332" s="79" t="s">
        <v>87</v>
      </c>
      <c r="C3332" s="79" t="s">
        <v>99</v>
      </c>
      <c r="D3332" s="85">
        <v>0</v>
      </c>
      <c r="E3332" s="85">
        <v>0</v>
      </c>
      <c r="F3332" s="210">
        <f t="shared" si="156"/>
        <v>6</v>
      </c>
      <c r="G3332" s="79" t="str">
        <f t="shared" si="157"/>
        <v>D</v>
      </c>
      <c r="H3332" s="79" t="str">
        <f t="shared" si="158"/>
        <v>6IF-NGPL/MIDCON</v>
      </c>
    </row>
    <row r="3333" spans="1:8">
      <c r="A3333" s="80">
        <v>38473</v>
      </c>
      <c r="B3333" s="79" t="s">
        <v>87</v>
      </c>
      <c r="C3333" s="79" t="s">
        <v>102</v>
      </c>
      <c r="D3333" s="85">
        <v>0</v>
      </c>
      <c r="E3333" s="85">
        <v>0</v>
      </c>
      <c r="F3333" s="210">
        <f t="shared" si="156"/>
        <v>6</v>
      </c>
      <c r="G3333" s="79" t="str">
        <f t="shared" si="157"/>
        <v>D</v>
      </c>
      <c r="H3333" s="79" t="str">
        <f t="shared" si="158"/>
        <v>6IF-PAN/TX/OK</v>
      </c>
    </row>
    <row r="3334" spans="1:8">
      <c r="A3334" s="80">
        <v>38504</v>
      </c>
      <c r="B3334" s="79" t="s">
        <v>87</v>
      </c>
      <c r="C3334" s="79" t="s">
        <v>91</v>
      </c>
      <c r="D3334" s="85">
        <v>0</v>
      </c>
      <c r="E3334" s="85">
        <v>0</v>
      </c>
      <c r="F3334" s="210">
        <f t="shared" si="156"/>
        <v>6</v>
      </c>
      <c r="G3334" s="79" t="str">
        <f t="shared" si="157"/>
        <v>D</v>
      </c>
      <c r="H3334" s="79" t="str">
        <f t="shared" si="158"/>
        <v>6IF-CIG/RKYMTN</v>
      </c>
    </row>
    <row r="3335" spans="1:8">
      <c r="A3335" s="80">
        <v>38504</v>
      </c>
      <c r="B3335" s="79" t="s">
        <v>87</v>
      </c>
      <c r="C3335" s="79" t="s">
        <v>99</v>
      </c>
      <c r="D3335" s="85">
        <v>0</v>
      </c>
      <c r="E3335" s="85">
        <v>0</v>
      </c>
      <c r="F3335" s="210">
        <f t="shared" si="156"/>
        <v>6</v>
      </c>
      <c r="G3335" s="79" t="str">
        <f t="shared" si="157"/>
        <v>D</v>
      </c>
      <c r="H3335" s="79" t="str">
        <f t="shared" si="158"/>
        <v>6IF-NGPL/MIDCON</v>
      </c>
    </row>
    <row r="3336" spans="1:8">
      <c r="A3336" s="80">
        <v>38504</v>
      </c>
      <c r="B3336" s="79" t="s">
        <v>87</v>
      </c>
      <c r="C3336" s="79" t="s">
        <v>102</v>
      </c>
      <c r="D3336" s="85">
        <v>0</v>
      </c>
      <c r="E3336" s="85">
        <v>0</v>
      </c>
      <c r="F3336" s="210">
        <f t="shared" si="156"/>
        <v>6</v>
      </c>
      <c r="G3336" s="79" t="str">
        <f t="shared" si="157"/>
        <v>D</v>
      </c>
      <c r="H3336" s="79" t="str">
        <f t="shared" si="158"/>
        <v>6IF-PAN/TX/OK</v>
      </c>
    </row>
    <row r="3337" spans="1:8">
      <c r="A3337" s="80">
        <v>38534</v>
      </c>
      <c r="B3337" s="79" t="s">
        <v>87</v>
      </c>
      <c r="C3337" s="79" t="s">
        <v>91</v>
      </c>
      <c r="D3337" s="85">
        <v>0</v>
      </c>
      <c r="E3337" s="85">
        <v>0</v>
      </c>
      <c r="F3337" s="210">
        <f t="shared" si="156"/>
        <v>6</v>
      </c>
      <c r="G3337" s="79" t="str">
        <f t="shared" si="157"/>
        <v>D</v>
      </c>
      <c r="H3337" s="79" t="str">
        <f t="shared" si="158"/>
        <v>6IF-CIG/RKYMTN</v>
      </c>
    </row>
    <row r="3338" spans="1:8">
      <c r="A3338" s="80">
        <v>38534</v>
      </c>
      <c r="B3338" s="79" t="s">
        <v>87</v>
      </c>
      <c r="C3338" s="79" t="s">
        <v>99</v>
      </c>
      <c r="D3338" s="85">
        <v>0</v>
      </c>
      <c r="E3338" s="85">
        <v>0</v>
      </c>
      <c r="F3338" s="210">
        <f t="shared" si="156"/>
        <v>6</v>
      </c>
      <c r="G3338" s="79" t="str">
        <f t="shared" si="157"/>
        <v>D</v>
      </c>
      <c r="H3338" s="79" t="str">
        <f t="shared" si="158"/>
        <v>6IF-NGPL/MIDCON</v>
      </c>
    </row>
    <row r="3339" spans="1:8">
      <c r="A3339" s="80">
        <v>38534</v>
      </c>
      <c r="B3339" s="79" t="s">
        <v>87</v>
      </c>
      <c r="C3339" s="79" t="s">
        <v>102</v>
      </c>
      <c r="D3339" s="85">
        <v>0</v>
      </c>
      <c r="E3339" s="85">
        <v>0</v>
      </c>
      <c r="F3339" s="210">
        <f t="shared" si="156"/>
        <v>6</v>
      </c>
      <c r="G3339" s="79" t="str">
        <f t="shared" si="157"/>
        <v>D</v>
      </c>
      <c r="H3339" s="79" t="str">
        <f t="shared" si="158"/>
        <v>6IF-PAN/TX/OK</v>
      </c>
    </row>
    <row r="3340" spans="1:8">
      <c r="A3340" s="80">
        <v>38565</v>
      </c>
      <c r="B3340" s="79" t="s">
        <v>87</v>
      </c>
      <c r="C3340" s="79" t="s">
        <v>91</v>
      </c>
      <c r="D3340" s="85">
        <v>0</v>
      </c>
      <c r="E3340" s="85">
        <v>0</v>
      </c>
      <c r="F3340" s="210">
        <f t="shared" si="156"/>
        <v>6</v>
      </c>
      <c r="G3340" s="79" t="str">
        <f t="shared" si="157"/>
        <v>D</v>
      </c>
      <c r="H3340" s="79" t="str">
        <f t="shared" si="158"/>
        <v>6IF-CIG/RKYMTN</v>
      </c>
    </row>
    <row r="3341" spans="1:8">
      <c r="A3341" s="80">
        <v>38565</v>
      </c>
      <c r="B3341" s="79" t="s">
        <v>87</v>
      </c>
      <c r="C3341" s="79" t="s">
        <v>99</v>
      </c>
      <c r="D3341" s="85">
        <v>-1E-4</v>
      </c>
      <c r="E3341" s="85">
        <v>4.9999999999999998E-7</v>
      </c>
      <c r="F3341" s="210">
        <f t="shared" si="156"/>
        <v>6</v>
      </c>
      <c r="G3341" s="79" t="str">
        <f t="shared" si="157"/>
        <v>D</v>
      </c>
      <c r="H3341" s="79" t="str">
        <f t="shared" si="158"/>
        <v>6IF-NGPL/MIDCON</v>
      </c>
    </row>
    <row r="3342" spans="1:8">
      <c r="A3342" s="80">
        <v>38565</v>
      </c>
      <c r="B3342" s="79" t="s">
        <v>87</v>
      </c>
      <c r="C3342" s="79" t="s">
        <v>102</v>
      </c>
      <c r="D3342" s="85">
        <v>0</v>
      </c>
      <c r="E3342" s="85">
        <v>0</v>
      </c>
      <c r="F3342" s="210">
        <f t="shared" si="156"/>
        <v>6</v>
      </c>
      <c r="G3342" s="79" t="str">
        <f t="shared" si="157"/>
        <v>D</v>
      </c>
      <c r="H3342" s="79" t="str">
        <f t="shared" si="158"/>
        <v>6IF-PAN/TX/OK</v>
      </c>
    </row>
    <row r="3343" spans="1:8">
      <c r="A3343" s="80">
        <v>38596</v>
      </c>
      <c r="B3343" s="79" t="s">
        <v>87</v>
      </c>
      <c r="C3343" s="79" t="s">
        <v>91</v>
      </c>
      <c r="D3343" s="85">
        <v>0</v>
      </c>
      <c r="E3343" s="85">
        <v>0</v>
      </c>
      <c r="F3343" s="210">
        <f t="shared" si="156"/>
        <v>6</v>
      </c>
      <c r="G3343" s="79" t="str">
        <f t="shared" si="157"/>
        <v>D</v>
      </c>
      <c r="H3343" s="79" t="str">
        <f t="shared" si="158"/>
        <v>6IF-CIG/RKYMTN</v>
      </c>
    </row>
    <row r="3344" spans="1:8">
      <c r="A3344" s="80">
        <v>38596</v>
      </c>
      <c r="B3344" s="79" t="s">
        <v>87</v>
      </c>
      <c r="C3344" s="79" t="s">
        <v>99</v>
      </c>
      <c r="D3344" s="85">
        <v>0</v>
      </c>
      <c r="E3344" s="85">
        <v>0</v>
      </c>
      <c r="F3344" s="210">
        <f t="shared" si="156"/>
        <v>6</v>
      </c>
      <c r="G3344" s="79" t="str">
        <f t="shared" si="157"/>
        <v>D</v>
      </c>
      <c r="H3344" s="79" t="str">
        <f t="shared" si="158"/>
        <v>6IF-NGPL/MIDCON</v>
      </c>
    </row>
    <row r="3345" spans="1:8">
      <c r="A3345" s="80">
        <v>38596</v>
      </c>
      <c r="B3345" s="79" t="s">
        <v>87</v>
      </c>
      <c r="C3345" s="79" t="s">
        <v>102</v>
      </c>
      <c r="D3345" s="85">
        <v>0</v>
      </c>
      <c r="E3345" s="85">
        <v>0</v>
      </c>
      <c r="F3345" s="210">
        <f t="shared" si="156"/>
        <v>6</v>
      </c>
      <c r="G3345" s="79" t="str">
        <f t="shared" si="157"/>
        <v>D</v>
      </c>
      <c r="H3345" s="79" t="str">
        <f t="shared" si="158"/>
        <v>6IF-PAN/TX/OK</v>
      </c>
    </row>
    <row r="3346" spans="1:8">
      <c r="A3346" s="80">
        <v>38626</v>
      </c>
      <c r="B3346" s="79" t="s">
        <v>87</v>
      </c>
      <c r="C3346" s="79" t="s">
        <v>91</v>
      </c>
      <c r="D3346" s="85">
        <v>0</v>
      </c>
      <c r="E3346" s="85">
        <v>0</v>
      </c>
      <c r="F3346" s="210">
        <f t="shared" si="156"/>
        <v>6</v>
      </c>
      <c r="G3346" s="79" t="str">
        <f t="shared" si="157"/>
        <v>D</v>
      </c>
      <c r="H3346" s="79" t="str">
        <f t="shared" si="158"/>
        <v>6IF-CIG/RKYMTN</v>
      </c>
    </row>
    <row r="3347" spans="1:8">
      <c r="A3347" s="80">
        <v>38626</v>
      </c>
      <c r="B3347" s="79" t="s">
        <v>87</v>
      </c>
      <c r="C3347" s="79" t="s">
        <v>99</v>
      </c>
      <c r="D3347" s="85">
        <v>0</v>
      </c>
      <c r="E3347" s="85">
        <v>0</v>
      </c>
      <c r="F3347" s="210">
        <f t="shared" si="156"/>
        <v>6</v>
      </c>
      <c r="G3347" s="79" t="str">
        <f t="shared" si="157"/>
        <v>D</v>
      </c>
      <c r="H3347" s="79" t="str">
        <f t="shared" si="158"/>
        <v>6IF-NGPL/MIDCON</v>
      </c>
    </row>
    <row r="3348" spans="1:8">
      <c r="A3348" s="80">
        <v>38626</v>
      </c>
      <c r="B3348" s="79" t="s">
        <v>87</v>
      </c>
      <c r="C3348" s="79" t="s">
        <v>102</v>
      </c>
      <c r="D3348" s="85">
        <v>0</v>
      </c>
      <c r="E3348" s="85">
        <v>0</v>
      </c>
      <c r="F3348" s="210">
        <f t="shared" si="156"/>
        <v>6</v>
      </c>
      <c r="G3348" s="79" t="str">
        <f t="shared" si="157"/>
        <v>D</v>
      </c>
      <c r="H3348" s="79" t="str">
        <f t="shared" si="158"/>
        <v>6IF-PAN/TX/OK</v>
      </c>
    </row>
    <row r="3349" spans="1:8">
      <c r="A3349" s="80">
        <v>38657</v>
      </c>
      <c r="B3349" s="79" t="s">
        <v>87</v>
      </c>
      <c r="C3349" s="79" t="s">
        <v>91</v>
      </c>
      <c r="D3349" s="85">
        <v>0</v>
      </c>
      <c r="E3349" s="85">
        <v>0</v>
      </c>
      <c r="F3349" s="210">
        <f t="shared" si="156"/>
        <v>6</v>
      </c>
      <c r="G3349" s="79" t="str">
        <f t="shared" si="157"/>
        <v>D</v>
      </c>
      <c r="H3349" s="79" t="str">
        <f t="shared" si="158"/>
        <v>6IF-CIG/RKYMTN</v>
      </c>
    </row>
    <row r="3350" spans="1:8">
      <c r="A3350" s="80">
        <v>38657</v>
      </c>
      <c r="B3350" s="79" t="s">
        <v>87</v>
      </c>
      <c r="C3350" s="79" t="s">
        <v>99</v>
      </c>
      <c r="D3350" s="85">
        <v>0</v>
      </c>
      <c r="E3350" s="85">
        <v>0</v>
      </c>
      <c r="F3350" s="210">
        <f t="shared" si="156"/>
        <v>6</v>
      </c>
      <c r="G3350" s="79" t="str">
        <f t="shared" si="157"/>
        <v>D</v>
      </c>
      <c r="H3350" s="79" t="str">
        <f t="shared" si="158"/>
        <v>6IF-NGPL/MIDCON</v>
      </c>
    </row>
    <row r="3351" spans="1:8">
      <c r="A3351" s="80">
        <v>38657</v>
      </c>
      <c r="B3351" s="79" t="s">
        <v>87</v>
      </c>
      <c r="C3351" s="79" t="s">
        <v>102</v>
      </c>
      <c r="D3351" s="85">
        <v>0</v>
      </c>
      <c r="E3351" s="85">
        <v>0</v>
      </c>
      <c r="F3351" s="210">
        <f t="shared" si="156"/>
        <v>6</v>
      </c>
      <c r="G3351" s="79" t="str">
        <f t="shared" si="157"/>
        <v>D</v>
      </c>
      <c r="H3351" s="79" t="str">
        <f t="shared" si="158"/>
        <v>6IF-PAN/TX/OK</v>
      </c>
    </row>
    <row r="3352" spans="1:8">
      <c r="A3352" s="80">
        <v>38687</v>
      </c>
      <c r="B3352" s="79" t="s">
        <v>87</v>
      </c>
      <c r="C3352" s="79" t="s">
        <v>91</v>
      </c>
      <c r="D3352" s="85">
        <v>0</v>
      </c>
      <c r="E3352" s="85">
        <v>0</v>
      </c>
      <c r="F3352" s="210">
        <f t="shared" si="156"/>
        <v>6</v>
      </c>
      <c r="G3352" s="79" t="str">
        <f t="shared" si="157"/>
        <v>D</v>
      </c>
      <c r="H3352" s="79" t="str">
        <f t="shared" si="158"/>
        <v>6IF-CIG/RKYMTN</v>
      </c>
    </row>
    <row r="3353" spans="1:8">
      <c r="A3353" s="80">
        <v>38687</v>
      </c>
      <c r="B3353" s="79" t="s">
        <v>87</v>
      </c>
      <c r="C3353" s="79" t="s">
        <v>99</v>
      </c>
      <c r="D3353" s="85">
        <v>0</v>
      </c>
      <c r="E3353" s="85">
        <v>0</v>
      </c>
      <c r="F3353" s="210">
        <f t="shared" si="156"/>
        <v>6</v>
      </c>
      <c r="G3353" s="79" t="str">
        <f t="shared" si="157"/>
        <v>D</v>
      </c>
      <c r="H3353" s="79" t="str">
        <f t="shared" si="158"/>
        <v>6IF-NGPL/MIDCON</v>
      </c>
    </row>
    <row r="3354" spans="1:8">
      <c r="A3354" s="80">
        <v>38687</v>
      </c>
      <c r="B3354" s="79" t="s">
        <v>87</v>
      </c>
      <c r="C3354" s="79" t="s">
        <v>102</v>
      </c>
      <c r="D3354" s="85">
        <v>0</v>
      </c>
      <c r="E3354" s="85">
        <v>0</v>
      </c>
      <c r="F3354" s="210">
        <f t="shared" si="156"/>
        <v>6</v>
      </c>
      <c r="G3354" s="79" t="str">
        <f t="shared" si="157"/>
        <v>D</v>
      </c>
      <c r="H3354" s="79" t="str">
        <f t="shared" si="158"/>
        <v>6IF-PAN/TX/OK</v>
      </c>
    </row>
    <row r="3355" spans="1:8">
      <c r="A3355" s="80">
        <v>38718</v>
      </c>
      <c r="B3355" s="79" t="s">
        <v>87</v>
      </c>
      <c r="C3355" s="79" t="s">
        <v>91</v>
      </c>
      <c r="D3355" s="85">
        <v>0</v>
      </c>
      <c r="E3355" s="85">
        <v>0</v>
      </c>
      <c r="F3355" s="210">
        <f t="shared" si="156"/>
        <v>6</v>
      </c>
      <c r="G3355" s="79" t="str">
        <f t="shared" si="157"/>
        <v>D</v>
      </c>
      <c r="H3355" s="79" t="str">
        <f t="shared" si="158"/>
        <v>6IF-CIG/RKYMTN</v>
      </c>
    </row>
    <row r="3356" spans="1:8">
      <c r="A3356" s="80">
        <v>38718</v>
      </c>
      <c r="B3356" s="79" t="s">
        <v>87</v>
      </c>
      <c r="C3356" s="79" t="s">
        <v>99</v>
      </c>
      <c r="D3356" s="85">
        <v>0</v>
      </c>
      <c r="E3356" s="85">
        <v>0</v>
      </c>
      <c r="F3356" s="210">
        <f t="shared" si="156"/>
        <v>6</v>
      </c>
      <c r="G3356" s="79" t="str">
        <f t="shared" si="157"/>
        <v>D</v>
      </c>
      <c r="H3356" s="79" t="str">
        <f t="shared" si="158"/>
        <v>6IF-NGPL/MIDCON</v>
      </c>
    </row>
    <row r="3357" spans="1:8">
      <c r="A3357" s="80">
        <v>38718</v>
      </c>
      <c r="B3357" s="79" t="s">
        <v>87</v>
      </c>
      <c r="C3357" s="79" t="s">
        <v>102</v>
      </c>
      <c r="D3357" s="85">
        <v>0</v>
      </c>
      <c r="E3357" s="85">
        <v>0</v>
      </c>
      <c r="F3357" s="210">
        <f t="shared" si="156"/>
        <v>6</v>
      </c>
      <c r="G3357" s="79" t="str">
        <f t="shared" si="157"/>
        <v>D</v>
      </c>
      <c r="H3357" s="79" t="str">
        <f t="shared" si="158"/>
        <v>6IF-PAN/TX/OK</v>
      </c>
    </row>
    <row r="3358" spans="1:8">
      <c r="A3358" s="80">
        <v>38749</v>
      </c>
      <c r="B3358" s="79" t="s">
        <v>87</v>
      </c>
      <c r="C3358" s="79" t="s">
        <v>91</v>
      </c>
      <c r="D3358" s="85">
        <v>0</v>
      </c>
      <c r="E3358" s="85">
        <v>0</v>
      </c>
      <c r="F3358" s="210">
        <f t="shared" si="156"/>
        <v>6</v>
      </c>
      <c r="G3358" s="79" t="str">
        <f t="shared" si="157"/>
        <v>D</v>
      </c>
      <c r="H3358" s="79" t="str">
        <f t="shared" si="158"/>
        <v>6IF-CIG/RKYMTN</v>
      </c>
    </row>
    <row r="3359" spans="1:8">
      <c r="A3359" s="80">
        <v>38749</v>
      </c>
      <c r="B3359" s="79" t="s">
        <v>87</v>
      </c>
      <c r="C3359" s="79" t="s">
        <v>99</v>
      </c>
      <c r="D3359" s="85">
        <v>0</v>
      </c>
      <c r="E3359" s="85">
        <v>0</v>
      </c>
      <c r="F3359" s="210">
        <f t="shared" si="156"/>
        <v>6</v>
      </c>
      <c r="G3359" s="79" t="str">
        <f t="shared" si="157"/>
        <v>D</v>
      </c>
      <c r="H3359" s="79" t="str">
        <f t="shared" si="158"/>
        <v>6IF-NGPL/MIDCON</v>
      </c>
    </row>
    <row r="3360" spans="1:8">
      <c r="A3360" s="80">
        <v>38749</v>
      </c>
      <c r="B3360" s="79" t="s">
        <v>87</v>
      </c>
      <c r="C3360" s="79" t="s">
        <v>102</v>
      </c>
      <c r="D3360" s="85">
        <v>0</v>
      </c>
      <c r="E3360" s="85">
        <v>0</v>
      </c>
      <c r="F3360" s="210">
        <f t="shared" si="156"/>
        <v>6</v>
      </c>
      <c r="G3360" s="79" t="str">
        <f t="shared" si="157"/>
        <v>D</v>
      </c>
      <c r="H3360" s="79" t="str">
        <f t="shared" si="158"/>
        <v>6IF-PAN/TX/OK</v>
      </c>
    </row>
    <row r="3361" spans="1:8">
      <c r="A3361" s="80">
        <v>38777</v>
      </c>
      <c r="B3361" s="79" t="s">
        <v>87</v>
      </c>
      <c r="C3361" s="79" t="s">
        <v>91</v>
      </c>
      <c r="D3361" s="85">
        <v>0</v>
      </c>
      <c r="E3361" s="85">
        <v>0</v>
      </c>
      <c r="F3361" s="210">
        <f t="shared" si="156"/>
        <v>6</v>
      </c>
      <c r="G3361" s="79" t="str">
        <f t="shared" si="157"/>
        <v>D</v>
      </c>
      <c r="H3361" s="79" t="str">
        <f t="shared" si="158"/>
        <v>6IF-CIG/RKYMTN</v>
      </c>
    </row>
    <row r="3362" spans="1:8">
      <c r="A3362" s="80">
        <v>38777</v>
      </c>
      <c r="B3362" s="79" t="s">
        <v>87</v>
      </c>
      <c r="C3362" s="79" t="s">
        <v>99</v>
      </c>
      <c r="D3362" s="85">
        <v>0</v>
      </c>
      <c r="E3362" s="85">
        <v>0</v>
      </c>
      <c r="F3362" s="210">
        <f t="shared" si="156"/>
        <v>6</v>
      </c>
      <c r="G3362" s="79" t="str">
        <f t="shared" si="157"/>
        <v>D</v>
      </c>
      <c r="H3362" s="79" t="str">
        <f t="shared" si="158"/>
        <v>6IF-NGPL/MIDCON</v>
      </c>
    </row>
    <row r="3363" spans="1:8">
      <c r="A3363" s="80">
        <v>38777</v>
      </c>
      <c r="B3363" s="79" t="s">
        <v>87</v>
      </c>
      <c r="C3363" s="79" t="s">
        <v>102</v>
      </c>
      <c r="D3363" s="85">
        <v>0</v>
      </c>
      <c r="E3363" s="85">
        <v>0</v>
      </c>
      <c r="F3363" s="210">
        <f t="shared" si="156"/>
        <v>6</v>
      </c>
      <c r="G3363" s="79" t="str">
        <f t="shared" si="157"/>
        <v>D</v>
      </c>
      <c r="H3363" s="79" t="str">
        <f t="shared" si="158"/>
        <v>6IF-PAN/TX/OK</v>
      </c>
    </row>
    <row r="3364" spans="1:8">
      <c r="A3364" s="80">
        <v>38808</v>
      </c>
      <c r="B3364" s="79" t="s">
        <v>87</v>
      </c>
      <c r="C3364" s="79" t="s">
        <v>91</v>
      </c>
      <c r="D3364" s="85">
        <v>0</v>
      </c>
      <c r="E3364" s="85">
        <v>0</v>
      </c>
      <c r="F3364" s="210">
        <f t="shared" si="156"/>
        <v>6</v>
      </c>
      <c r="G3364" s="79" t="str">
        <f t="shared" si="157"/>
        <v>D</v>
      </c>
      <c r="H3364" s="79" t="str">
        <f t="shared" si="158"/>
        <v>6IF-CIG/RKYMTN</v>
      </c>
    </row>
    <row r="3365" spans="1:8">
      <c r="A3365" s="80">
        <v>38808</v>
      </c>
      <c r="B3365" s="79" t="s">
        <v>87</v>
      </c>
      <c r="C3365" s="79" t="s">
        <v>99</v>
      </c>
      <c r="D3365" s="85">
        <v>0</v>
      </c>
      <c r="E3365" s="85">
        <v>0</v>
      </c>
      <c r="F3365" s="210">
        <f t="shared" si="156"/>
        <v>6</v>
      </c>
      <c r="G3365" s="79" t="str">
        <f t="shared" si="157"/>
        <v>D</v>
      </c>
      <c r="H3365" s="79" t="str">
        <f t="shared" si="158"/>
        <v>6IF-NGPL/MIDCON</v>
      </c>
    </row>
    <row r="3366" spans="1:8">
      <c r="A3366" s="80">
        <v>38808</v>
      </c>
      <c r="B3366" s="79" t="s">
        <v>87</v>
      </c>
      <c r="C3366" s="79" t="s">
        <v>102</v>
      </c>
      <c r="D3366" s="85">
        <v>0</v>
      </c>
      <c r="E3366" s="85">
        <v>0</v>
      </c>
      <c r="F3366" s="210">
        <f t="shared" si="156"/>
        <v>6</v>
      </c>
      <c r="G3366" s="79" t="str">
        <f t="shared" si="157"/>
        <v>D</v>
      </c>
      <c r="H3366" s="79" t="str">
        <f t="shared" si="158"/>
        <v>6IF-PAN/TX/OK</v>
      </c>
    </row>
    <row r="3367" spans="1:8">
      <c r="A3367" s="80">
        <v>38838</v>
      </c>
      <c r="B3367" s="79" t="s">
        <v>87</v>
      </c>
      <c r="C3367" s="79" t="s">
        <v>91</v>
      </c>
      <c r="D3367" s="85">
        <v>0</v>
      </c>
      <c r="E3367" s="85">
        <v>0</v>
      </c>
      <c r="F3367" s="210">
        <f t="shared" si="156"/>
        <v>6</v>
      </c>
      <c r="G3367" s="79" t="str">
        <f t="shared" si="157"/>
        <v>D</v>
      </c>
      <c r="H3367" s="79" t="str">
        <f t="shared" si="158"/>
        <v>6IF-CIG/RKYMTN</v>
      </c>
    </row>
    <row r="3368" spans="1:8">
      <c r="A3368" s="80">
        <v>38838</v>
      </c>
      <c r="B3368" s="79" t="s">
        <v>87</v>
      </c>
      <c r="C3368" s="79" t="s">
        <v>99</v>
      </c>
      <c r="D3368" s="85">
        <v>0</v>
      </c>
      <c r="E3368" s="85">
        <v>0</v>
      </c>
      <c r="F3368" s="210">
        <f t="shared" si="156"/>
        <v>6</v>
      </c>
      <c r="G3368" s="79" t="str">
        <f t="shared" si="157"/>
        <v>D</v>
      </c>
      <c r="H3368" s="79" t="str">
        <f t="shared" si="158"/>
        <v>6IF-NGPL/MIDCON</v>
      </c>
    </row>
    <row r="3369" spans="1:8">
      <c r="A3369" s="80">
        <v>38838</v>
      </c>
      <c r="B3369" s="79" t="s">
        <v>87</v>
      </c>
      <c r="C3369" s="79" t="s">
        <v>102</v>
      </c>
      <c r="D3369" s="85">
        <v>0</v>
      </c>
      <c r="E3369" s="85">
        <v>0</v>
      </c>
      <c r="F3369" s="210">
        <f t="shared" si="156"/>
        <v>6</v>
      </c>
      <c r="G3369" s="79" t="str">
        <f t="shared" si="157"/>
        <v>D</v>
      </c>
      <c r="H3369" s="79" t="str">
        <f t="shared" si="158"/>
        <v>6IF-PAN/TX/OK</v>
      </c>
    </row>
    <row r="3370" spans="1:8">
      <c r="A3370" s="80">
        <v>38869</v>
      </c>
      <c r="B3370" s="79" t="s">
        <v>87</v>
      </c>
      <c r="C3370" s="79" t="s">
        <v>91</v>
      </c>
      <c r="D3370" s="85">
        <v>0</v>
      </c>
      <c r="E3370" s="85">
        <v>0</v>
      </c>
      <c r="F3370" s="210">
        <f t="shared" si="156"/>
        <v>6</v>
      </c>
      <c r="G3370" s="79" t="str">
        <f t="shared" si="157"/>
        <v>D</v>
      </c>
      <c r="H3370" s="79" t="str">
        <f t="shared" si="158"/>
        <v>6IF-CIG/RKYMTN</v>
      </c>
    </row>
    <row r="3371" spans="1:8">
      <c r="A3371" s="80">
        <v>38869</v>
      </c>
      <c r="B3371" s="79" t="s">
        <v>87</v>
      </c>
      <c r="C3371" s="79" t="s">
        <v>99</v>
      </c>
      <c r="D3371" s="85">
        <v>0</v>
      </c>
      <c r="E3371" s="85">
        <v>0</v>
      </c>
      <c r="F3371" s="210">
        <f t="shared" si="156"/>
        <v>6</v>
      </c>
      <c r="G3371" s="79" t="str">
        <f t="shared" si="157"/>
        <v>D</v>
      </c>
      <c r="H3371" s="79" t="str">
        <f t="shared" si="158"/>
        <v>6IF-NGPL/MIDCON</v>
      </c>
    </row>
    <row r="3372" spans="1:8">
      <c r="A3372" s="80">
        <v>38869</v>
      </c>
      <c r="B3372" s="79" t="s">
        <v>87</v>
      </c>
      <c r="C3372" s="79" t="s">
        <v>102</v>
      </c>
      <c r="D3372" s="85">
        <v>0</v>
      </c>
      <c r="E3372" s="85">
        <v>0</v>
      </c>
      <c r="F3372" s="210">
        <f t="shared" si="156"/>
        <v>6</v>
      </c>
      <c r="G3372" s="79" t="str">
        <f t="shared" si="157"/>
        <v>D</v>
      </c>
      <c r="H3372" s="79" t="str">
        <f t="shared" si="158"/>
        <v>6IF-PAN/TX/OK</v>
      </c>
    </row>
    <row r="3373" spans="1:8">
      <c r="A3373" s="80">
        <v>38899</v>
      </c>
      <c r="B3373" s="79" t="s">
        <v>87</v>
      </c>
      <c r="C3373" s="79" t="s">
        <v>91</v>
      </c>
      <c r="D3373" s="85">
        <v>0</v>
      </c>
      <c r="E3373" s="85">
        <v>0</v>
      </c>
      <c r="F3373" s="210">
        <f t="shared" si="156"/>
        <v>6</v>
      </c>
      <c r="G3373" s="79" t="str">
        <f t="shared" si="157"/>
        <v>D</v>
      </c>
      <c r="H3373" s="79" t="str">
        <f t="shared" si="158"/>
        <v>6IF-CIG/RKYMTN</v>
      </c>
    </row>
    <row r="3374" spans="1:8">
      <c r="A3374" s="80">
        <v>38899</v>
      </c>
      <c r="B3374" s="79" t="s">
        <v>87</v>
      </c>
      <c r="C3374" s="79" t="s">
        <v>99</v>
      </c>
      <c r="D3374" s="85">
        <v>0</v>
      </c>
      <c r="E3374" s="85">
        <v>0</v>
      </c>
      <c r="F3374" s="210">
        <f t="shared" si="156"/>
        <v>6</v>
      </c>
      <c r="G3374" s="79" t="str">
        <f t="shared" si="157"/>
        <v>D</v>
      </c>
      <c r="H3374" s="79" t="str">
        <f t="shared" si="158"/>
        <v>6IF-NGPL/MIDCON</v>
      </c>
    </row>
    <row r="3375" spans="1:8">
      <c r="A3375" s="80">
        <v>38899</v>
      </c>
      <c r="B3375" s="79" t="s">
        <v>87</v>
      </c>
      <c r="C3375" s="79" t="s">
        <v>102</v>
      </c>
      <c r="D3375" s="85">
        <v>0</v>
      </c>
      <c r="E3375" s="85">
        <v>0</v>
      </c>
      <c r="F3375" s="210">
        <f t="shared" si="156"/>
        <v>6</v>
      </c>
      <c r="G3375" s="79" t="str">
        <f t="shared" si="157"/>
        <v>D</v>
      </c>
      <c r="H3375" s="79" t="str">
        <f t="shared" si="158"/>
        <v>6IF-PAN/TX/OK</v>
      </c>
    </row>
    <row r="3376" spans="1:8">
      <c r="A3376" s="80">
        <v>38930</v>
      </c>
      <c r="B3376" s="79" t="s">
        <v>87</v>
      </c>
      <c r="C3376" s="79" t="s">
        <v>91</v>
      </c>
      <c r="D3376" s="85">
        <v>0</v>
      </c>
      <c r="E3376" s="85">
        <v>0</v>
      </c>
      <c r="F3376" s="210">
        <f t="shared" si="156"/>
        <v>6</v>
      </c>
      <c r="G3376" s="79" t="str">
        <f t="shared" si="157"/>
        <v>D</v>
      </c>
      <c r="H3376" s="79" t="str">
        <f t="shared" si="158"/>
        <v>6IF-CIG/RKYMTN</v>
      </c>
    </row>
    <row r="3377" spans="1:8">
      <c r="A3377" s="80">
        <v>38930</v>
      </c>
      <c r="B3377" s="79" t="s">
        <v>87</v>
      </c>
      <c r="C3377" s="79" t="s">
        <v>99</v>
      </c>
      <c r="D3377" s="85">
        <v>0</v>
      </c>
      <c r="E3377" s="85">
        <v>0</v>
      </c>
      <c r="F3377" s="210">
        <f t="shared" si="156"/>
        <v>6</v>
      </c>
      <c r="G3377" s="79" t="str">
        <f t="shared" si="157"/>
        <v>D</v>
      </c>
      <c r="H3377" s="79" t="str">
        <f t="shared" si="158"/>
        <v>6IF-NGPL/MIDCON</v>
      </c>
    </row>
    <row r="3378" spans="1:8">
      <c r="A3378" s="80">
        <v>38930</v>
      </c>
      <c r="B3378" s="79" t="s">
        <v>87</v>
      </c>
      <c r="C3378" s="79" t="s">
        <v>102</v>
      </c>
      <c r="D3378" s="85">
        <v>0</v>
      </c>
      <c r="E3378" s="85">
        <v>0</v>
      </c>
      <c r="F3378" s="210">
        <f t="shared" si="156"/>
        <v>6</v>
      </c>
      <c r="G3378" s="79" t="str">
        <f t="shared" si="157"/>
        <v>D</v>
      </c>
      <c r="H3378" s="79" t="str">
        <f t="shared" si="158"/>
        <v>6IF-PAN/TX/OK</v>
      </c>
    </row>
    <row r="3379" spans="1:8">
      <c r="A3379" s="80">
        <v>38961</v>
      </c>
      <c r="B3379" s="79" t="s">
        <v>87</v>
      </c>
      <c r="C3379" s="79" t="s">
        <v>91</v>
      </c>
      <c r="D3379" s="85">
        <v>0</v>
      </c>
      <c r="E3379" s="85">
        <v>0</v>
      </c>
      <c r="F3379" s="210">
        <f t="shared" si="156"/>
        <v>6</v>
      </c>
      <c r="G3379" s="79" t="str">
        <f t="shared" si="157"/>
        <v>D</v>
      </c>
      <c r="H3379" s="79" t="str">
        <f t="shared" si="158"/>
        <v>6IF-CIG/RKYMTN</v>
      </c>
    </row>
    <row r="3380" spans="1:8">
      <c r="A3380" s="80">
        <v>38961</v>
      </c>
      <c r="B3380" s="79" t="s">
        <v>87</v>
      </c>
      <c r="C3380" s="79" t="s">
        <v>99</v>
      </c>
      <c r="D3380" s="85">
        <v>0</v>
      </c>
      <c r="E3380" s="85">
        <v>0</v>
      </c>
      <c r="F3380" s="210">
        <f t="shared" si="156"/>
        <v>6</v>
      </c>
      <c r="G3380" s="79" t="str">
        <f t="shared" si="157"/>
        <v>D</v>
      </c>
      <c r="H3380" s="79" t="str">
        <f t="shared" si="158"/>
        <v>6IF-NGPL/MIDCON</v>
      </c>
    </row>
    <row r="3381" spans="1:8">
      <c r="A3381" s="80">
        <v>38961</v>
      </c>
      <c r="B3381" s="79" t="s">
        <v>87</v>
      </c>
      <c r="C3381" s="79" t="s">
        <v>102</v>
      </c>
      <c r="D3381" s="85">
        <v>0</v>
      </c>
      <c r="E3381" s="85">
        <v>0</v>
      </c>
      <c r="F3381" s="210">
        <f t="shared" si="156"/>
        <v>6</v>
      </c>
      <c r="G3381" s="79" t="str">
        <f t="shared" si="157"/>
        <v>D</v>
      </c>
      <c r="H3381" s="79" t="str">
        <f t="shared" si="158"/>
        <v>6IF-PAN/TX/OK</v>
      </c>
    </row>
    <row r="3382" spans="1:8">
      <c r="A3382" s="80">
        <v>38991</v>
      </c>
      <c r="B3382" s="79" t="s">
        <v>87</v>
      </c>
      <c r="C3382" s="79" t="s">
        <v>91</v>
      </c>
      <c r="D3382" s="85">
        <v>0</v>
      </c>
      <c r="E3382" s="85">
        <v>0</v>
      </c>
      <c r="F3382" s="210">
        <f t="shared" si="156"/>
        <v>6</v>
      </c>
      <c r="G3382" s="79" t="str">
        <f t="shared" si="157"/>
        <v>D</v>
      </c>
      <c r="H3382" s="79" t="str">
        <f t="shared" si="158"/>
        <v>6IF-CIG/RKYMTN</v>
      </c>
    </row>
    <row r="3383" spans="1:8">
      <c r="A3383" s="80">
        <v>38991</v>
      </c>
      <c r="B3383" s="79" t="s">
        <v>87</v>
      </c>
      <c r="C3383" s="79" t="s">
        <v>99</v>
      </c>
      <c r="D3383" s="85">
        <v>0</v>
      </c>
      <c r="E3383" s="85">
        <v>0</v>
      </c>
      <c r="F3383" s="210">
        <f t="shared" si="156"/>
        <v>6</v>
      </c>
      <c r="G3383" s="79" t="str">
        <f t="shared" si="157"/>
        <v>D</v>
      </c>
      <c r="H3383" s="79" t="str">
        <f t="shared" si="158"/>
        <v>6IF-NGPL/MIDCON</v>
      </c>
    </row>
    <row r="3384" spans="1:8">
      <c r="A3384" s="80">
        <v>38991</v>
      </c>
      <c r="B3384" s="79" t="s">
        <v>87</v>
      </c>
      <c r="C3384" s="79" t="s">
        <v>102</v>
      </c>
      <c r="D3384" s="85">
        <v>0</v>
      </c>
      <c r="E3384" s="85">
        <v>0</v>
      </c>
      <c r="F3384" s="210">
        <f t="shared" si="156"/>
        <v>6</v>
      </c>
      <c r="G3384" s="79" t="str">
        <f t="shared" si="157"/>
        <v>D</v>
      </c>
      <c r="H3384" s="79" t="str">
        <f t="shared" si="158"/>
        <v>6IF-PAN/TX/OK</v>
      </c>
    </row>
    <row r="3385" spans="1:8">
      <c r="A3385" s="80">
        <v>39022</v>
      </c>
      <c r="B3385" s="79" t="s">
        <v>87</v>
      </c>
      <c r="C3385" s="79" t="s">
        <v>91</v>
      </c>
      <c r="D3385" s="85">
        <v>0</v>
      </c>
      <c r="E3385" s="85">
        <v>0</v>
      </c>
      <c r="F3385" s="210">
        <f t="shared" si="156"/>
        <v>6</v>
      </c>
      <c r="G3385" s="79" t="str">
        <f t="shared" si="157"/>
        <v>D</v>
      </c>
      <c r="H3385" s="79" t="str">
        <f t="shared" si="158"/>
        <v>6IF-CIG/RKYMTN</v>
      </c>
    </row>
    <row r="3386" spans="1:8">
      <c r="A3386" s="80">
        <v>39022</v>
      </c>
      <c r="B3386" s="79" t="s">
        <v>87</v>
      </c>
      <c r="C3386" s="79" t="s">
        <v>99</v>
      </c>
      <c r="D3386" s="85">
        <v>0</v>
      </c>
      <c r="E3386" s="85">
        <v>0</v>
      </c>
      <c r="F3386" s="210">
        <f t="shared" si="156"/>
        <v>6</v>
      </c>
      <c r="G3386" s="79" t="str">
        <f t="shared" si="157"/>
        <v>D</v>
      </c>
      <c r="H3386" s="79" t="str">
        <f t="shared" si="158"/>
        <v>6IF-NGPL/MIDCON</v>
      </c>
    </row>
    <row r="3387" spans="1:8">
      <c r="A3387" s="80">
        <v>39052</v>
      </c>
      <c r="B3387" s="79" t="s">
        <v>87</v>
      </c>
      <c r="C3387" s="79" t="s">
        <v>91</v>
      </c>
      <c r="D3387" s="85">
        <v>0</v>
      </c>
      <c r="E3387" s="85">
        <v>0</v>
      </c>
      <c r="F3387" s="210">
        <f t="shared" si="156"/>
        <v>6</v>
      </c>
      <c r="G3387" s="79" t="str">
        <f t="shared" si="157"/>
        <v>D</v>
      </c>
      <c r="H3387" s="79" t="str">
        <f t="shared" si="158"/>
        <v>6IF-CIG/RKYMTN</v>
      </c>
    </row>
    <row r="3388" spans="1:8">
      <c r="A3388" s="80">
        <v>39052</v>
      </c>
      <c r="B3388" s="79" t="s">
        <v>87</v>
      </c>
      <c r="C3388" s="79" t="s">
        <v>99</v>
      </c>
      <c r="D3388" s="85">
        <v>0</v>
      </c>
      <c r="E3388" s="85">
        <v>0</v>
      </c>
      <c r="F3388" s="210">
        <f t="shared" si="156"/>
        <v>6</v>
      </c>
      <c r="G3388" s="79" t="str">
        <f t="shared" si="157"/>
        <v>D</v>
      </c>
      <c r="H3388" s="79" t="str">
        <f t="shared" si="158"/>
        <v>6IF-NGPL/MIDCON</v>
      </c>
    </row>
    <row r="3389" spans="1:8">
      <c r="A3389" s="80">
        <v>39083</v>
      </c>
      <c r="B3389" s="79" t="s">
        <v>87</v>
      </c>
      <c r="C3389" s="79" t="s">
        <v>91</v>
      </c>
      <c r="D3389" s="85">
        <v>0</v>
      </c>
      <c r="E3389" s="85">
        <v>0</v>
      </c>
      <c r="F3389" s="210">
        <f t="shared" si="156"/>
        <v>6</v>
      </c>
      <c r="G3389" s="79" t="str">
        <f t="shared" si="157"/>
        <v>D</v>
      </c>
      <c r="H3389" s="79" t="str">
        <f t="shared" si="158"/>
        <v>6IF-CIG/RKYMTN</v>
      </c>
    </row>
    <row r="3390" spans="1:8">
      <c r="A3390" s="80">
        <v>39083</v>
      </c>
      <c r="B3390" s="79" t="s">
        <v>87</v>
      </c>
      <c r="C3390" s="79" t="s">
        <v>99</v>
      </c>
      <c r="D3390" s="85">
        <v>0</v>
      </c>
      <c r="E3390" s="85">
        <v>0</v>
      </c>
      <c r="F3390" s="210">
        <f t="shared" si="156"/>
        <v>6</v>
      </c>
      <c r="G3390" s="79" t="str">
        <f t="shared" si="157"/>
        <v>D</v>
      </c>
      <c r="H3390" s="79" t="str">
        <f t="shared" si="158"/>
        <v>6IF-NGPL/MIDCON</v>
      </c>
    </row>
    <row r="3391" spans="1:8">
      <c r="A3391" s="80">
        <v>39114</v>
      </c>
      <c r="B3391" s="79" t="s">
        <v>87</v>
      </c>
      <c r="C3391" s="79" t="s">
        <v>91</v>
      </c>
      <c r="D3391" s="85">
        <v>0</v>
      </c>
      <c r="E3391" s="85">
        <v>0</v>
      </c>
      <c r="F3391" s="210">
        <f t="shared" si="156"/>
        <v>6</v>
      </c>
      <c r="G3391" s="79" t="str">
        <f t="shared" si="157"/>
        <v>D</v>
      </c>
      <c r="H3391" s="79" t="str">
        <f t="shared" si="158"/>
        <v>6IF-CIG/RKYMTN</v>
      </c>
    </row>
    <row r="3392" spans="1:8">
      <c r="A3392" s="80">
        <v>39114</v>
      </c>
      <c r="B3392" s="79" t="s">
        <v>87</v>
      </c>
      <c r="C3392" s="79" t="s">
        <v>99</v>
      </c>
      <c r="D3392" s="85">
        <v>0</v>
      </c>
      <c r="E3392" s="85">
        <v>0</v>
      </c>
      <c r="F3392" s="210">
        <f t="shared" si="156"/>
        <v>6</v>
      </c>
      <c r="G3392" s="79" t="str">
        <f t="shared" si="157"/>
        <v>D</v>
      </c>
      <c r="H3392" s="79" t="str">
        <f t="shared" si="158"/>
        <v>6IF-NGPL/MIDCON</v>
      </c>
    </row>
    <row r="3393" spans="1:8">
      <c r="A3393" s="80">
        <v>39142</v>
      </c>
      <c r="B3393" s="79" t="s">
        <v>87</v>
      </c>
      <c r="C3393" s="79" t="s">
        <v>91</v>
      </c>
      <c r="D3393" s="85">
        <v>0</v>
      </c>
      <c r="E3393" s="85">
        <v>0</v>
      </c>
      <c r="F3393" s="210">
        <f t="shared" si="156"/>
        <v>6</v>
      </c>
      <c r="G3393" s="79" t="str">
        <f t="shared" si="157"/>
        <v>D</v>
      </c>
      <c r="H3393" s="79" t="str">
        <f t="shared" si="158"/>
        <v>6IF-CIG/RKYMTN</v>
      </c>
    </row>
    <row r="3394" spans="1:8">
      <c r="A3394" s="80">
        <v>39142</v>
      </c>
      <c r="B3394" s="79" t="s">
        <v>87</v>
      </c>
      <c r="C3394" s="79" t="s">
        <v>99</v>
      </c>
      <c r="D3394" s="85">
        <v>0</v>
      </c>
      <c r="E3394" s="85">
        <v>0</v>
      </c>
      <c r="F3394" s="210">
        <f t="shared" si="156"/>
        <v>6</v>
      </c>
      <c r="G3394" s="79" t="str">
        <f t="shared" si="157"/>
        <v>D</v>
      </c>
      <c r="H3394" s="79" t="str">
        <f t="shared" si="158"/>
        <v>6IF-NGPL/MIDCON</v>
      </c>
    </row>
    <row r="3395" spans="1:8">
      <c r="A3395" s="80">
        <v>39173</v>
      </c>
      <c r="B3395" s="79" t="s">
        <v>87</v>
      </c>
      <c r="C3395" s="79" t="s">
        <v>91</v>
      </c>
      <c r="D3395" s="85">
        <v>0</v>
      </c>
      <c r="E3395" s="85">
        <v>0</v>
      </c>
      <c r="F3395" s="210">
        <f t="shared" ref="F3395:F3458" si="159">IF(REF_DT&lt;=LastDay,INDEX(IntraMonth_Buckets,MATCH($A3395,IntraSumMonths,0),1),INDEX(BucketTable,MATCH($A3395,SumMonths,0),1))</f>
        <v>6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6IF-CIG/RKYMTN</v>
      </c>
    </row>
    <row r="3396" spans="1:8">
      <c r="A3396" s="80">
        <v>39173</v>
      </c>
      <c r="B3396" s="79" t="s">
        <v>87</v>
      </c>
      <c r="C3396" s="79" t="s">
        <v>99</v>
      </c>
      <c r="D3396" s="85">
        <v>0</v>
      </c>
      <c r="E3396" s="85">
        <v>0</v>
      </c>
      <c r="F3396" s="210">
        <f t="shared" si="159"/>
        <v>6</v>
      </c>
      <c r="G3396" s="79" t="str">
        <f t="shared" si="160"/>
        <v>D</v>
      </c>
      <c r="H3396" s="79" t="str">
        <f t="shared" si="161"/>
        <v>6IF-NGPL/MIDCON</v>
      </c>
    </row>
    <row r="3397" spans="1:8">
      <c r="A3397" s="80">
        <v>39203</v>
      </c>
      <c r="B3397" s="79" t="s">
        <v>87</v>
      </c>
      <c r="C3397" s="79" t="s">
        <v>91</v>
      </c>
      <c r="D3397" s="85">
        <v>0</v>
      </c>
      <c r="E3397" s="85">
        <v>0</v>
      </c>
      <c r="F3397" s="210">
        <f t="shared" si="159"/>
        <v>6</v>
      </c>
      <c r="G3397" s="79" t="str">
        <f t="shared" si="160"/>
        <v>D</v>
      </c>
      <c r="H3397" s="79" t="str">
        <f t="shared" si="161"/>
        <v>6IF-CIG/RKYMTN</v>
      </c>
    </row>
    <row r="3398" spans="1:8">
      <c r="A3398" s="80">
        <v>39203</v>
      </c>
      <c r="B3398" s="79" t="s">
        <v>87</v>
      </c>
      <c r="C3398" s="79" t="s">
        <v>99</v>
      </c>
      <c r="D3398" s="85">
        <v>0</v>
      </c>
      <c r="E3398" s="85">
        <v>0</v>
      </c>
      <c r="F3398" s="210">
        <f t="shared" si="159"/>
        <v>6</v>
      </c>
      <c r="G3398" s="79" t="str">
        <f t="shared" si="160"/>
        <v>D</v>
      </c>
      <c r="H3398" s="79" t="str">
        <f t="shared" si="161"/>
        <v>6IF-NGPL/MIDCON</v>
      </c>
    </row>
    <row r="3399" spans="1:8">
      <c r="A3399" s="80">
        <v>39234</v>
      </c>
      <c r="B3399" s="79" t="s">
        <v>87</v>
      </c>
      <c r="C3399" s="79" t="s">
        <v>91</v>
      </c>
      <c r="D3399" s="85">
        <v>0</v>
      </c>
      <c r="E3399" s="85">
        <v>0</v>
      </c>
      <c r="F3399" s="210">
        <f t="shared" si="159"/>
        <v>6</v>
      </c>
      <c r="G3399" s="79" t="str">
        <f t="shared" si="160"/>
        <v>D</v>
      </c>
      <c r="H3399" s="79" t="str">
        <f t="shared" si="161"/>
        <v>6IF-CIG/RKYMTN</v>
      </c>
    </row>
    <row r="3400" spans="1:8">
      <c r="A3400" s="80">
        <v>39234</v>
      </c>
      <c r="B3400" s="79" t="s">
        <v>87</v>
      </c>
      <c r="C3400" s="79" t="s">
        <v>99</v>
      </c>
      <c r="D3400" s="85">
        <v>0</v>
      </c>
      <c r="E3400" s="85">
        <v>0</v>
      </c>
      <c r="F3400" s="210">
        <f t="shared" si="159"/>
        <v>6</v>
      </c>
      <c r="G3400" s="79" t="str">
        <f t="shared" si="160"/>
        <v>D</v>
      </c>
      <c r="H3400" s="79" t="str">
        <f t="shared" si="161"/>
        <v>6IF-NGPL/MIDCON</v>
      </c>
    </row>
    <row r="3401" spans="1:8">
      <c r="A3401" s="80">
        <v>39264</v>
      </c>
      <c r="B3401" s="79" t="s">
        <v>87</v>
      </c>
      <c r="C3401" s="79" t="s">
        <v>91</v>
      </c>
      <c r="D3401" s="85">
        <v>0</v>
      </c>
      <c r="E3401" s="85">
        <v>0</v>
      </c>
      <c r="F3401" s="210">
        <f t="shared" si="159"/>
        <v>6</v>
      </c>
      <c r="G3401" s="79" t="str">
        <f t="shared" si="160"/>
        <v>D</v>
      </c>
      <c r="H3401" s="79" t="str">
        <f t="shared" si="161"/>
        <v>6IF-CIG/RKYMTN</v>
      </c>
    </row>
    <row r="3402" spans="1:8">
      <c r="A3402" s="80">
        <v>39264</v>
      </c>
      <c r="B3402" s="79" t="s">
        <v>87</v>
      </c>
      <c r="C3402" s="79" t="s">
        <v>99</v>
      </c>
      <c r="D3402" s="85">
        <v>0</v>
      </c>
      <c r="E3402" s="85">
        <v>0</v>
      </c>
      <c r="F3402" s="210">
        <f t="shared" si="159"/>
        <v>6</v>
      </c>
      <c r="G3402" s="79" t="str">
        <f t="shared" si="160"/>
        <v>D</v>
      </c>
      <c r="H3402" s="79" t="str">
        <f t="shared" si="161"/>
        <v>6IF-NGPL/MIDCON</v>
      </c>
    </row>
    <row r="3403" spans="1:8">
      <c r="A3403" s="80">
        <v>39295</v>
      </c>
      <c r="B3403" s="79" t="s">
        <v>87</v>
      </c>
      <c r="C3403" s="79" t="s">
        <v>91</v>
      </c>
      <c r="D3403" s="85">
        <v>0</v>
      </c>
      <c r="E3403" s="85">
        <v>0</v>
      </c>
      <c r="F3403" s="210">
        <f t="shared" si="159"/>
        <v>6</v>
      </c>
      <c r="G3403" s="79" t="str">
        <f t="shared" si="160"/>
        <v>D</v>
      </c>
      <c r="H3403" s="79" t="str">
        <f t="shared" si="161"/>
        <v>6IF-CIG/RKYMTN</v>
      </c>
    </row>
    <row r="3404" spans="1:8">
      <c r="A3404" s="80">
        <v>39295</v>
      </c>
      <c r="B3404" s="79" t="s">
        <v>87</v>
      </c>
      <c r="C3404" s="79" t="s">
        <v>99</v>
      </c>
      <c r="D3404" s="85">
        <v>0</v>
      </c>
      <c r="E3404" s="85">
        <v>0</v>
      </c>
      <c r="F3404" s="210">
        <f t="shared" si="159"/>
        <v>6</v>
      </c>
      <c r="G3404" s="79" t="str">
        <f t="shared" si="160"/>
        <v>D</v>
      </c>
      <c r="H3404" s="79" t="str">
        <f t="shared" si="161"/>
        <v>6IF-NGPL/MIDCON</v>
      </c>
    </row>
    <row r="3405" spans="1:8">
      <c r="A3405" s="80">
        <v>39326</v>
      </c>
      <c r="B3405" s="79" t="s">
        <v>87</v>
      </c>
      <c r="C3405" s="79" t="s">
        <v>91</v>
      </c>
      <c r="D3405" s="85">
        <v>0</v>
      </c>
      <c r="E3405" s="85">
        <v>0</v>
      </c>
      <c r="F3405" s="210">
        <f t="shared" si="159"/>
        <v>6</v>
      </c>
      <c r="G3405" s="79" t="str">
        <f t="shared" si="160"/>
        <v>D</v>
      </c>
      <c r="H3405" s="79" t="str">
        <f t="shared" si="161"/>
        <v>6IF-CIG/RKYMTN</v>
      </c>
    </row>
    <row r="3406" spans="1:8">
      <c r="A3406" s="80">
        <v>39326</v>
      </c>
      <c r="B3406" s="79" t="s">
        <v>87</v>
      </c>
      <c r="C3406" s="79" t="s">
        <v>99</v>
      </c>
      <c r="D3406" s="85">
        <v>0</v>
      </c>
      <c r="E3406" s="85">
        <v>0</v>
      </c>
      <c r="F3406" s="210">
        <f t="shared" si="159"/>
        <v>6</v>
      </c>
      <c r="G3406" s="79" t="str">
        <f t="shared" si="160"/>
        <v>D</v>
      </c>
      <c r="H3406" s="79" t="str">
        <f t="shared" si="161"/>
        <v>6IF-NGPL/MIDCON</v>
      </c>
    </row>
    <row r="3407" spans="1:8">
      <c r="A3407" s="80">
        <v>39356</v>
      </c>
      <c r="B3407" s="79" t="s">
        <v>87</v>
      </c>
      <c r="C3407" s="79" t="s">
        <v>91</v>
      </c>
      <c r="D3407" s="85">
        <v>0</v>
      </c>
      <c r="E3407" s="85">
        <v>0</v>
      </c>
      <c r="F3407" s="210">
        <f t="shared" si="159"/>
        <v>6</v>
      </c>
      <c r="G3407" s="79" t="str">
        <f t="shared" si="160"/>
        <v>D</v>
      </c>
      <c r="H3407" s="79" t="str">
        <f t="shared" si="161"/>
        <v>6IF-CIG/RKYMTN</v>
      </c>
    </row>
    <row r="3408" spans="1:8">
      <c r="A3408" s="80">
        <v>39356</v>
      </c>
      <c r="B3408" s="79" t="s">
        <v>87</v>
      </c>
      <c r="C3408" s="79" t="s">
        <v>99</v>
      </c>
      <c r="D3408" s="85">
        <v>0</v>
      </c>
      <c r="E3408" s="85">
        <v>0</v>
      </c>
      <c r="F3408" s="210">
        <f t="shared" si="159"/>
        <v>6</v>
      </c>
      <c r="G3408" s="79" t="str">
        <f t="shared" si="160"/>
        <v>D</v>
      </c>
      <c r="H3408" s="79" t="str">
        <f t="shared" si="161"/>
        <v>6IF-NGPL/MIDCON</v>
      </c>
    </row>
    <row r="3409" spans="1:8">
      <c r="A3409" s="80">
        <v>39387</v>
      </c>
      <c r="B3409" s="79" t="s">
        <v>87</v>
      </c>
      <c r="C3409" s="79" t="s">
        <v>91</v>
      </c>
      <c r="D3409" s="85">
        <v>0</v>
      </c>
      <c r="E3409" s="85">
        <v>0</v>
      </c>
      <c r="F3409" s="210">
        <f t="shared" si="159"/>
        <v>6</v>
      </c>
      <c r="G3409" s="79" t="str">
        <f t="shared" si="160"/>
        <v>D</v>
      </c>
      <c r="H3409" s="79" t="str">
        <f t="shared" si="161"/>
        <v>6IF-CIG/RKYMTN</v>
      </c>
    </row>
    <row r="3410" spans="1:8">
      <c r="A3410" s="80">
        <v>39387</v>
      </c>
      <c r="B3410" s="79" t="s">
        <v>87</v>
      </c>
      <c r="C3410" s="79" t="s">
        <v>99</v>
      </c>
      <c r="D3410" s="85">
        <v>0</v>
      </c>
      <c r="E3410" s="85">
        <v>0</v>
      </c>
      <c r="F3410" s="210">
        <f t="shared" si="159"/>
        <v>6</v>
      </c>
      <c r="G3410" s="79" t="str">
        <f t="shared" si="160"/>
        <v>D</v>
      </c>
      <c r="H3410" s="79" t="str">
        <f t="shared" si="161"/>
        <v>6IF-NGPL/MIDCON</v>
      </c>
    </row>
    <row r="3411" spans="1:8">
      <c r="A3411" s="80">
        <v>39417</v>
      </c>
      <c r="B3411" s="79" t="s">
        <v>87</v>
      </c>
      <c r="C3411" s="79" t="s">
        <v>91</v>
      </c>
      <c r="D3411" s="85">
        <v>0</v>
      </c>
      <c r="E3411" s="85">
        <v>0</v>
      </c>
      <c r="F3411" s="210">
        <f t="shared" si="159"/>
        <v>6</v>
      </c>
      <c r="G3411" s="79" t="str">
        <f t="shared" si="160"/>
        <v>D</v>
      </c>
      <c r="H3411" s="79" t="str">
        <f t="shared" si="161"/>
        <v>6IF-CIG/RKYMTN</v>
      </c>
    </row>
    <row r="3412" spans="1:8">
      <c r="A3412" s="80">
        <v>39417</v>
      </c>
      <c r="B3412" s="79" t="s">
        <v>87</v>
      </c>
      <c r="C3412" s="79" t="s">
        <v>99</v>
      </c>
      <c r="D3412" s="85">
        <v>0</v>
      </c>
      <c r="E3412" s="85">
        <v>0</v>
      </c>
      <c r="F3412" s="210">
        <f t="shared" si="159"/>
        <v>6</v>
      </c>
      <c r="G3412" s="79" t="str">
        <f t="shared" si="160"/>
        <v>D</v>
      </c>
      <c r="H3412" s="79" t="str">
        <f t="shared" si="161"/>
        <v>6IF-NGPL/MIDCON</v>
      </c>
    </row>
    <row r="3413" spans="1:8">
      <c r="A3413" s="80">
        <v>39448</v>
      </c>
      <c r="B3413" s="79" t="s">
        <v>87</v>
      </c>
      <c r="C3413" s="79" t="s">
        <v>91</v>
      </c>
      <c r="D3413" s="85">
        <v>0</v>
      </c>
      <c r="E3413" s="85">
        <v>0</v>
      </c>
      <c r="F3413" s="210">
        <f t="shared" si="159"/>
        <v>6</v>
      </c>
      <c r="G3413" s="79" t="str">
        <f t="shared" si="160"/>
        <v>D</v>
      </c>
      <c r="H3413" s="79" t="str">
        <f t="shared" si="161"/>
        <v>6IF-CIG/RKYMTN</v>
      </c>
    </row>
    <row r="3414" spans="1:8">
      <c r="A3414" s="80">
        <v>39448</v>
      </c>
      <c r="B3414" s="79" t="s">
        <v>87</v>
      </c>
      <c r="C3414" s="79" t="s">
        <v>99</v>
      </c>
      <c r="D3414" s="85">
        <v>0</v>
      </c>
      <c r="E3414" s="85">
        <v>0</v>
      </c>
      <c r="F3414" s="210">
        <f t="shared" si="159"/>
        <v>6</v>
      </c>
      <c r="G3414" s="79" t="str">
        <f t="shared" si="160"/>
        <v>D</v>
      </c>
      <c r="H3414" s="79" t="str">
        <f t="shared" si="161"/>
        <v>6IF-NGPL/MIDCON</v>
      </c>
    </row>
    <row r="3415" spans="1:8">
      <c r="A3415" s="80">
        <v>39479</v>
      </c>
      <c r="B3415" s="79" t="s">
        <v>87</v>
      </c>
      <c r="C3415" s="79" t="s">
        <v>91</v>
      </c>
      <c r="D3415" s="85">
        <v>0</v>
      </c>
      <c r="E3415" s="85">
        <v>0</v>
      </c>
      <c r="F3415" s="210">
        <f t="shared" si="159"/>
        <v>6</v>
      </c>
      <c r="G3415" s="79" t="str">
        <f t="shared" si="160"/>
        <v>D</v>
      </c>
      <c r="H3415" s="79" t="str">
        <f t="shared" si="161"/>
        <v>6IF-CIG/RKYMTN</v>
      </c>
    </row>
    <row r="3416" spans="1:8">
      <c r="A3416" s="80">
        <v>39479</v>
      </c>
      <c r="B3416" s="79" t="s">
        <v>87</v>
      </c>
      <c r="C3416" s="79" t="s">
        <v>99</v>
      </c>
      <c r="D3416" s="85">
        <v>0</v>
      </c>
      <c r="E3416" s="85">
        <v>0</v>
      </c>
      <c r="F3416" s="210">
        <f t="shared" si="159"/>
        <v>6</v>
      </c>
      <c r="G3416" s="79" t="str">
        <f t="shared" si="160"/>
        <v>D</v>
      </c>
      <c r="H3416" s="79" t="str">
        <f t="shared" si="161"/>
        <v>6IF-NGPL/MIDCON</v>
      </c>
    </row>
    <row r="3417" spans="1:8">
      <c r="A3417" s="80">
        <v>39508</v>
      </c>
      <c r="B3417" s="79" t="s">
        <v>87</v>
      </c>
      <c r="C3417" s="79" t="s">
        <v>91</v>
      </c>
      <c r="D3417" s="85">
        <v>0</v>
      </c>
      <c r="E3417" s="85">
        <v>0</v>
      </c>
      <c r="F3417" s="210">
        <f t="shared" si="159"/>
        <v>6</v>
      </c>
      <c r="G3417" s="79" t="str">
        <f t="shared" si="160"/>
        <v>D</v>
      </c>
      <c r="H3417" s="79" t="str">
        <f t="shared" si="161"/>
        <v>6IF-CIG/RKYMTN</v>
      </c>
    </row>
    <row r="3418" spans="1:8">
      <c r="A3418" s="80">
        <v>39508</v>
      </c>
      <c r="B3418" s="79" t="s">
        <v>87</v>
      </c>
      <c r="C3418" s="79" t="s">
        <v>99</v>
      </c>
      <c r="D3418" s="85">
        <v>0</v>
      </c>
      <c r="E3418" s="85">
        <v>0</v>
      </c>
      <c r="F3418" s="210">
        <f t="shared" si="159"/>
        <v>6</v>
      </c>
      <c r="G3418" s="79" t="str">
        <f t="shared" si="160"/>
        <v>D</v>
      </c>
      <c r="H3418" s="79" t="str">
        <f t="shared" si="161"/>
        <v>6IF-NGPL/MIDCON</v>
      </c>
    </row>
    <row r="3419" spans="1:8">
      <c r="A3419" s="80">
        <v>39539</v>
      </c>
      <c r="B3419" s="79" t="s">
        <v>87</v>
      </c>
      <c r="C3419" s="79" t="s">
        <v>91</v>
      </c>
      <c r="D3419" s="85">
        <v>0</v>
      </c>
      <c r="E3419" s="85">
        <v>0</v>
      </c>
      <c r="F3419" s="210">
        <f t="shared" si="159"/>
        <v>6</v>
      </c>
      <c r="G3419" s="79" t="str">
        <f t="shared" si="160"/>
        <v>D</v>
      </c>
      <c r="H3419" s="79" t="str">
        <f t="shared" si="161"/>
        <v>6IF-CIG/RKYMTN</v>
      </c>
    </row>
    <row r="3420" spans="1:8">
      <c r="A3420" s="80">
        <v>39539</v>
      </c>
      <c r="B3420" s="79" t="s">
        <v>87</v>
      </c>
      <c r="C3420" s="79" t="s">
        <v>99</v>
      </c>
      <c r="D3420" s="85">
        <v>0</v>
      </c>
      <c r="E3420" s="85">
        <v>0</v>
      </c>
      <c r="F3420" s="210">
        <f t="shared" si="159"/>
        <v>6</v>
      </c>
      <c r="G3420" s="79" t="str">
        <f t="shared" si="160"/>
        <v>D</v>
      </c>
      <c r="H3420" s="79" t="str">
        <f t="shared" si="161"/>
        <v>6IF-NGPL/MIDCON</v>
      </c>
    </row>
    <row r="3421" spans="1:8">
      <c r="A3421" s="80">
        <v>39569</v>
      </c>
      <c r="B3421" s="79" t="s">
        <v>87</v>
      </c>
      <c r="C3421" s="79" t="s">
        <v>91</v>
      </c>
      <c r="D3421" s="85">
        <v>0</v>
      </c>
      <c r="E3421" s="85">
        <v>0</v>
      </c>
      <c r="F3421" s="210">
        <f t="shared" si="159"/>
        <v>6</v>
      </c>
      <c r="G3421" s="79" t="str">
        <f t="shared" si="160"/>
        <v>D</v>
      </c>
      <c r="H3421" s="79" t="str">
        <f t="shared" si="161"/>
        <v>6IF-CIG/RKYMTN</v>
      </c>
    </row>
    <row r="3422" spans="1:8">
      <c r="A3422" s="80">
        <v>39569</v>
      </c>
      <c r="B3422" s="79" t="s">
        <v>87</v>
      </c>
      <c r="C3422" s="79" t="s">
        <v>99</v>
      </c>
      <c r="D3422" s="85">
        <v>0</v>
      </c>
      <c r="E3422" s="85">
        <v>0</v>
      </c>
      <c r="F3422" s="210">
        <f t="shared" si="159"/>
        <v>6</v>
      </c>
      <c r="G3422" s="79" t="str">
        <f t="shared" si="160"/>
        <v>D</v>
      </c>
      <c r="H3422" s="79" t="str">
        <f t="shared" si="161"/>
        <v>6IF-NGPL/MIDCON</v>
      </c>
    </row>
    <row r="3423" spans="1:8">
      <c r="A3423" s="80">
        <v>39600</v>
      </c>
      <c r="B3423" s="79" t="s">
        <v>87</v>
      </c>
      <c r="C3423" s="79" t="s">
        <v>91</v>
      </c>
      <c r="D3423" s="85">
        <v>0</v>
      </c>
      <c r="E3423" s="85">
        <v>0</v>
      </c>
      <c r="F3423" s="210">
        <f t="shared" si="159"/>
        <v>6</v>
      </c>
      <c r="G3423" s="79" t="str">
        <f t="shared" si="160"/>
        <v>D</v>
      </c>
      <c r="H3423" s="79" t="str">
        <f t="shared" si="161"/>
        <v>6IF-CIG/RKYMTN</v>
      </c>
    </row>
    <row r="3424" spans="1:8">
      <c r="A3424" s="80">
        <v>39600</v>
      </c>
      <c r="B3424" s="79" t="s">
        <v>87</v>
      </c>
      <c r="C3424" s="79" t="s">
        <v>99</v>
      </c>
      <c r="D3424" s="85">
        <v>0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6IF-NGPL/MIDCON</v>
      </c>
    </row>
    <row r="3425" spans="1:8">
      <c r="A3425" s="80">
        <v>39630</v>
      </c>
      <c r="B3425" s="79" t="s">
        <v>87</v>
      </c>
      <c r="C3425" s="79" t="s">
        <v>91</v>
      </c>
      <c r="D3425" s="85">
        <v>0</v>
      </c>
      <c r="E3425" s="85">
        <v>0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39630</v>
      </c>
      <c r="B3426" s="79" t="s">
        <v>87</v>
      </c>
      <c r="C3426" s="79" t="s">
        <v>99</v>
      </c>
      <c r="D3426" s="85">
        <v>0</v>
      </c>
      <c r="E3426" s="85">
        <v>0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39661</v>
      </c>
      <c r="B3427" s="79" t="s">
        <v>87</v>
      </c>
      <c r="C3427" s="79" t="s">
        <v>91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6IF-CIG/RKYMTN</v>
      </c>
    </row>
    <row r="3428" spans="1:8">
      <c r="A3428" s="80">
        <v>39661</v>
      </c>
      <c r="B3428" s="79" t="s">
        <v>87</v>
      </c>
      <c r="C3428" s="79" t="s">
        <v>99</v>
      </c>
      <c r="D3428" s="85">
        <v>0</v>
      </c>
      <c r="E3428" s="85">
        <v>0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6IF-NGPL/MIDCON</v>
      </c>
    </row>
    <row r="3429" spans="1:8">
      <c r="A3429" s="80">
        <v>39692</v>
      </c>
      <c r="B3429" s="79" t="s">
        <v>87</v>
      </c>
      <c r="C3429" s="79" t="s">
        <v>91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6IF-CIG/RKYMTN</v>
      </c>
    </row>
    <row r="3430" spans="1:8">
      <c r="A3430" s="80">
        <v>39692</v>
      </c>
      <c r="B3430" s="79" t="s">
        <v>87</v>
      </c>
      <c r="C3430" s="79" t="s">
        <v>99</v>
      </c>
      <c r="D3430" s="85">
        <v>0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6IF-NGPL/MIDCON</v>
      </c>
    </row>
    <row r="3431" spans="1:8">
      <c r="A3431" s="80">
        <v>39722</v>
      </c>
      <c r="B3431" s="79" t="s">
        <v>87</v>
      </c>
      <c r="C3431" s="79" t="s">
        <v>91</v>
      </c>
      <c r="D3431" s="85">
        <v>0</v>
      </c>
      <c r="E3431" s="85">
        <v>0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39722</v>
      </c>
      <c r="B3432" s="79" t="s">
        <v>87</v>
      </c>
      <c r="C3432" s="79" t="s">
        <v>99</v>
      </c>
      <c r="D3432" s="85">
        <v>0</v>
      </c>
      <c r="E3432" s="85">
        <v>0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39753</v>
      </c>
      <c r="B3433" s="79" t="s">
        <v>87</v>
      </c>
      <c r="C3433" s="79" t="s">
        <v>91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6IF-CIG/RKYMTN</v>
      </c>
    </row>
    <row r="3434" spans="1:8">
      <c r="A3434" s="80">
        <v>39753</v>
      </c>
      <c r="B3434" s="79" t="s">
        <v>87</v>
      </c>
      <c r="C3434" s="79" t="s">
        <v>99</v>
      </c>
      <c r="D3434" s="85">
        <v>0</v>
      </c>
      <c r="E3434" s="85">
        <v>0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6IF-NGPL/MIDCON</v>
      </c>
    </row>
    <row r="3435" spans="1:8">
      <c r="A3435" s="80">
        <v>39783</v>
      </c>
      <c r="B3435" s="79" t="s">
        <v>87</v>
      </c>
      <c r="C3435" s="79" t="s">
        <v>91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6IF-CIG/RKYMTN</v>
      </c>
    </row>
    <row r="3436" spans="1:8">
      <c r="A3436" s="80">
        <v>39783</v>
      </c>
      <c r="B3436" s="79" t="s">
        <v>87</v>
      </c>
      <c r="C3436" s="79" t="s">
        <v>99</v>
      </c>
      <c r="D3436" s="85">
        <v>0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6IF-NGPL/MIDCON</v>
      </c>
    </row>
    <row r="3437" spans="1:8">
      <c r="A3437" s="80">
        <v>39814</v>
      </c>
      <c r="B3437" s="79" t="s">
        <v>87</v>
      </c>
      <c r="C3437" s="79" t="s">
        <v>91</v>
      </c>
      <c r="D3437" s="85">
        <v>0</v>
      </c>
      <c r="E3437" s="85">
        <v>0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39814</v>
      </c>
      <c r="B3438" s="79" t="s">
        <v>87</v>
      </c>
      <c r="C3438" s="79" t="s">
        <v>99</v>
      </c>
      <c r="D3438" s="85">
        <v>0</v>
      </c>
      <c r="E3438" s="85">
        <v>0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39845</v>
      </c>
      <c r="B3439" s="79" t="s">
        <v>87</v>
      </c>
      <c r="C3439" s="79" t="s">
        <v>91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6IF-CIG/RKYMTN</v>
      </c>
    </row>
    <row r="3440" spans="1:8">
      <c r="A3440" s="80">
        <v>39845</v>
      </c>
      <c r="B3440" s="79" t="s">
        <v>87</v>
      </c>
      <c r="C3440" s="79" t="s">
        <v>99</v>
      </c>
      <c r="D3440" s="85">
        <v>0</v>
      </c>
      <c r="E3440" s="85">
        <v>0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6IF-NGPL/MIDCON</v>
      </c>
    </row>
    <row r="3441" spans="1:8">
      <c r="A3441" s="80">
        <v>39873</v>
      </c>
      <c r="B3441" s="79" t="s">
        <v>87</v>
      </c>
      <c r="C3441" s="79" t="s">
        <v>91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6IF-CIG/RKYMTN</v>
      </c>
    </row>
    <row r="3442" spans="1:8">
      <c r="A3442" s="80">
        <v>39873</v>
      </c>
      <c r="B3442" s="79" t="s">
        <v>87</v>
      </c>
      <c r="C3442" s="79" t="s">
        <v>99</v>
      </c>
      <c r="D3442" s="85">
        <v>0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6IF-NGPL/MIDCON</v>
      </c>
    </row>
    <row r="3443" spans="1:8">
      <c r="A3443" s="80">
        <v>39904</v>
      </c>
      <c r="B3443" s="79" t="s">
        <v>87</v>
      </c>
      <c r="C3443" s="79" t="s">
        <v>91</v>
      </c>
      <c r="D3443" s="85">
        <v>0</v>
      </c>
      <c r="E3443" s="85">
        <v>0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39904</v>
      </c>
      <c r="B3444" s="79" t="s">
        <v>87</v>
      </c>
      <c r="C3444" s="79" t="s">
        <v>99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39934</v>
      </c>
      <c r="B3445" s="79" t="s">
        <v>87</v>
      </c>
      <c r="C3445" s="79" t="s">
        <v>91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6IF-CIG/RKYMTN</v>
      </c>
    </row>
    <row r="3446" spans="1:8">
      <c r="A3446" s="80">
        <v>39934</v>
      </c>
      <c r="B3446" s="79" t="s">
        <v>87</v>
      </c>
      <c r="C3446" s="79" t="s">
        <v>99</v>
      </c>
      <c r="D3446" s="85">
        <v>0</v>
      </c>
      <c r="E3446" s="85">
        <v>0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6IF-NGPL/MIDCON</v>
      </c>
    </row>
    <row r="3447" spans="1:8">
      <c r="A3447" s="80">
        <v>39965</v>
      </c>
      <c r="B3447" s="79" t="s">
        <v>87</v>
      </c>
      <c r="C3447" s="79" t="s">
        <v>91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6IF-CIG/RKYMTN</v>
      </c>
    </row>
    <row r="3448" spans="1:8">
      <c r="A3448" s="80">
        <v>39965</v>
      </c>
      <c r="B3448" s="79" t="s">
        <v>87</v>
      </c>
      <c r="C3448" s="79" t="s">
        <v>99</v>
      </c>
      <c r="D3448" s="85">
        <v>0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6IF-NGPL/MIDCON</v>
      </c>
    </row>
    <row r="3449" spans="1:8">
      <c r="A3449" s="80">
        <v>39995</v>
      </c>
      <c r="B3449" s="79" t="s">
        <v>87</v>
      </c>
      <c r="C3449" s="79" t="s">
        <v>91</v>
      </c>
      <c r="D3449" s="85">
        <v>0</v>
      </c>
      <c r="E3449" s="85">
        <v>0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39995</v>
      </c>
      <c r="B3450" s="79" t="s">
        <v>87</v>
      </c>
      <c r="C3450" s="79" t="s">
        <v>99</v>
      </c>
      <c r="D3450" s="85">
        <v>0</v>
      </c>
      <c r="E3450" s="85">
        <v>0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40026</v>
      </c>
      <c r="B3451" s="79" t="s">
        <v>87</v>
      </c>
      <c r="C3451" s="79" t="s">
        <v>91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6IF-CIG/RKYMTN</v>
      </c>
    </row>
    <row r="3452" spans="1:8">
      <c r="A3452" s="80">
        <v>40026</v>
      </c>
      <c r="B3452" s="79" t="s">
        <v>87</v>
      </c>
      <c r="C3452" s="79" t="s">
        <v>99</v>
      </c>
      <c r="D3452" s="85">
        <v>0</v>
      </c>
      <c r="E3452" s="85">
        <v>0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6IF-NGPL/MIDCON</v>
      </c>
    </row>
    <row r="3453" spans="1:8">
      <c r="A3453" s="80">
        <v>40057</v>
      </c>
      <c r="B3453" s="79" t="s">
        <v>87</v>
      </c>
      <c r="C3453" s="79" t="s">
        <v>91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6IF-CIG/RKYMTN</v>
      </c>
    </row>
    <row r="3454" spans="1:8">
      <c r="A3454" s="80">
        <v>40057</v>
      </c>
      <c r="B3454" s="79" t="s">
        <v>87</v>
      </c>
      <c r="C3454" s="79" t="s">
        <v>99</v>
      </c>
      <c r="D3454" s="85">
        <v>0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6IF-NGPL/MIDCON</v>
      </c>
    </row>
    <row r="3455" spans="1:8">
      <c r="A3455" s="80">
        <v>40087</v>
      </c>
      <c r="B3455" s="79" t="s">
        <v>87</v>
      </c>
      <c r="C3455" s="79" t="s">
        <v>91</v>
      </c>
      <c r="D3455" s="85">
        <v>0</v>
      </c>
      <c r="E3455" s="85">
        <v>0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40087</v>
      </c>
      <c r="B3456" s="79" t="s">
        <v>87</v>
      </c>
      <c r="C3456" s="79" t="s">
        <v>99</v>
      </c>
      <c r="D3456" s="85">
        <v>0</v>
      </c>
      <c r="E3456" s="85">
        <v>0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40118</v>
      </c>
      <c r="B3457" s="79" t="s">
        <v>87</v>
      </c>
      <c r="C3457" s="79" t="s">
        <v>91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6IF-CIG/RKYMTN</v>
      </c>
    </row>
    <row r="3458" spans="1:8">
      <c r="A3458" s="80">
        <v>40118</v>
      </c>
      <c r="B3458" s="79" t="s">
        <v>87</v>
      </c>
      <c r="C3458" s="79" t="s">
        <v>99</v>
      </c>
      <c r="D3458" s="85">
        <v>0</v>
      </c>
      <c r="E3458" s="85">
        <v>0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6IF-NGPL/MIDCON</v>
      </c>
    </row>
    <row r="3459" spans="1:8">
      <c r="A3459" s="80">
        <v>40148</v>
      </c>
      <c r="B3459" s="79" t="s">
        <v>87</v>
      </c>
      <c r="C3459" s="79" t="s">
        <v>91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6IF-CIG/RKYMTN</v>
      </c>
    </row>
    <row r="3460" spans="1:8">
      <c r="A3460" s="80">
        <v>40148</v>
      </c>
      <c r="B3460" s="79" t="s">
        <v>87</v>
      </c>
      <c r="C3460" s="79" t="s">
        <v>99</v>
      </c>
      <c r="D3460" s="85">
        <v>0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6IF-NGPL/MIDCON</v>
      </c>
    </row>
    <row r="3461" spans="1:8">
      <c r="A3461" s="80">
        <v>40179</v>
      </c>
      <c r="B3461" s="79" t="s">
        <v>87</v>
      </c>
      <c r="C3461" s="79" t="s">
        <v>91</v>
      </c>
      <c r="D3461" s="85">
        <v>0</v>
      </c>
      <c r="E3461" s="85">
        <v>0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40179</v>
      </c>
      <c r="B3462" s="79" t="s">
        <v>87</v>
      </c>
      <c r="C3462" s="79" t="s">
        <v>99</v>
      </c>
      <c r="D3462" s="85">
        <v>0</v>
      </c>
      <c r="E3462" s="85">
        <v>0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40210</v>
      </c>
      <c r="B3463" s="79" t="s">
        <v>87</v>
      </c>
      <c r="C3463" s="79" t="s">
        <v>91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6IF-CIG/RKYMTN</v>
      </c>
    </row>
    <row r="3464" spans="1:8">
      <c r="A3464" s="80">
        <v>40210</v>
      </c>
      <c r="B3464" s="79" t="s">
        <v>87</v>
      </c>
      <c r="C3464" s="79" t="s">
        <v>99</v>
      </c>
      <c r="D3464" s="85">
        <v>0</v>
      </c>
      <c r="E3464" s="85">
        <v>0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6IF-NGPL/MIDCON</v>
      </c>
    </row>
    <row r="3465" spans="1:8">
      <c r="A3465" s="80">
        <v>40238</v>
      </c>
      <c r="B3465" s="79" t="s">
        <v>87</v>
      </c>
      <c r="C3465" s="79" t="s">
        <v>91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6IF-CIG/RKYMTN</v>
      </c>
    </row>
    <row r="3466" spans="1:8">
      <c r="A3466" s="80">
        <v>40238</v>
      </c>
      <c r="B3466" s="79" t="s">
        <v>87</v>
      </c>
      <c r="C3466" s="79" t="s">
        <v>99</v>
      </c>
      <c r="D3466" s="85">
        <v>0</v>
      </c>
      <c r="E3466" s="85">
        <v>0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6IF-NGPL/MIDCON</v>
      </c>
    </row>
    <row r="3467" spans="1:8">
      <c r="A3467" s="80">
        <v>40269</v>
      </c>
      <c r="B3467" s="79" t="s">
        <v>87</v>
      </c>
      <c r="C3467" s="79" t="s">
        <v>91</v>
      </c>
      <c r="D3467" s="85">
        <v>0</v>
      </c>
      <c r="E3467" s="85">
        <v>0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6IF-CIG/RKYMTN</v>
      </c>
    </row>
    <row r="3468" spans="1:8">
      <c r="A3468" s="80">
        <v>40269</v>
      </c>
      <c r="B3468" s="79" t="s">
        <v>87</v>
      </c>
      <c r="C3468" s="79" t="s">
        <v>99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6IF-NGPL/MIDCON</v>
      </c>
    </row>
    <row r="3469" spans="1:8">
      <c r="A3469" s="80">
        <v>40299</v>
      </c>
      <c r="B3469" s="79" t="s">
        <v>87</v>
      </c>
      <c r="C3469" s="79" t="s">
        <v>91</v>
      </c>
      <c r="D3469" s="85">
        <v>0</v>
      </c>
      <c r="E3469" s="85">
        <v>0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6IF-CIG/RKYMTN</v>
      </c>
    </row>
    <row r="3470" spans="1:8">
      <c r="A3470" s="80">
        <v>40299</v>
      </c>
      <c r="B3470" s="79" t="s">
        <v>87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6IF-NGPL/MIDCON</v>
      </c>
    </row>
    <row r="3471" spans="1:8">
      <c r="A3471" s="80">
        <v>40330</v>
      </c>
      <c r="B3471" s="79" t="s">
        <v>87</v>
      </c>
      <c r="C3471" s="79" t="s">
        <v>91</v>
      </c>
      <c r="D3471" s="85">
        <v>0</v>
      </c>
      <c r="E3471" s="85">
        <v>0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40330</v>
      </c>
      <c r="B3472" s="79" t="s">
        <v>87</v>
      </c>
      <c r="C3472" s="79" t="s">
        <v>99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40360</v>
      </c>
      <c r="B3473" s="79" t="s">
        <v>87</v>
      </c>
      <c r="C3473" s="79" t="s">
        <v>91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6IF-CIG/RKYMTN</v>
      </c>
    </row>
    <row r="3474" spans="1:8">
      <c r="A3474" s="80">
        <v>40360</v>
      </c>
      <c r="B3474" s="79" t="s">
        <v>87</v>
      </c>
      <c r="C3474" s="79" t="s">
        <v>99</v>
      </c>
      <c r="D3474" s="85">
        <v>0</v>
      </c>
      <c r="E3474" s="85">
        <v>0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6IF-NGPL/MIDCON</v>
      </c>
    </row>
    <row r="3475" spans="1:8">
      <c r="A3475" s="80">
        <v>40391</v>
      </c>
      <c r="B3475" s="79" t="s">
        <v>87</v>
      </c>
      <c r="C3475" s="79" t="s">
        <v>91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6IF-CIG/RKYMTN</v>
      </c>
    </row>
    <row r="3476" spans="1:8">
      <c r="A3476" s="80">
        <v>40391</v>
      </c>
      <c r="B3476" s="79" t="s">
        <v>87</v>
      </c>
      <c r="C3476" s="79" t="s">
        <v>99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6IF-NGPL/MIDCON</v>
      </c>
    </row>
    <row r="3477" spans="1:8">
      <c r="A3477" s="80">
        <v>40422</v>
      </c>
      <c r="B3477" s="79" t="s">
        <v>87</v>
      </c>
      <c r="C3477" s="79" t="s">
        <v>91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6IF-CIG/RKYMTN</v>
      </c>
    </row>
    <row r="3478" spans="1:8">
      <c r="A3478" s="80">
        <v>40422</v>
      </c>
      <c r="B3478" s="79" t="s">
        <v>87</v>
      </c>
      <c r="C3478" s="79" t="s">
        <v>99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6IF-NGPL/MIDCON</v>
      </c>
    </row>
    <row r="3479" spans="1:8">
      <c r="A3479" s="80">
        <v>40452</v>
      </c>
      <c r="B3479" s="79" t="s">
        <v>87</v>
      </c>
      <c r="C3479" s="79" t="s">
        <v>91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40452</v>
      </c>
      <c r="B3480" s="79" t="s">
        <v>87</v>
      </c>
      <c r="C3480" s="79" t="s">
        <v>99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40483</v>
      </c>
      <c r="B3481" s="79" t="s">
        <v>87</v>
      </c>
      <c r="C3481" s="79" t="s">
        <v>91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6IF-CIG/RKYMTN</v>
      </c>
    </row>
    <row r="3482" spans="1:8">
      <c r="A3482" s="80">
        <v>40483</v>
      </c>
      <c r="B3482" s="79" t="s">
        <v>87</v>
      </c>
      <c r="C3482" s="79" t="s">
        <v>99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6IF-NGPL/MIDCON</v>
      </c>
    </row>
    <row r="3483" spans="1:8">
      <c r="A3483" s="80">
        <v>40513</v>
      </c>
      <c r="B3483" s="79" t="s">
        <v>87</v>
      </c>
      <c r="C3483" s="79" t="s">
        <v>91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6IF-CIG/RKYMTN</v>
      </c>
    </row>
    <row r="3484" spans="1:8">
      <c r="A3484" s="80">
        <v>40513</v>
      </c>
      <c r="B3484" s="79" t="s">
        <v>87</v>
      </c>
      <c r="C3484" s="79" t="s">
        <v>99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6IF-NGPL/MIDCON</v>
      </c>
    </row>
    <row r="3485" spans="1:8">
      <c r="A3485" s="80">
        <v>40544</v>
      </c>
      <c r="B3485" s="79" t="s">
        <v>87</v>
      </c>
      <c r="C3485" s="79" t="s">
        <v>91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40544</v>
      </c>
      <c r="B3486" s="79" t="s">
        <v>87</v>
      </c>
      <c r="C3486" s="79" t="s">
        <v>99</v>
      </c>
      <c r="D3486" s="85">
        <v>0</v>
      </c>
      <c r="E3486" s="85">
        <v>0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40575</v>
      </c>
      <c r="B3487" s="79" t="s">
        <v>87</v>
      </c>
      <c r="C3487" s="79" t="s">
        <v>91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6IF-CIG/RKYMTN</v>
      </c>
    </row>
    <row r="3488" spans="1:8">
      <c r="A3488" s="80">
        <v>40575</v>
      </c>
      <c r="B3488" s="79" t="s">
        <v>87</v>
      </c>
      <c r="C3488" s="79" t="s">
        <v>99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6IF-NGPL/MIDCON</v>
      </c>
    </row>
    <row r="3489" spans="1:8">
      <c r="A3489" s="80">
        <v>40603</v>
      </c>
      <c r="B3489" s="79" t="s">
        <v>87</v>
      </c>
      <c r="C3489" s="79" t="s">
        <v>91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6IF-CIG/RKYMTN</v>
      </c>
    </row>
    <row r="3490" spans="1:8">
      <c r="A3490" s="80">
        <v>40603</v>
      </c>
      <c r="B3490" s="79" t="s">
        <v>87</v>
      </c>
      <c r="C3490" s="79" t="s">
        <v>99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6IF-NGPL/MIDCON</v>
      </c>
    </row>
    <row r="3491" spans="1:8">
      <c r="A3491" s="80">
        <v>40634</v>
      </c>
      <c r="B3491" s="79" t="s">
        <v>87</v>
      </c>
      <c r="C3491" s="79" t="s">
        <v>91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40634</v>
      </c>
      <c r="B3492" s="79" t="s">
        <v>87</v>
      </c>
      <c r="C3492" s="79" t="s">
        <v>99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40664</v>
      </c>
      <c r="B3493" s="79" t="s">
        <v>87</v>
      </c>
      <c r="C3493" s="79" t="s">
        <v>91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6IF-CIG/RKYMTN</v>
      </c>
    </row>
    <row r="3494" spans="1:8">
      <c r="A3494" s="80">
        <v>40664</v>
      </c>
      <c r="B3494" s="79" t="s">
        <v>87</v>
      </c>
      <c r="C3494" s="79" t="s">
        <v>99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6IF-NGPL/MIDCON</v>
      </c>
    </row>
    <row r="3495" spans="1:8">
      <c r="A3495" s="80">
        <v>40695</v>
      </c>
      <c r="B3495" s="79" t="s">
        <v>87</v>
      </c>
      <c r="C3495" s="79" t="s">
        <v>91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6IF-CIG/RKYMTN</v>
      </c>
    </row>
    <row r="3496" spans="1:8">
      <c r="A3496" s="80">
        <v>40695</v>
      </c>
      <c r="B3496" s="79" t="s">
        <v>87</v>
      </c>
      <c r="C3496" s="79" t="s">
        <v>99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6IF-NGPL/MIDCON</v>
      </c>
    </row>
    <row r="3497" spans="1:8">
      <c r="A3497" s="80">
        <v>40725</v>
      </c>
      <c r="B3497" s="79" t="s">
        <v>87</v>
      </c>
      <c r="C3497" s="79" t="s">
        <v>91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40725</v>
      </c>
      <c r="B3498" s="79" t="s">
        <v>87</v>
      </c>
      <c r="C3498" s="79" t="s">
        <v>99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40756</v>
      </c>
      <c r="B3499" s="79" t="s">
        <v>87</v>
      </c>
      <c r="C3499" s="79" t="s">
        <v>91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6IF-CIG/RKYMTN</v>
      </c>
    </row>
    <row r="3500" spans="1:8">
      <c r="A3500" s="80">
        <v>40756</v>
      </c>
      <c r="B3500" s="79" t="s">
        <v>87</v>
      </c>
      <c r="C3500" s="79" t="s">
        <v>99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6IF-NGPL/MIDCON</v>
      </c>
    </row>
    <row r="3501" spans="1:8">
      <c r="A3501" s="80">
        <v>40787</v>
      </c>
      <c r="B3501" s="79" t="s">
        <v>87</v>
      </c>
      <c r="C3501" s="79" t="s">
        <v>91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6IF-CIG/RKYMTN</v>
      </c>
    </row>
    <row r="3502" spans="1:8">
      <c r="A3502" s="80">
        <v>40787</v>
      </c>
      <c r="B3502" s="79" t="s">
        <v>87</v>
      </c>
      <c r="C3502" s="79" t="s">
        <v>99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6IF-NGPL/MIDCON</v>
      </c>
    </row>
    <row r="3503" spans="1:8">
      <c r="A3503" s="80">
        <v>40817</v>
      </c>
      <c r="B3503" s="79" t="s">
        <v>87</v>
      </c>
      <c r="C3503" s="79" t="s">
        <v>91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40817</v>
      </c>
      <c r="B3504" s="79" t="s">
        <v>87</v>
      </c>
      <c r="C3504" s="79" t="s">
        <v>99</v>
      </c>
      <c r="D3504" s="85">
        <v>0</v>
      </c>
      <c r="E3504" s="85">
        <v>0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40848</v>
      </c>
      <c r="B3505" s="79" t="s">
        <v>87</v>
      </c>
      <c r="C3505" s="79" t="s">
        <v>91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6IF-CIG/RKYMTN</v>
      </c>
    </row>
    <row r="3506" spans="1:8">
      <c r="A3506" s="80">
        <v>40848</v>
      </c>
      <c r="B3506" s="79" t="s">
        <v>87</v>
      </c>
      <c r="C3506" s="79" t="s">
        <v>99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6IF-NGPL/MIDCON</v>
      </c>
    </row>
    <row r="3507" spans="1:8">
      <c r="A3507" s="80">
        <v>40878</v>
      </c>
      <c r="B3507" s="79" t="s">
        <v>87</v>
      </c>
      <c r="C3507" s="79" t="s">
        <v>91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6IF-CIG/RKYMTN</v>
      </c>
    </row>
    <row r="3508" spans="1:8">
      <c r="A3508" s="80">
        <v>40878</v>
      </c>
      <c r="B3508" s="79" t="s">
        <v>87</v>
      </c>
      <c r="C3508" s="79" t="s">
        <v>99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6IF-NGPL/MIDCON</v>
      </c>
    </row>
    <row r="3509" spans="1:8">
      <c r="A3509" s="80">
        <v>40909</v>
      </c>
      <c r="B3509" s="79" t="s">
        <v>87</v>
      </c>
      <c r="C3509" s="79" t="s">
        <v>91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40909</v>
      </c>
      <c r="B3510" s="79" t="s">
        <v>87</v>
      </c>
      <c r="C3510" s="79" t="s">
        <v>99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40940</v>
      </c>
      <c r="B3511" s="79" t="s">
        <v>87</v>
      </c>
      <c r="C3511" s="79" t="s">
        <v>91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6IF-CIG/RKYMTN</v>
      </c>
    </row>
    <row r="3512" spans="1:8">
      <c r="A3512" s="80">
        <v>40940</v>
      </c>
      <c r="B3512" s="79" t="s">
        <v>87</v>
      </c>
      <c r="C3512" s="79" t="s">
        <v>99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6IF-NGPL/MIDCON</v>
      </c>
    </row>
    <row r="3513" spans="1:8">
      <c r="A3513" s="80">
        <v>40969</v>
      </c>
      <c r="B3513" s="79" t="s">
        <v>87</v>
      </c>
      <c r="C3513" s="79" t="s">
        <v>91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6IF-CIG/RKYMTN</v>
      </c>
    </row>
    <row r="3514" spans="1:8">
      <c r="A3514" s="80">
        <v>40969</v>
      </c>
      <c r="B3514" s="79" t="s">
        <v>87</v>
      </c>
      <c r="C3514" s="79" t="s">
        <v>99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6IF-NGPL/MIDCON</v>
      </c>
    </row>
    <row r="3515" spans="1:8">
      <c r="A3515" s="80">
        <v>41000</v>
      </c>
      <c r="B3515" s="79" t="s">
        <v>87</v>
      </c>
      <c r="C3515" s="79" t="s">
        <v>91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41000</v>
      </c>
      <c r="B3516" s="79" t="s">
        <v>87</v>
      </c>
      <c r="C3516" s="79" t="s">
        <v>99</v>
      </c>
      <c r="D3516" s="85">
        <v>0</v>
      </c>
      <c r="E3516" s="85">
        <v>0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41030</v>
      </c>
      <c r="B3517" s="79" t="s">
        <v>87</v>
      </c>
      <c r="C3517" s="79" t="s">
        <v>91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6IF-CIG/RKYMTN</v>
      </c>
    </row>
    <row r="3518" spans="1:8">
      <c r="A3518" s="80">
        <v>41030</v>
      </c>
      <c r="B3518" s="79" t="s">
        <v>87</v>
      </c>
      <c r="C3518" s="79" t="s">
        <v>99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6IF-NGPL/MIDCON</v>
      </c>
    </row>
    <row r="3519" spans="1:8">
      <c r="A3519" s="80">
        <v>41061</v>
      </c>
      <c r="B3519" s="79" t="s">
        <v>87</v>
      </c>
      <c r="C3519" s="79" t="s">
        <v>91</v>
      </c>
      <c r="D3519" s="85">
        <v>0</v>
      </c>
      <c r="E3519" s="85">
        <v>0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6IF-CIG/RKYMTN</v>
      </c>
    </row>
    <row r="3520" spans="1:8">
      <c r="A3520" s="80">
        <v>41061</v>
      </c>
      <c r="B3520" s="79" t="s">
        <v>87</v>
      </c>
      <c r="C3520" s="79" t="s">
        <v>99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6IF-NGPL/MIDCON</v>
      </c>
    </row>
    <row r="3521" spans="1:8">
      <c r="A3521" s="80">
        <v>41091</v>
      </c>
      <c r="B3521" s="79" t="s">
        <v>87</v>
      </c>
      <c r="C3521" s="79" t="s">
        <v>91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41091</v>
      </c>
      <c r="B3522" s="79" t="s">
        <v>87</v>
      </c>
      <c r="C3522" s="79" t="s">
        <v>99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41122</v>
      </c>
      <c r="B3523" s="79" t="s">
        <v>87</v>
      </c>
      <c r="C3523" s="79" t="s">
        <v>91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6IF-CIG/RKYMTN</v>
      </c>
    </row>
    <row r="3524" spans="1:8">
      <c r="A3524" s="80">
        <v>41122</v>
      </c>
      <c r="B3524" s="79" t="s">
        <v>87</v>
      </c>
      <c r="C3524" s="79" t="s">
        <v>99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6IF-NGPL/MIDCON</v>
      </c>
    </row>
    <row r="3525" spans="1:8">
      <c r="A3525" s="80">
        <v>41153</v>
      </c>
      <c r="B3525" s="79" t="s">
        <v>87</v>
      </c>
      <c r="C3525" s="79" t="s">
        <v>91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6IF-CIG/RKYMTN</v>
      </c>
    </row>
    <row r="3526" spans="1:8">
      <c r="A3526" s="80">
        <v>41153</v>
      </c>
      <c r="B3526" s="79" t="s">
        <v>87</v>
      </c>
      <c r="C3526" s="79" t="s">
        <v>99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6IF-NGPL/MIDCON</v>
      </c>
    </row>
    <row r="3527" spans="1:8">
      <c r="A3527" s="80">
        <v>41183</v>
      </c>
      <c r="B3527" s="79" t="s">
        <v>87</v>
      </c>
      <c r="C3527" s="79" t="s">
        <v>91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41183</v>
      </c>
      <c r="B3528" s="79" t="s">
        <v>87</v>
      </c>
      <c r="C3528" s="79" t="s">
        <v>99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41214</v>
      </c>
      <c r="B3529" s="79" t="s">
        <v>87</v>
      </c>
      <c r="C3529" s="79" t="s">
        <v>91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6IF-CIG/RKYMTN</v>
      </c>
    </row>
    <row r="3530" spans="1:8">
      <c r="A3530" s="80">
        <v>41214</v>
      </c>
      <c r="B3530" s="79" t="s">
        <v>87</v>
      </c>
      <c r="C3530" s="79" t="s">
        <v>99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6IF-NGPL/MIDCON</v>
      </c>
    </row>
    <row r="3531" spans="1:8">
      <c r="A3531" s="80">
        <v>41244</v>
      </c>
      <c r="B3531" s="79" t="s">
        <v>87</v>
      </c>
      <c r="C3531" s="79" t="s">
        <v>91</v>
      </c>
      <c r="D3531" s="85">
        <v>0</v>
      </c>
      <c r="E3531" s="85">
        <v>0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6IF-CIG/RKYMTN</v>
      </c>
    </row>
    <row r="3532" spans="1:8">
      <c r="A3532" s="80">
        <v>41244</v>
      </c>
      <c r="B3532" s="79" t="s">
        <v>87</v>
      </c>
      <c r="C3532" s="79" t="s">
        <v>99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6IF-NGPL/MIDCON</v>
      </c>
    </row>
    <row r="3533" spans="1:8">
      <c r="A3533" s="80">
        <v>41275</v>
      </c>
      <c r="B3533" s="79" t="s">
        <v>87</v>
      </c>
      <c r="C3533" s="79" t="s">
        <v>91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41275</v>
      </c>
      <c r="B3534" s="79" t="s">
        <v>87</v>
      </c>
      <c r="C3534" s="79" t="s">
        <v>99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41306</v>
      </c>
      <c r="B3535" s="79" t="s">
        <v>87</v>
      </c>
      <c r="C3535" s="79" t="s">
        <v>91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6IF-CIG/RKYMTN</v>
      </c>
    </row>
    <row r="3536" spans="1:8">
      <c r="A3536" s="80">
        <v>41306</v>
      </c>
      <c r="B3536" s="79" t="s">
        <v>87</v>
      </c>
      <c r="C3536" s="79" t="s">
        <v>99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6IF-NGPL/MIDCON</v>
      </c>
    </row>
    <row r="3537" spans="1:8">
      <c r="A3537" s="80">
        <v>41334</v>
      </c>
      <c r="B3537" s="79" t="s">
        <v>87</v>
      </c>
      <c r="C3537" s="79" t="s">
        <v>91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6IF-CIG/RKYMTN</v>
      </c>
    </row>
    <row r="3538" spans="1:8">
      <c r="A3538" s="80">
        <v>41334</v>
      </c>
      <c r="B3538" s="79" t="s">
        <v>87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6IF-NGPL/MIDCON</v>
      </c>
    </row>
    <row r="3539" spans="1:8">
      <c r="A3539" s="80">
        <v>41365</v>
      </c>
      <c r="B3539" s="79" t="s">
        <v>87</v>
      </c>
      <c r="C3539" s="79" t="s">
        <v>91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41365</v>
      </c>
      <c r="B3540" s="79" t="s">
        <v>87</v>
      </c>
      <c r="C3540" s="79" t="s">
        <v>99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41395</v>
      </c>
      <c r="B3541" s="79" t="s">
        <v>87</v>
      </c>
      <c r="C3541" s="79" t="s">
        <v>91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6IF-CIG/RKYMTN</v>
      </c>
    </row>
    <row r="3542" spans="1:8">
      <c r="A3542" s="80">
        <v>41395</v>
      </c>
      <c r="B3542" s="79" t="s">
        <v>87</v>
      </c>
      <c r="C3542" s="79" t="s">
        <v>99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6IF-NGPL/MIDCON</v>
      </c>
    </row>
    <row r="3543" spans="1:8">
      <c r="A3543" s="80">
        <v>41426</v>
      </c>
      <c r="B3543" s="79" t="s">
        <v>87</v>
      </c>
      <c r="C3543" s="79" t="s">
        <v>91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6IF-CIG/RKYMTN</v>
      </c>
    </row>
    <row r="3544" spans="1:8">
      <c r="A3544" s="80">
        <v>41426</v>
      </c>
      <c r="B3544" s="79" t="s">
        <v>87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6IF-NGPL/MIDCON</v>
      </c>
    </row>
    <row r="3545" spans="1:8">
      <c r="A3545" s="80">
        <v>41456</v>
      </c>
      <c r="B3545" s="79" t="s">
        <v>87</v>
      </c>
      <c r="C3545" s="79" t="s">
        <v>91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41456</v>
      </c>
      <c r="B3546" s="79" t="s">
        <v>87</v>
      </c>
      <c r="C3546" s="79" t="s">
        <v>99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41487</v>
      </c>
      <c r="B3547" s="79" t="s">
        <v>87</v>
      </c>
      <c r="C3547" s="79" t="s">
        <v>91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6IF-CIG/RKYMTN</v>
      </c>
    </row>
    <row r="3548" spans="1:8">
      <c r="A3548" s="80">
        <v>41487</v>
      </c>
      <c r="B3548" s="79" t="s">
        <v>87</v>
      </c>
      <c r="C3548" s="79" t="s">
        <v>99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6IF-NGPL/MIDCON</v>
      </c>
    </row>
    <row r="3549" spans="1:8">
      <c r="A3549" s="80">
        <v>41518</v>
      </c>
      <c r="B3549" s="79" t="s">
        <v>87</v>
      </c>
      <c r="C3549" s="79" t="s">
        <v>91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6IF-CIG/RKYMTN</v>
      </c>
    </row>
    <row r="3550" spans="1:8">
      <c r="A3550" s="80">
        <v>41518</v>
      </c>
      <c r="B3550" s="79" t="s">
        <v>87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6IF-NGPL/MIDCON</v>
      </c>
    </row>
    <row r="3551" spans="1:8">
      <c r="A3551" s="80">
        <v>41548</v>
      </c>
      <c r="B3551" s="79" t="s">
        <v>87</v>
      </c>
      <c r="C3551" s="79" t="s">
        <v>91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41548</v>
      </c>
      <c r="B3552" s="79" t="s">
        <v>87</v>
      </c>
      <c r="C3552" s="79" t="s">
        <v>99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37190</v>
      </c>
      <c r="B3553" s="79" t="s">
        <v>168</v>
      </c>
      <c r="C3553" s="79" t="s">
        <v>181</v>
      </c>
      <c r="D3553" s="85">
        <v>0</v>
      </c>
      <c r="E3553" s="85">
        <v>0</v>
      </c>
      <c r="F3553" s="210">
        <f t="shared" si="165"/>
        <v>1</v>
      </c>
      <c r="G3553" s="79" t="str">
        <f t="shared" si="166"/>
        <v>M</v>
      </c>
      <c r="H3553" s="79" t="str">
        <f t="shared" si="167"/>
        <v>1GDP-CHI. GATE</v>
      </c>
    </row>
    <row r="3554" spans="1:8">
      <c r="A3554" s="80">
        <v>37190</v>
      </c>
      <c r="B3554" s="79" t="s">
        <v>168</v>
      </c>
      <c r="C3554" s="79" t="s">
        <v>176</v>
      </c>
      <c r="D3554" s="85">
        <v>0</v>
      </c>
      <c r="E3554" s="85">
        <v>0</v>
      </c>
      <c r="F3554" s="210">
        <f t="shared" si="165"/>
        <v>1</v>
      </c>
      <c r="G3554" s="79" t="str">
        <f t="shared" si="166"/>
        <v>M</v>
      </c>
      <c r="H3554" s="79" t="str">
        <f t="shared" si="167"/>
        <v>1GDP-CIG/CHEYENN</v>
      </c>
    </row>
    <row r="3555" spans="1:8">
      <c r="A3555" s="80">
        <v>37190</v>
      </c>
      <c r="B3555" s="79" t="s">
        <v>168</v>
      </c>
      <c r="C3555" s="79" t="s">
        <v>130</v>
      </c>
      <c r="D3555" s="85">
        <v>0</v>
      </c>
      <c r="E3555" s="85">
        <v>0</v>
      </c>
      <c r="F3555" s="210">
        <f t="shared" si="165"/>
        <v>1</v>
      </c>
      <c r="G3555" s="79" t="str">
        <f t="shared" si="166"/>
        <v>M</v>
      </c>
      <c r="H3555" s="79" t="str">
        <f t="shared" si="167"/>
        <v>1GDP-CIG/RKYMTN</v>
      </c>
    </row>
    <row r="3556" spans="1:8">
      <c r="A3556" s="80">
        <v>37190</v>
      </c>
      <c r="B3556" s="79" t="s">
        <v>168</v>
      </c>
      <c r="C3556" s="79" t="s">
        <v>137</v>
      </c>
      <c r="D3556" s="85">
        <v>0</v>
      </c>
      <c r="E3556" s="85">
        <v>0</v>
      </c>
      <c r="F3556" s="210">
        <f t="shared" si="165"/>
        <v>1</v>
      </c>
      <c r="G3556" s="79" t="str">
        <f t="shared" si="166"/>
        <v>M</v>
      </c>
      <c r="H3556" s="79" t="str">
        <f t="shared" si="167"/>
        <v>1GDP-ELPO/SANJUA</v>
      </c>
    </row>
    <row r="3557" spans="1:8">
      <c r="A3557" s="80">
        <v>37190</v>
      </c>
      <c r="B3557" s="79" t="s">
        <v>168</v>
      </c>
      <c r="C3557" s="79" t="s">
        <v>177</v>
      </c>
      <c r="D3557" s="85">
        <v>0</v>
      </c>
      <c r="E3557" s="85">
        <v>0</v>
      </c>
      <c r="F3557" s="210">
        <f t="shared" si="165"/>
        <v>1</v>
      </c>
      <c r="G3557" s="79" t="str">
        <f t="shared" si="166"/>
        <v>M</v>
      </c>
      <c r="H3557" s="79" t="str">
        <f t="shared" si="167"/>
        <v>1GDP-HEHUB</v>
      </c>
    </row>
    <row r="3558" spans="1:8">
      <c r="A3558" s="80">
        <v>37190</v>
      </c>
      <c r="B3558" s="79" t="s">
        <v>168</v>
      </c>
      <c r="C3558" s="79" t="s">
        <v>127</v>
      </c>
      <c r="D3558" s="85">
        <v>0</v>
      </c>
      <c r="E3558" s="85">
        <v>0</v>
      </c>
      <c r="F3558" s="210">
        <f t="shared" si="165"/>
        <v>1</v>
      </c>
      <c r="G3558" s="79" t="str">
        <f t="shared" si="166"/>
        <v>M</v>
      </c>
      <c r="H3558" s="79" t="str">
        <f t="shared" si="167"/>
        <v>1GDP-KERN/OPAL</v>
      </c>
    </row>
    <row r="3559" spans="1:8">
      <c r="A3559" s="80">
        <v>37190</v>
      </c>
      <c r="B3559" s="79" t="s">
        <v>168</v>
      </c>
      <c r="C3559" s="79" t="s">
        <v>182</v>
      </c>
      <c r="D3559" s="85">
        <v>0</v>
      </c>
      <c r="E3559" s="85">
        <v>0</v>
      </c>
      <c r="F3559" s="210">
        <f t="shared" si="165"/>
        <v>1</v>
      </c>
      <c r="G3559" s="79" t="str">
        <f t="shared" si="166"/>
        <v>M</v>
      </c>
      <c r="H3559" s="79" t="str">
        <f t="shared" si="167"/>
        <v>1GDP-NGPL/OK</v>
      </c>
    </row>
    <row r="3560" spans="1:8">
      <c r="A3560" s="80">
        <v>37191</v>
      </c>
      <c r="B3560" s="79" t="s">
        <v>168</v>
      </c>
      <c r="C3560" s="79" t="s">
        <v>181</v>
      </c>
      <c r="D3560" s="85">
        <v>0</v>
      </c>
      <c r="E3560" s="85">
        <v>0</v>
      </c>
      <c r="F3560" s="210">
        <f t="shared" si="165"/>
        <v>1</v>
      </c>
      <c r="G3560" s="79" t="str">
        <f t="shared" si="166"/>
        <v>M</v>
      </c>
      <c r="H3560" s="79" t="str">
        <f t="shared" si="167"/>
        <v>1GDP-CHI. GATE</v>
      </c>
    </row>
    <row r="3561" spans="1:8">
      <c r="A3561" s="80">
        <v>37191</v>
      </c>
      <c r="B3561" s="79" t="s">
        <v>168</v>
      </c>
      <c r="C3561" s="79" t="s">
        <v>176</v>
      </c>
      <c r="D3561" s="85">
        <v>55000</v>
      </c>
      <c r="E3561" s="85">
        <v>55000</v>
      </c>
      <c r="F3561" s="210">
        <f t="shared" si="165"/>
        <v>1</v>
      </c>
      <c r="G3561" s="79" t="str">
        <f t="shared" si="166"/>
        <v>M</v>
      </c>
      <c r="H3561" s="79" t="str">
        <f t="shared" si="167"/>
        <v>1GDP-CIG/CHEYENN</v>
      </c>
    </row>
    <row r="3562" spans="1:8">
      <c r="A3562" s="80">
        <v>37191</v>
      </c>
      <c r="B3562" s="79" t="s">
        <v>168</v>
      </c>
      <c r="C3562" s="79" t="s">
        <v>130</v>
      </c>
      <c r="D3562" s="85">
        <v>-50000</v>
      </c>
      <c r="E3562" s="85">
        <v>-50000</v>
      </c>
      <c r="F3562" s="210">
        <f t="shared" si="165"/>
        <v>1</v>
      </c>
      <c r="G3562" s="79" t="str">
        <f t="shared" si="166"/>
        <v>M</v>
      </c>
      <c r="H3562" s="79" t="str">
        <f t="shared" si="167"/>
        <v>1GDP-CIG/RKYMTN</v>
      </c>
    </row>
    <row r="3563" spans="1:8">
      <c r="A3563" s="80">
        <v>37191</v>
      </c>
      <c r="B3563" s="79" t="s">
        <v>168</v>
      </c>
      <c r="C3563" s="79" t="s">
        <v>137</v>
      </c>
      <c r="D3563" s="85">
        <v>-40000</v>
      </c>
      <c r="E3563" s="85">
        <v>-40000</v>
      </c>
      <c r="F3563" s="210">
        <f t="shared" si="165"/>
        <v>1</v>
      </c>
      <c r="G3563" s="79" t="str">
        <f t="shared" si="166"/>
        <v>M</v>
      </c>
      <c r="H3563" s="79" t="str">
        <f t="shared" si="167"/>
        <v>1GDP-ELPO/SANJUA</v>
      </c>
    </row>
    <row r="3564" spans="1:8">
      <c r="A3564" s="80">
        <v>37191</v>
      </c>
      <c r="B3564" s="79" t="s">
        <v>168</v>
      </c>
      <c r="C3564" s="79" t="s">
        <v>177</v>
      </c>
      <c r="D3564" s="85">
        <v>-15000</v>
      </c>
      <c r="E3564" s="85">
        <v>-15000</v>
      </c>
      <c r="F3564" s="210">
        <f t="shared" si="165"/>
        <v>1</v>
      </c>
      <c r="G3564" s="79" t="str">
        <f t="shared" si="166"/>
        <v>M</v>
      </c>
      <c r="H3564" s="79" t="str">
        <f t="shared" si="167"/>
        <v>1GDP-HEHUB</v>
      </c>
    </row>
    <row r="3565" spans="1:8">
      <c r="A3565" s="80">
        <v>37191</v>
      </c>
      <c r="B3565" s="79" t="s">
        <v>168</v>
      </c>
      <c r="C3565" s="79" t="s">
        <v>127</v>
      </c>
      <c r="D3565" s="85">
        <v>-30000</v>
      </c>
      <c r="E3565" s="85">
        <v>-30000</v>
      </c>
      <c r="F3565" s="210">
        <f t="shared" si="165"/>
        <v>1</v>
      </c>
      <c r="G3565" s="79" t="str">
        <f t="shared" si="166"/>
        <v>M</v>
      </c>
      <c r="H3565" s="79" t="str">
        <f t="shared" si="167"/>
        <v>1GDP-KERN/OPAL</v>
      </c>
    </row>
    <row r="3566" spans="1:8">
      <c r="A3566" s="80">
        <v>37191</v>
      </c>
      <c r="B3566" s="79" t="s">
        <v>168</v>
      </c>
      <c r="C3566" s="79" t="s">
        <v>182</v>
      </c>
      <c r="D3566" s="85">
        <v>0</v>
      </c>
      <c r="E3566" s="85">
        <v>0</v>
      </c>
      <c r="F3566" s="210">
        <f t="shared" si="165"/>
        <v>1</v>
      </c>
      <c r="G3566" s="79" t="str">
        <f t="shared" si="166"/>
        <v>M</v>
      </c>
      <c r="H3566" s="79" t="str">
        <f t="shared" si="167"/>
        <v>1GDP-NGPL/OK</v>
      </c>
    </row>
    <row r="3567" spans="1:8">
      <c r="A3567" s="80">
        <v>37192</v>
      </c>
      <c r="B3567" s="79" t="s">
        <v>168</v>
      </c>
      <c r="C3567" s="79" t="s">
        <v>181</v>
      </c>
      <c r="D3567" s="85">
        <v>0</v>
      </c>
      <c r="E3567" s="85">
        <v>0</v>
      </c>
      <c r="F3567" s="210">
        <f t="shared" si="165"/>
        <v>1</v>
      </c>
      <c r="G3567" s="79" t="str">
        <f t="shared" si="166"/>
        <v>M</v>
      </c>
      <c r="H3567" s="79" t="str">
        <f t="shared" si="167"/>
        <v>1GDP-CHI. GATE</v>
      </c>
    </row>
    <row r="3568" spans="1:8">
      <c r="A3568" s="80">
        <v>37192</v>
      </c>
      <c r="B3568" s="79" t="s">
        <v>168</v>
      </c>
      <c r="C3568" s="79" t="s">
        <v>176</v>
      </c>
      <c r="D3568" s="85">
        <v>55000</v>
      </c>
      <c r="E3568" s="85">
        <v>55000</v>
      </c>
      <c r="F3568" s="210">
        <f t="shared" si="165"/>
        <v>1</v>
      </c>
      <c r="G3568" s="79" t="str">
        <f t="shared" si="166"/>
        <v>M</v>
      </c>
      <c r="H3568" s="79" t="str">
        <f t="shared" si="167"/>
        <v>1GDP-CIG/CHEYENN</v>
      </c>
    </row>
    <row r="3569" spans="1:8">
      <c r="A3569" s="80">
        <v>37192</v>
      </c>
      <c r="B3569" s="79" t="s">
        <v>168</v>
      </c>
      <c r="C3569" s="79" t="s">
        <v>130</v>
      </c>
      <c r="D3569" s="85">
        <v>-50000</v>
      </c>
      <c r="E3569" s="85">
        <v>-50000</v>
      </c>
      <c r="F3569" s="210">
        <f t="shared" si="165"/>
        <v>1</v>
      </c>
      <c r="G3569" s="79" t="str">
        <f t="shared" si="166"/>
        <v>M</v>
      </c>
      <c r="H3569" s="79" t="str">
        <f t="shared" si="167"/>
        <v>1GDP-CIG/RKYMTN</v>
      </c>
    </row>
    <row r="3570" spans="1:8">
      <c r="A3570" s="80">
        <v>37192</v>
      </c>
      <c r="B3570" s="79" t="s">
        <v>168</v>
      </c>
      <c r="C3570" s="79" t="s">
        <v>137</v>
      </c>
      <c r="D3570" s="85">
        <v>-40000</v>
      </c>
      <c r="E3570" s="85">
        <v>-40000</v>
      </c>
      <c r="F3570" s="210">
        <f t="shared" si="165"/>
        <v>1</v>
      </c>
      <c r="G3570" s="79" t="str">
        <f t="shared" si="166"/>
        <v>M</v>
      </c>
      <c r="H3570" s="79" t="str">
        <f t="shared" si="167"/>
        <v>1GDP-ELPO/SANJUA</v>
      </c>
    </row>
    <row r="3571" spans="1:8">
      <c r="A3571" s="80">
        <v>37192</v>
      </c>
      <c r="B3571" s="79" t="s">
        <v>168</v>
      </c>
      <c r="C3571" s="79" t="s">
        <v>177</v>
      </c>
      <c r="D3571" s="85">
        <v>-15000</v>
      </c>
      <c r="E3571" s="85">
        <v>-15000</v>
      </c>
      <c r="F3571" s="210">
        <f t="shared" si="165"/>
        <v>1</v>
      </c>
      <c r="G3571" s="79" t="str">
        <f t="shared" si="166"/>
        <v>M</v>
      </c>
      <c r="H3571" s="79" t="str">
        <f t="shared" si="167"/>
        <v>1GDP-HEHUB</v>
      </c>
    </row>
    <row r="3572" spans="1:8">
      <c r="A3572" s="80">
        <v>37192</v>
      </c>
      <c r="B3572" s="79" t="s">
        <v>168</v>
      </c>
      <c r="C3572" s="79" t="s">
        <v>127</v>
      </c>
      <c r="D3572" s="85">
        <v>-30000</v>
      </c>
      <c r="E3572" s="85">
        <v>-30000</v>
      </c>
      <c r="F3572" s="210">
        <f t="shared" si="165"/>
        <v>1</v>
      </c>
      <c r="G3572" s="79" t="str">
        <f t="shared" si="166"/>
        <v>M</v>
      </c>
      <c r="H3572" s="79" t="str">
        <f t="shared" si="167"/>
        <v>1GDP-KERN/OPAL</v>
      </c>
    </row>
    <row r="3573" spans="1:8">
      <c r="A3573" s="80">
        <v>37192</v>
      </c>
      <c r="B3573" s="79" t="s">
        <v>168</v>
      </c>
      <c r="C3573" s="79" t="s">
        <v>182</v>
      </c>
      <c r="D3573" s="85">
        <v>0</v>
      </c>
      <c r="E3573" s="85">
        <v>0</v>
      </c>
      <c r="F3573" s="210">
        <f t="shared" si="165"/>
        <v>1</v>
      </c>
      <c r="G3573" s="79" t="str">
        <f t="shared" si="166"/>
        <v>M</v>
      </c>
      <c r="H3573" s="79" t="str">
        <f t="shared" si="167"/>
        <v>1GDP-NGPL/OK</v>
      </c>
    </row>
    <row r="3574" spans="1:8">
      <c r="A3574" s="80">
        <v>37193</v>
      </c>
      <c r="B3574" s="79" t="s">
        <v>168</v>
      </c>
      <c r="C3574" s="79" t="s">
        <v>181</v>
      </c>
      <c r="D3574" s="85">
        <v>0</v>
      </c>
      <c r="E3574" s="85">
        <v>0</v>
      </c>
      <c r="F3574" s="210">
        <f t="shared" si="165"/>
        <v>1</v>
      </c>
      <c r="G3574" s="79" t="str">
        <f t="shared" si="166"/>
        <v>M</v>
      </c>
      <c r="H3574" s="79" t="str">
        <f t="shared" si="167"/>
        <v>1GDP-CHI. GATE</v>
      </c>
    </row>
    <row r="3575" spans="1:8">
      <c r="A3575" s="80">
        <v>37193</v>
      </c>
      <c r="B3575" s="79" t="s">
        <v>168</v>
      </c>
      <c r="C3575" s="79" t="s">
        <v>176</v>
      </c>
      <c r="D3575" s="85">
        <v>55000</v>
      </c>
      <c r="E3575" s="85">
        <v>55000</v>
      </c>
      <c r="F3575" s="210">
        <f t="shared" si="165"/>
        <v>1</v>
      </c>
      <c r="G3575" s="79" t="str">
        <f t="shared" si="166"/>
        <v>M</v>
      </c>
      <c r="H3575" s="79" t="str">
        <f t="shared" si="167"/>
        <v>1GDP-CIG/CHEYENN</v>
      </c>
    </row>
    <row r="3576" spans="1:8">
      <c r="A3576" s="80">
        <v>37193</v>
      </c>
      <c r="B3576" s="79" t="s">
        <v>168</v>
      </c>
      <c r="C3576" s="79" t="s">
        <v>130</v>
      </c>
      <c r="D3576" s="85">
        <v>-50000</v>
      </c>
      <c r="E3576" s="85">
        <v>-50000</v>
      </c>
      <c r="F3576" s="210">
        <f t="shared" si="165"/>
        <v>1</v>
      </c>
      <c r="G3576" s="79" t="str">
        <f t="shared" si="166"/>
        <v>M</v>
      </c>
      <c r="H3576" s="79" t="str">
        <f t="shared" si="167"/>
        <v>1GDP-CIG/RKYMTN</v>
      </c>
    </row>
    <row r="3577" spans="1:8">
      <c r="A3577" s="80">
        <v>37193</v>
      </c>
      <c r="B3577" s="79" t="s">
        <v>168</v>
      </c>
      <c r="C3577" s="79" t="s">
        <v>137</v>
      </c>
      <c r="D3577" s="85">
        <v>-40000</v>
      </c>
      <c r="E3577" s="85">
        <v>-40000</v>
      </c>
      <c r="F3577" s="210">
        <f t="shared" si="165"/>
        <v>1</v>
      </c>
      <c r="G3577" s="79" t="str">
        <f t="shared" si="166"/>
        <v>M</v>
      </c>
      <c r="H3577" s="79" t="str">
        <f t="shared" si="167"/>
        <v>1GDP-ELPO/SANJUA</v>
      </c>
    </row>
    <row r="3578" spans="1:8">
      <c r="A3578" s="80">
        <v>37193</v>
      </c>
      <c r="B3578" s="79" t="s">
        <v>168</v>
      </c>
      <c r="C3578" s="79" t="s">
        <v>177</v>
      </c>
      <c r="D3578" s="85">
        <v>-15000</v>
      </c>
      <c r="E3578" s="85">
        <v>-15000</v>
      </c>
      <c r="F3578" s="210">
        <f t="shared" si="165"/>
        <v>1</v>
      </c>
      <c r="G3578" s="79" t="str">
        <f t="shared" si="166"/>
        <v>M</v>
      </c>
      <c r="H3578" s="79" t="str">
        <f t="shared" si="167"/>
        <v>1GDP-HEHUB</v>
      </c>
    </row>
    <row r="3579" spans="1:8">
      <c r="A3579" s="80">
        <v>37193</v>
      </c>
      <c r="B3579" s="79" t="s">
        <v>168</v>
      </c>
      <c r="C3579" s="79" t="s">
        <v>127</v>
      </c>
      <c r="D3579" s="85">
        <v>-30000</v>
      </c>
      <c r="E3579" s="85">
        <v>-30000</v>
      </c>
      <c r="F3579" s="210">
        <f t="shared" si="165"/>
        <v>1</v>
      </c>
      <c r="G3579" s="79" t="str">
        <f t="shared" si="166"/>
        <v>M</v>
      </c>
      <c r="H3579" s="79" t="str">
        <f t="shared" si="167"/>
        <v>1GDP-KERN/OPAL</v>
      </c>
    </row>
    <row r="3580" spans="1:8">
      <c r="A3580" s="80">
        <v>37193</v>
      </c>
      <c r="B3580" s="79" t="s">
        <v>168</v>
      </c>
      <c r="C3580" s="79" t="s">
        <v>182</v>
      </c>
      <c r="D3580" s="85">
        <v>0</v>
      </c>
      <c r="E3580" s="85">
        <v>0</v>
      </c>
      <c r="F3580" s="210">
        <f t="shared" si="165"/>
        <v>1</v>
      </c>
      <c r="G3580" s="79" t="str">
        <f t="shared" si="166"/>
        <v>M</v>
      </c>
      <c r="H3580" s="79" t="str">
        <f t="shared" si="167"/>
        <v>1GDP-NGPL/OK</v>
      </c>
    </row>
    <row r="3581" spans="1:8">
      <c r="A3581" s="80">
        <v>37194</v>
      </c>
      <c r="B3581" s="79" t="s">
        <v>168</v>
      </c>
      <c r="C3581" s="79" t="s">
        <v>181</v>
      </c>
      <c r="D3581" s="85">
        <v>0</v>
      </c>
      <c r="E3581" s="85">
        <v>0</v>
      </c>
      <c r="F3581" s="210">
        <f t="shared" si="165"/>
        <v>1</v>
      </c>
      <c r="G3581" s="79" t="str">
        <f t="shared" si="166"/>
        <v>M</v>
      </c>
      <c r="H3581" s="79" t="str">
        <f t="shared" si="167"/>
        <v>1GDP-CHI. GATE</v>
      </c>
    </row>
    <row r="3582" spans="1:8">
      <c r="A3582" s="80">
        <v>37194</v>
      </c>
      <c r="B3582" s="79" t="s">
        <v>168</v>
      </c>
      <c r="C3582" s="79" t="s">
        <v>176</v>
      </c>
      <c r="D3582" s="85">
        <v>55000</v>
      </c>
      <c r="E3582" s="85">
        <v>55000</v>
      </c>
      <c r="F3582" s="210">
        <f t="shared" si="165"/>
        <v>1</v>
      </c>
      <c r="G3582" s="79" t="str">
        <f t="shared" si="166"/>
        <v>M</v>
      </c>
      <c r="H3582" s="79" t="str">
        <f t="shared" si="167"/>
        <v>1GDP-CIG/CHEYENN</v>
      </c>
    </row>
    <row r="3583" spans="1:8">
      <c r="A3583" s="80">
        <v>37194</v>
      </c>
      <c r="B3583" s="79" t="s">
        <v>168</v>
      </c>
      <c r="C3583" s="79" t="s">
        <v>130</v>
      </c>
      <c r="D3583" s="85">
        <v>-50000</v>
      </c>
      <c r="E3583" s="85">
        <v>-50000</v>
      </c>
      <c r="F3583" s="210">
        <f t="shared" si="165"/>
        <v>1</v>
      </c>
      <c r="G3583" s="79" t="str">
        <f t="shared" si="166"/>
        <v>M</v>
      </c>
      <c r="H3583" s="79" t="str">
        <f t="shared" si="167"/>
        <v>1GDP-CIG/RKYMTN</v>
      </c>
    </row>
    <row r="3584" spans="1:8">
      <c r="A3584" s="80">
        <v>37194</v>
      </c>
      <c r="B3584" s="79" t="s">
        <v>168</v>
      </c>
      <c r="C3584" s="79" t="s">
        <v>137</v>
      </c>
      <c r="D3584" s="85">
        <v>-40000</v>
      </c>
      <c r="E3584" s="85">
        <v>-40000</v>
      </c>
      <c r="F3584" s="210">
        <f t="shared" si="165"/>
        <v>1</v>
      </c>
      <c r="G3584" s="79" t="str">
        <f t="shared" si="166"/>
        <v>M</v>
      </c>
      <c r="H3584" s="79" t="str">
        <f t="shared" si="167"/>
        <v>1GDP-ELPO/SANJUA</v>
      </c>
    </row>
    <row r="3585" spans="1:8">
      <c r="A3585" s="80">
        <v>37194</v>
      </c>
      <c r="B3585" s="79" t="s">
        <v>168</v>
      </c>
      <c r="C3585" s="79" t="s">
        <v>177</v>
      </c>
      <c r="D3585" s="85">
        <v>-15000</v>
      </c>
      <c r="E3585" s="85">
        <v>-15000</v>
      </c>
      <c r="F3585" s="210">
        <f t="shared" si="165"/>
        <v>1</v>
      </c>
      <c r="G3585" s="79" t="str">
        <f t="shared" si="166"/>
        <v>M</v>
      </c>
      <c r="H3585" s="79" t="str">
        <f t="shared" si="167"/>
        <v>1GDP-HEHUB</v>
      </c>
    </row>
    <row r="3586" spans="1:8">
      <c r="A3586" s="80">
        <v>37194</v>
      </c>
      <c r="B3586" s="79" t="s">
        <v>168</v>
      </c>
      <c r="C3586" s="79" t="s">
        <v>127</v>
      </c>
      <c r="D3586" s="85">
        <v>-30000</v>
      </c>
      <c r="E3586" s="85">
        <v>-30000</v>
      </c>
      <c r="F3586" s="210">
        <f t="shared" si="165"/>
        <v>1</v>
      </c>
      <c r="G3586" s="79" t="str">
        <f t="shared" si="166"/>
        <v>M</v>
      </c>
      <c r="H3586" s="79" t="str">
        <f t="shared" si="167"/>
        <v>1GDP-KERN/OPAL</v>
      </c>
    </row>
    <row r="3587" spans="1:8">
      <c r="A3587" s="80">
        <v>37194</v>
      </c>
      <c r="B3587" s="79" t="s">
        <v>168</v>
      </c>
      <c r="C3587" s="79" t="s">
        <v>182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1</v>
      </c>
      <c r="G3587" s="79" t="str">
        <f t="shared" ref="G3587:G3650" si="169">INDEX(Book_Type,MATCH($B3587,Book,0),1)</f>
        <v>M</v>
      </c>
      <c r="H3587" s="79" t="str">
        <f t="shared" ref="H3587:H3650" si="170">$F3587&amp;$C3587</f>
        <v>1GDP-NGPL/OK</v>
      </c>
    </row>
    <row r="3588" spans="1:8">
      <c r="A3588" s="80">
        <v>37195</v>
      </c>
      <c r="B3588" s="79" t="s">
        <v>168</v>
      </c>
      <c r="C3588" s="79" t="s">
        <v>181</v>
      </c>
      <c r="D3588" s="85">
        <v>0</v>
      </c>
      <c r="E3588" s="85">
        <v>0</v>
      </c>
      <c r="F3588" s="210">
        <f t="shared" si="168"/>
        <v>1</v>
      </c>
      <c r="G3588" s="79" t="str">
        <f t="shared" si="169"/>
        <v>M</v>
      </c>
      <c r="H3588" s="79" t="str">
        <f t="shared" si="170"/>
        <v>1GDP-CHI. GATE</v>
      </c>
    </row>
    <row r="3589" spans="1:8">
      <c r="A3589" s="80">
        <v>37195</v>
      </c>
      <c r="B3589" s="79" t="s">
        <v>168</v>
      </c>
      <c r="C3589" s="79" t="s">
        <v>176</v>
      </c>
      <c r="D3589" s="85">
        <v>55000</v>
      </c>
      <c r="E3589" s="85">
        <v>55000</v>
      </c>
      <c r="F3589" s="210">
        <f t="shared" si="168"/>
        <v>1</v>
      </c>
      <c r="G3589" s="79" t="str">
        <f t="shared" si="169"/>
        <v>M</v>
      </c>
      <c r="H3589" s="79" t="str">
        <f t="shared" si="170"/>
        <v>1GDP-CIG/CHEYENN</v>
      </c>
    </row>
    <row r="3590" spans="1:8">
      <c r="A3590" s="80">
        <v>37195</v>
      </c>
      <c r="B3590" s="79" t="s">
        <v>168</v>
      </c>
      <c r="C3590" s="79" t="s">
        <v>130</v>
      </c>
      <c r="D3590" s="85">
        <v>-50000</v>
      </c>
      <c r="E3590" s="85">
        <v>-50000</v>
      </c>
      <c r="F3590" s="210">
        <f t="shared" si="168"/>
        <v>1</v>
      </c>
      <c r="G3590" s="79" t="str">
        <f t="shared" si="169"/>
        <v>M</v>
      </c>
      <c r="H3590" s="79" t="str">
        <f t="shared" si="170"/>
        <v>1GDP-CIG/RKYMTN</v>
      </c>
    </row>
    <row r="3591" spans="1:8">
      <c r="A3591" s="80">
        <v>37195</v>
      </c>
      <c r="B3591" s="79" t="s">
        <v>168</v>
      </c>
      <c r="C3591" s="79" t="s">
        <v>137</v>
      </c>
      <c r="D3591" s="85">
        <v>-40000</v>
      </c>
      <c r="E3591" s="85">
        <v>-40000</v>
      </c>
      <c r="F3591" s="210">
        <f t="shared" si="168"/>
        <v>1</v>
      </c>
      <c r="G3591" s="79" t="str">
        <f t="shared" si="169"/>
        <v>M</v>
      </c>
      <c r="H3591" s="79" t="str">
        <f t="shared" si="170"/>
        <v>1GDP-ELPO/SANJUA</v>
      </c>
    </row>
    <row r="3592" spans="1:8">
      <c r="A3592" s="80">
        <v>37195</v>
      </c>
      <c r="B3592" s="79" t="s">
        <v>168</v>
      </c>
      <c r="C3592" s="79" t="s">
        <v>177</v>
      </c>
      <c r="D3592" s="85">
        <v>-15000</v>
      </c>
      <c r="E3592" s="85">
        <v>-15000</v>
      </c>
      <c r="F3592" s="210">
        <f t="shared" si="168"/>
        <v>1</v>
      </c>
      <c r="G3592" s="79" t="str">
        <f t="shared" si="169"/>
        <v>M</v>
      </c>
      <c r="H3592" s="79" t="str">
        <f t="shared" si="170"/>
        <v>1GDP-HEHUB</v>
      </c>
    </row>
    <row r="3593" spans="1:8">
      <c r="A3593" s="80">
        <v>37195</v>
      </c>
      <c r="B3593" s="79" t="s">
        <v>168</v>
      </c>
      <c r="C3593" s="79" t="s">
        <v>127</v>
      </c>
      <c r="D3593" s="85">
        <v>-30000</v>
      </c>
      <c r="E3593" s="85">
        <v>-30000</v>
      </c>
      <c r="F3593" s="210">
        <f t="shared" si="168"/>
        <v>1</v>
      </c>
      <c r="G3593" s="79" t="str">
        <f t="shared" si="169"/>
        <v>M</v>
      </c>
      <c r="H3593" s="79" t="str">
        <f t="shared" si="170"/>
        <v>1GDP-KERN/OPAL</v>
      </c>
    </row>
    <row r="3594" spans="1:8">
      <c r="A3594" s="80">
        <v>37195</v>
      </c>
      <c r="B3594" s="79" t="s">
        <v>168</v>
      </c>
      <c r="C3594" s="79" t="s">
        <v>182</v>
      </c>
      <c r="D3594" s="85">
        <v>0</v>
      </c>
      <c r="E3594" s="85">
        <v>0</v>
      </c>
      <c r="F3594" s="210">
        <f t="shared" si="168"/>
        <v>1</v>
      </c>
      <c r="G3594" s="79" t="str">
        <f t="shared" si="169"/>
        <v>M</v>
      </c>
      <c r="H3594" s="79" t="str">
        <f t="shared" si="170"/>
        <v>1GDP-NGPL/OK</v>
      </c>
    </row>
    <row r="3595" spans="1:8">
      <c r="A3595" s="80">
        <v>37196</v>
      </c>
      <c r="B3595" s="79" t="s">
        <v>156</v>
      </c>
      <c r="C3595" s="79" t="s">
        <v>46</v>
      </c>
      <c r="D3595" s="85">
        <v>-1.62598E-21</v>
      </c>
      <c r="E3595" s="85">
        <v>1.62598E-22</v>
      </c>
      <c r="F3595" s="210">
        <f t="shared" si="168"/>
        <v>2</v>
      </c>
      <c r="G3595" s="79" t="str">
        <f t="shared" si="169"/>
        <v>DO</v>
      </c>
      <c r="H3595" s="79" t="str">
        <f t="shared" si="170"/>
        <v>2NGI-SOCAL</v>
      </c>
    </row>
    <row r="3596" spans="1:8">
      <c r="A3596" s="80">
        <v>37226</v>
      </c>
      <c r="B3596" s="79" t="s">
        <v>156</v>
      </c>
      <c r="C3596" s="79" t="s">
        <v>46</v>
      </c>
      <c r="D3596" s="85">
        <v>-0.18851321906203003</v>
      </c>
      <c r="E3596" s="85">
        <v>1.8851321906203002E-2</v>
      </c>
      <c r="F3596" s="210">
        <f t="shared" si="168"/>
        <v>3</v>
      </c>
      <c r="G3596" s="79" t="str">
        <f t="shared" si="169"/>
        <v>DO</v>
      </c>
      <c r="H3596" s="79" t="str">
        <f t="shared" si="170"/>
        <v>3NGI-SOCAL</v>
      </c>
    </row>
    <row r="3597" spans="1:8">
      <c r="A3597" s="80">
        <v>37257</v>
      </c>
      <c r="B3597" s="79" t="s">
        <v>156</v>
      </c>
      <c r="C3597" s="79" t="s">
        <v>46</v>
      </c>
      <c r="D3597" s="85">
        <v>-105.53465233136501</v>
      </c>
      <c r="E3597" s="85">
        <v>10.5534652331365</v>
      </c>
      <c r="F3597" s="210">
        <f t="shared" si="168"/>
        <v>3</v>
      </c>
      <c r="G3597" s="79" t="str">
        <f t="shared" si="169"/>
        <v>DO</v>
      </c>
      <c r="H3597" s="79" t="str">
        <f t="shared" si="170"/>
        <v>3NGI-SOCAL</v>
      </c>
    </row>
    <row r="3598" spans="1:8">
      <c r="A3598" s="80">
        <v>37288</v>
      </c>
      <c r="B3598" s="79" t="s">
        <v>156</v>
      </c>
      <c r="C3598" s="79" t="s">
        <v>46</v>
      </c>
      <c r="D3598" s="85">
        <v>-493.01511794986203</v>
      </c>
      <c r="E3598" s="85">
        <v>49.301511794986197</v>
      </c>
      <c r="F3598" s="210">
        <f t="shared" si="168"/>
        <v>3</v>
      </c>
      <c r="G3598" s="79" t="str">
        <f t="shared" si="169"/>
        <v>DO</v>
      </c>
      <c r="H3598" s="79" t="str">
        <f t="shared" si="170"/>
        <v>3NGI-SOCAL</v>
      </c>
    </row>
    <row r="3599" spans="1:8">
      <c r="A3599" s="80">
        <v>37316</v>
      </c>
      <c r="B3599" s="79" t="s">
        <v>156</v>
      </c>
      <c r="C3599" s="79" t="s">
        <v>46</v>
      </c>
      <c r="D3599" s="85">
        <v>-606.96657939116801</v>
      </c>
      <c r="E3599" s="85">
        <v>60.696657939116797</v>
      </c>
      <c r="F3599" s="210">
        <f t="shared" si="168"/>
        <v>3</v>
      </c>
      <c r="G3599" s="79" t="str">
        <f t="shared" si="169"/>
        <v>DO</v>
      </c>
      <c r="H3599" s="79" t="str">
        <f t="shared" si="170"/>
        <v>3NGI-SOCAL</v>
      </c>
    </row>
    <row r="3600" spans="1:8">
      <c r="A3600" s="80">
        <v>37347</v>
      </c>
      <c r="B3600" s="79" t="s">
        <v>156</v>
      </c>
      <c r="C3600" s="79" t="s">
        <v>46</v>
      </c>
      <c r="D3600" s="85">
        <v>-1206.8837015024201</v>
      </c>
      <c r="E3600" s="85">
        <v>120.68837015024201</v>
      </c>
      <c r="F3600" s="210">
        <f t="shared" si="168"/>
        <v>4</v>
      </c>
      <c r="G3600" s="79" t="str">
        <f t="shared" si="169"/>
        <v>DO</v>
      </c>
      <c r="H3600" s="79" t="str">
        <f t="shared" si="170"/>
        <v>4NGI-SOCAL</v>
      </c>
    </row>
    <row r="3601" spans="1:8">
      <c r="A3601" s="80">
        <v>37377</v>
      </c>
      <c r="B3601" s="79" t="s">
        <v>156</v>
      </c>
      <c r="C3601" s="79" t="s">
        <v>46</v>
      </c>
      <c r="D3601" s="85">
        <v>-1316.8944625737001</v>
      </c>
      <c r="E3601" s="85">
        <v>131.68944625737001</v>
      </c>
      <c r="F3601" s="210">
        <f t="shared" si="168"/>
        <v>4</v>
      </c>
      <c r="G3601" s="79" t="str">
        <f t="shared" si="169"/>
        <v>DO</v>
      </c>
      <c r="H3601" s="79" t="str">
        <f t="shared" si="170"/>
        <v>4NGI-SOCAL</v>
      </c>
    </row>
    <row r="3602" spans="1:8">
      <c r="A3602" s="80">
        <v>37408</v>
      </c>
      <c r="B3602" s="79" t="s">
        <v>156</v>
      </c>
      <c r="C3602" s="79" t="s">
        <v>46</v>
      </c>
      <c r="D3602" s="85">
        <v>-2282.33148702572</v>
      </c>
      <c r="E3602" s="85">
        <v>228.23314870257201</v>
      </c>
      <c r="F3602" s="210">
        <f t="shared" si="168"/>
        <v>4</v>
      </c>
      <c r="G3602" s="79" t="str">
        <f t="shared" si="169"/>
        <v>DO</v>
      </c>
      <c r="H3602" s="79" t="str">
        <f t="shared" si="170"/>
        <v>4NGI-SOCAL</v>
      </c>
    </row>
    <row r="3603" spans="1:8">
      <c r="A3603" s="80">
        <v>37438</v>
      </c>
      <c r="B3603" s="79" t="s">
        <v>156</v>
      </c>
      <c r="C3603" s="79" t="s">
        <v>46</v>
      </c>
      <c r="D3603" s="85">
        <v>-4196.5734493017799</v>
      </c>
      <c r="E3603" s="85">
        <v>419.657344930178</v>
      </c>
      <c r="F3603" s="210">
        <f t="shared" si="168"/>
        <v>4</v>
      </c>
      <c r="G3603" s="79" t="str">
        <f t="shared" si="169"/>
        <v>DO</v>
      </c>
      <c r="H3603" s="79" t="str">
        <f t="shared" si="170"/>
        <v>4NGI-SOCAL</v>
      </c>
    </row>
    <row r="3604" spans="1:8">
      <c r="A3604" s="80">
        <v>37469</v>
      </c>
      <c r="B3604" s="79" t="s">
        <v>156</v>
      </c>
      <c r="C3604" s="79" t="s">
        <v>46</v>
      </c>
      <c r="D3604" s="85">
        <v>-6096.0723426956611</v>
      </c>
      <c r="E3604" s="85">
        <v>0</v>
      </c>
      <c r="F3604" s="210">
        <f t="shared" si="168"/>
        <v>4</v>
      </c>
      <c r="G3604" s="79" t="str">
        <f t="shared" si="169"/>
        <v>DO</v>
      </c>
      <c r="H3604" s="79" t="str">
        <f t="shared" si="170"/>
        <v>4NGI-SOCAL</v>
      </c>
    </row>
    <row r="3605" spans="1:8">
      <c r="A3605" s="80">
        <v>37500</v>
      </c>
      <c r="B3605" s="79" t="s">
        <v>156</v>
      </c>
      <c r="C3605" s="79" t="s">
        <v>46</v>
      </c>
      <c r="D3605" s="85">
        <v>-7289.4241415856004</v>
      </c>
      <c r="E3605" s="85">
        <v>728.94241415856004</v>
      </c>
      <c r="F3605" s="210">
        <f t="shared" si="168"/>
        <v>4</v>
      </c>
      <c r="G3605" s="79" t="str">
        <f t="shared" si="169"/>
        <v>DO</v>
      </c>
      <c r="H3605" s="79" t="str">
        <f t="shared" si="170"/>
        <v>4NGI-SOCAL</v>
      </c>
    </row>
    <row r="3606" spans="1:8">
      <c r="A3606" s="80">
        <v>37530</v>
      </c>
      <c r="B3606" s="79" t="s">
        <v>156</v>
      </c>
      <c r="C3606" s="79" t="s">
        <v>46</v>
      </c>
      <c r="D3606" s="85">
        <v>-8081.3777845346003</v>
      </c>
      <c r="E3606" s="85">
        <v>0</v>
      </c>
      <c r="F3606" s="210">
        <f t="shared" si="168"/>
        <v>4</v>
      </c>
      <c r="G3606" s="79" t="str">
        <f t="shared" si="169"/>
        <v>DO</v>
      </c>
      <c r="H3606" s="79" t="str">
        <f t="shared" si="170"/>
        <v>4NGI-SOCAL</v>
      </c>
    </row>
    <row r="3607" spans="1:8">
      <c r="A3607" s="80">
        <v>37165</v>
      </c>
      <c r="B3607" s="79" t="s">
        <v>83</v>
      </c>
      <c r="C3607" s="79" t="s">
        <v>72</v>
      </c>
      <c r="D3607" s="85">
        <v>0</v>
      </c>
      <c r="E3607" s="85">
        <v>0</v>
      </c>
      <c r="F3607" s="210">
        <f t="shared" si="168"/>
        <v>1</v>
      </c>
      <c r="G3607" s="79" t="str">
        <f t="shared" si="169"/>
        <v>D</v>
      </c>
      <c r="H3607" s="79" t="str">
        <f t="shared" si="170"/>
        <v>1IF-ELPO/SJ</v>
      </c>
    </row>
    <row r="3608" spans="1:8">
      <c r="A3608" s="80">
        <v>37165</v>
      </c>
      <c r="B3608" s="79" t="s">
        <v>83</v>
      </c>
      <c r="C3608" s="79" t="s">
        <v>75</v>
      </c>
      <c r="D3608" s="85">
        <v>0</v>
      </c>
      <c r="E3608" s="85">
        <v>0</v>
      </c>
      <c r="F3608" s="210">
        <f t="shared" si="168"/>
        <v>1</v>
      </c>
      <c r="G3608" s="79" t="str">
        <f t="shared" si="169"/>
        <v>D</v>
      </c>
      <c r="H3608" s="79" t="str">
        <f t="shared" si="170"/>
        <v>1NGI-SOBDR-PG&amp;E</v>
      </c>
    </row>
    <row r="3609" spans="1:8">
      <c r="A3609" s="80">
        <v>37165</v>
      </c>
      <c r="B3609" s="79" t="s">
        <v>83</v>
      </c>
      <c r="C3609" s="79" t="s">
        <v>46</v>
      </c>
      <c r="D3609" s="85">
        <v>0</v>
      </c>
      <c r="E3609" s="85">
        <v>0</v>
      </c>
      <c r="F3609" s="210">
        <f t="shared" si="168"/>
        <v>1</v>
      </c>
      <c r="G3609" s="79" t="str">
        <f t="shared" si="169"/>
        <v>D</v>
      </c>
      <c r="H3609" s="79" t="str">
        <f t="shared" si="170"/>
        <v>1NGI-SOCAL</v>
      </c>
    </row>
    <row r="3610" spans="1:8">
      <c r="A3610" s="80">
        <v>37196</v>
      </c>
      <c r="B3610" s="79" t="s">
        <v>83</v>
      </c>
      <c r="C3610" s="79" t="s">
        <v>92</v>
      </c>
      <c r="D3610" s="85">
        <v>1649181.9509999999</v>
      </c>
      <c r="E3610" s="85">
        <v>-164918.19510000001</v>
      </c>
      <c r="F3610" s="210">
        <f t="shared" si="168"/>
        <v>2</v>
      </c>
      <c r="G3610" s="79" t="str">
        <f t="shared" si="169"/>
        <v>D</v>
      </c>
      <c r="H3610" s="79" t="str">
        <f t="shared" si="170"/>
        <v>2IF-ELPO/PERMIAN</v>
      </c>
    </row>
    <row r="3611" spans="1:8">
      <c r="A3611" s="80">
        <v>37196</v>
      </c>
      <c r="B3611" s="79" t="s">
        <v>83</v>
      </c>
      <c r="C3611" s="79" t="s">
        <v>72</v>
      </c>
      <c r="D3611" s="85">
        <v>4797620.2208000002</v>
      </c>
      <c r="E3611" s="85">
        <v>-479762.02208000002</v>
      </c>
      <c r="F3611" s="210">
        <f t="shared" si="168"/>
        <v>2</v>
      </c>
      <c r="G3611" s="79" t="str">
        <f t="shared" si="169"/>
        <v>D</v>
      </c>
      <c r="H3611" s="79" t="str">
        <f t="shared" si="170"/>
        <v>2IF-ELPO/SJ</v>
      </c>
    </row>
    <row r="3612" spans="1:8">
      <c r="A3612" s="80">
        <v>37196</v>
      </c>
      <c r="B3612" s="79" t="s">
        <v>83</v>
      </c>
      <c r="C3612" s="79" t="s">
        <v>95</v>
      </c>
      <c r="D3612" s="85">
        <v>-1199405.0552000001</v>
      </c>
      <c r="E3612" s="85">
        <v>119940.50552000001</v>
      </c>
      <c r="F3612" s="210">
        <f t="shared" si="168"/>
        <v>2</v>
      </c>
      <c r="G3612" s="79" t="str">
        <f t="shared" si="169"/>
        <v>D</v>
      </c>
      <c r="H3612" s="79" t="str">
        <f t="shared" si="170"/>
        <v>2IF-NTHWST/CANBR</v>
      </c>
    </row>
    <row r="3613" spans="1:8">
      <c r="A3613" s="80">
        <v>37196</v>
      </c>
      <c r="B3613" s="79" t="s">
        <v>83</v>
      </c>
      <c r="C3613" s="79" t="s">
        <v>68</v>
      </c>
      <c r="D3613" s="85">
        <v>-1649181.9509000001</v>
      </c>
      <c r="E3613" s="85">
        <v>16491.819509000001</v>
      </c>
      <c r="F3613" s="210">
        <f t="shared" si="168"/>
        <v>2</v>
      </c>
      <c r="G3613" s="79" t="str">
        <f t="shared" si="169"/>
        <v>D</v>
      </c>
      <c r="H3613" s="79" t="str">
        <f t="shared" si="170"/>
        <v>2NGI-MALIN</v>
      </c>
    </row>
    <row r="3614" spans="1:8">
      <c r="A3614" s="80">
        <v>37196</v>
      </c>
      <c r="B3614" s="79" t="s">
        <v>83</v>
      </c>
      <c r="C3614" s="79" t="s">
        <v>74</v>
      </c>
      <c r="D3614" s="85">
        <v>-5322359.9324000003</v>
      </c>
      <c r="E3614" s="85">
        <v>0</v>
      </c>
      <c r="F3614" s="210">
        <f t="shared" si="168"/>
        <v>2</v>
      </c>
      <c r="G3614" s="79" t="str">
        <f t="shared" si="169"/>
        <v>D</v>
      </c>
      <c r="H3614" s="79" t="str">
        <f t="shared" si="170"/>
        <v>2NGI-PGE/CG</v>
      </c>
    </row>
    <row r="3615" spans="1:8">
      <c r="A3615" s="80">
        <v>37196</v>
      </c>
      <c r="B3615" s="79" t="s">
        <v>83</v>
      </c>
      <c r="C3615" s="79" t="s">
        <v>75</v>
      </c>
      <c r="D3615" s="85">
        <v>-1E-4</v>
      </c>
      <c r="E3615" s="85">
        <v>0</v>
      </c>
      <c r="F3615" s="210">
        <f t="shared" si="168"/>
        <v>2</v>
      </c>
      <c r="G3615" s="79" t="str">
        <f t="shared" si="169"/>
        <v>D</v>
      </c>
      <c r="H3615" s="79" t="str">
        <f t="shared" si="170"/>
        <v>2NGI-SOBDR-PG&amp;E</v>
      </c>
    </row>
    <row r="3616" spans="1:8">
      <c r="A3616" s="80">
        <v>37196</v>
      </c>
      <c r="B3616" s="79" t="s">
        <v>83</v>
      </c>
      <c r="C3616" s="79" t="s">
        <v>46</v>
      </c>
      <c r="D3616" s="85">
        <v>-749628.15949999995</v>
      </c>
      <c r="E3616" s="85">
        <v>74962.815950000004</v>
      </c>
      <c r="F3616" s="210">
        <f t="shared" si="168"/>
        <v>2</v>
      </c>
      <c r="G3616" s="79" t="str">
        <f t="shared" si="169"/>
        <v>D</v>
      </c>
      <c r="H3616" s="79" t="str">
        <f t="shared" si="170"/>
        <v>2NGI-SOCAL</v>
      </c>
    </row>
    <row r="3617" spans="1:8">
      <c r="A3617" s="80">
        <v>37226</v>
      </c>
      <c r="B3617" s="79" t="s">
        <v>83</v>
      </c>
      <c r="C3617" s="79" t="s">
        <v>92</v>
      </c>
      <c r="D3617" s="85">
        <v>1546197.7515</v>
      </c>
      <c r="E3617" s="85">
        <v>-154619.77515</v>
      </c>
      <c r="F3617" s="210">
        <f t="shared" si="168"/>
        <v>3</v>
      </c>
      <c r="G3617" s="79" t="str">
        <f t="shared" si="169"/>
        <v>D</v>
      </c>
      <c r="H3617" s="79" t="str">
        <f t="shared" si="170"/>
        <v>3IF-ELPO/PERMIAN</v>
      </c>
    </row>
    <row r="3618" spans="1:8">
      <c r="A3618" s="80">
        <v>37226</v>
      </c>
      <c r="B3618" s="79" t="s">
        <v>83</v>
      </c>
      <c r="C3618" s="79" t="s">
        <v>72</v>
      </c>
      <c r="D3618" s="85">
        <v>4947832.8048999999</v>
      </c>
      <c r="E3618" s="85">
        <v>-494783.28048999998</v>
      </c>
      <c r="F3618" s="210">
        <f t="shared" si="168"/>
        <v>3</v>
      </c>
      <c r="G3618" s="79" t="str">
        <f t="shared" si="169"/>
        <v>D</v>
      </c>
      <c r="H3618" s="79" t="str">
        <f t="shared" si="170"/>
        <v>3IF-ELPO/SJ</v>
      </c>
    </row>
    <row r="3619" spans="1:8">
      <c r="A3619" s="80">
        <v>37226</v>
      </c>
      <c r="B3619" s="79" t="s">
        <v>83</v>
      </c>
      <c r="C3619" s="79" t="s">
        <v>95</v>
      </c>
      <c r="D3619" s="85">
        <v>-1236958.2016</v>
      </c>
      <c r="E3619" s="85">
        <v>123695.82016</v>
      </c>
      <c r="F3619" s="210">
        <f t="shared" si="168"/>
        <v>3</v>
      </c>
      <c r="G3619" s="79" t="str">
        <f t="shared" si="169"/>
        <v>D</v>
      </c>
      <c r="H3619" s="79" t="str">
        <f t="shared" si="170"/>
        <v>3IF-NTHWST/CANBR</v>
      </c>
    </row>
    <row r="3620" spans="1:8">
      <c r="A3620" s="80">
        <v>37226</v>
      </c>
      <c r="B3620" s="79" t="s">
        <v>83</v>
      </c>
      <c r="C3620" s="79" t="s">
        <v>68</v>
      </c>
      <c r="D3620" s="85">
        <v>-1700817.5271000001</v>
      </c>
      <c r="E3620" s="85">
        <v>17008.175271</v>
      </c>
      <c r="F3620" s="210">
        <f t="shared" si="168"/>
        <v>3</v>
      </c>
      <c r="G3620" s="79" t="str">
        <f t="shared" si="169"/>
        <v>D</v>
      </c>
      <c r="H3620" s="79" t="str">
        <f t="shared" si="170"/>
        <v>3NGI-MALIN</v>
      </c>
    </row>
    <row r="3621" spans="1:8">
      <c r="A3621" s="80">
        <v>37226</v>
      </c>
      <c r="B3621" s="79" t="s">
        <v>83</v>
      </c>
      <c r="C3621" s="79" t="s">
        <v>74</v>
      </c>
      <c r="D3621" s="85">
        <v>-5489002.0192999998</v>
      </c>
      <c r="E3621" s="85">
        <v>0</v>
      </c>
      <c r="F3621" s="210">
        <f t="shared" si="168"/>
        <v>3</v>
      </c>
      <c r="G3621" s="79" t="str">
        <f t="shared" si="169"/>
        <v>D</v>
      </c>
      <c r="H3621" s="79" t="str">
        <f t="shared" si="170"/>
        <v>3NGI-PGE/CG</v>
      </c>
    </row>
    <row r="3622" spans="1:8">
      <c r="A3622" s="80">
        <v>37226</v>
      </c>
      <c r="B3622" s="79" t="s">
        <v>83</v>
      </c>
      <c r="C3622" s="79" t="s">
        <v>75</v>
      </c>
      <c r="D3622" s="85">
        <v>0</v>
      </c>
      <c r="E3622" s="85">
        <v>0</v>
      </c>
      <c r="F3622" s="210">
        <f t="shared" si="168"/>
        <v>3</v>
      </c>
      <c r="G3622" s="79" t="str">
        <f t="shared" si="169"/>
        <v>D</v>
      </c>
      <c r="H3622" s="79" t="str">
        <f t="shared" si="170"/>
        <v>3NGI-SOBDR-PG&amp;E</v>
      </c>
    </row>
    <row r="3623" spans="1:8">
      <c r="A3623" s="80">
        <v>37226</v>
      </c>
      <c r="B3623" s="79" t="s">
        <v>83</v>
      </c>
      <c r="C3623" s="79" t="s">
        <v>46</v>
      </c>
      <c r="D3623" s="85">
        <v>-773098.87580000004</v>
      </c>
      <c r="E3623" s="85">
        <v>77309.887579999995</v>
      </c>
      <c r="F3623" s="210">
        <f t="shared" si="168"/>
        <v>3</v>
      </c>
      <c r="G3623" s="79" t="str">
        <f t="shared" si="169"/>
        <v>D</v>
      </c>
      <c r="H3623" s="79" t="str">
        <f t="shared" si="170"/>
        <v>3NGI-SOCAL</v>
      </c>
    </row>
    <row r="3624" spans="1:8">
      <c r="A3624" s="80">
        <v>37257</v>
      </c>
      <c r="B3624" s="79" t="s">
        <v>83</v>
      </c>
      <c r="C3624" s="79" t="s">
        <v>92</v>
      </c>
      <c r="D3624" s="85">
        <v>1543197.5469</v>
      </c>
      <c r="E3624" s="85">
        <v>-154319.75469</v>
      </c>
      <c r="F3624" s="210">
        <f t="shared" si="168"/>
        <v>3</v>
      </c>
      <c r="G3624" s="79" t="str">
        <f t="shared" si="169"/>
        <v>D</v>
      </c>
      <c r="H3624" s="79" t="str">
        <f t="shared" si="170"/>
        <v>3IF-ELPO/PERMIAN</v>
      </c>
    </row>
    <row r="3625" spans="1:8">
      <c r="A3625" s="80">
        <v>37257</v>
      </c>
      <c r="B3625" s="79" t="s">
        <v>83</v>
      </c>
      <c r="C3625" s="79" t="s">
        <v>72</v>
      </c>
      <c r="D3625" s="85">
        <v>4938232.1503999997</v>
      </c>
      <c r="E3625" s="85">
        <v>-493823.21503999998</v>
      </c>
      <c r="F3625" s="210">
        <f t="shared" si="168"/>
        <v>3</v>
      </c>
      <c r="G3625" s="79" t="str">
        <f t="shared" si="169"/>
        <v>D</v>
      </c>
      <c r="H3625" s="79" t="str">
        <f t="shared" si="170"/>
        <v>3IF-ELPO/SJ</v>
      </c>
    </row>
    <row r="3626" spans="1:8">
      <c r="A3626" s="80">
        <v>37257</v>
      </c>
      <c r="B3626" s="79" t="s">
        <v>83</v>
      </c>
      <c r="C3626" s="79" t="s">
        <v>95</v>
      </c>
      <c r="D3626" s="85">
        <v>-1234558.0375999999</v>
      </c>
      <c r="E3626" s="85">
        <v>123455.80376</v>
      </c>
      <c r="F3626" s="210">
        <f t="shared" si="168"/>
        <v>3</v>
      </c>
      <c r="G3626" s="79" t="str">
        <f t="shared" si="169"/>
        <v>D</v>
      </c>
      <c r="H3626" s="79" t="str">
        <f t="shared" si="170"/>
        <v>3IF-NTHWST/CANBR</v>
      </c>
    </row>
    <row r="3627" spans="1:8">
      <c r="A3627" s="80">
        <v>37257</v>
      </c>
      <c r="B3627" s="79" t="s">
        <v>83</v>
      </c>
      <c r="C3627" s="79" t="s">
        <v>68</v>
      </c>
      <c r="D3627" s="85">
        <v>-1697517.3018</v>
      </c>
      <c r="E3627" s="85">
        <v>16975.173018000001</v>
      </c>
      <c r="F3627" s="210">
        <f t="shared" si="168"/>
        <v>3</v>
      </c>
      <c r="G3627" s="79" t="str">
        <f t="shared" si="169"/>
        <v>D</v>
      </c>
      <c r="H3627" s="79" t="str">
        <f t="shared" si="170"/>
        <v>3NGI-MALIN</v>
      </c>
    </row>
    <row r="3628" spans="1:8">
      <c r="A3628" s="80">
        <v>37257</v>
      </c>
      <c r="B3628" s="79" t="s">
        <v>83</v>
      </c>
      <c r="C3628" s="79" t="s">
        <v>74</v>
      </c>
      <c r="D3628" s="85">
        <v>-5478351.2920000004</v>
      </c>
      <c r="E3628" s="85">
        <v>0</v>
      </c>
      <c r="F3628" s="210">
        <f t="shared" si="168"/>
        <v>3</v>
      </c>
      <c r="G3628" s="79" t="str">
        <f t="shared" si="169"/>
        <v>D</v>
      </c>
      <c r="H3628" s="79" t="str">
        <f t="shared" si="170"/>
        <v>3NGI-PGE/CG</v>
      </c>
    </row>
    <row r="3629" spans="1:8">
      <c r="A3629" s="80">
        <v>37257</v>
      </c>
      <c r="B3629" s="79" t="s">
        <v>83</v>
      </c>
      <c r="C3629" s="79" t="s">
        <v>75</v>
      </c>
      <c r="D3629" s="85">
        <v>0</v>
      </c>
      <c r="E3629" s="85">
        <v>0</v>
      </c>
      <c r="F3629" s="210">
        <f t="shared" si="168"/>
        <v>3</v>
      </c>
      <c r="G3629" s="79" t="str">
        <f t="shared" si="169"/>
        <v>D</v>
      </c>
      <c r="H3629" s="79" t="str">
        <f t="shared" si="170"/>
        <v>3NGI-SOBDR-PG&amp;E</v>
      </c>
    </row>
    <row r="3630" spans="1:8">
      <c r="A3630" s="80">
        <v>37257</v>
      </c>
      <c r="B3630" s="79" t="s">
        <v>83</v>
      </c>
      <c r="C3630" s="79" t="s">
        <v>46</v>
      </c>
      <c r="D3630" s="85">
        <v>-462959.26410000003</v>
      </c>
      <c r="E3630" s="85">
        <v>46295.92641</v>
      </c>
      <c r="F3630" s="210">
        <f t="shared" si="168"/>
        <v>3</v>
      </c>
      <c r="G3630" s="79" t="str">
        <f t="shared" si="169"/>
        <v>D</v>
      </c>
      <c r="H3630" s="79" t="str">
        <f t="shared" si="170"/>
        <v>3NGI-SOCAL</v>
      </c>
    </row>
    <row r="3631" spans="1:8">
      <c r="A3631" s="80">
        <v>37288</v>
      </c>
      <c r="B3631" s="79" t="s">
        <v>83</v>
      </c>
      <c r="C3631" s="79" t="s">
        <v>92</v>
      </c>
      <c r="D3631" s="85">
        <v>1391142.9476000001</v>
      </c>
      <c r="E3631" s="85">
        <v>-139114.29475999999</v>
      </c>
      <c r="F3631" s="210">
        <f t="shared" si="168"/>
        <v>3</v>
      </c>
      <c r="G3631" s="79" t="str">
        <f t="shared" si="169"/>
        <v>D</v>
      </c>
      <c r="H3631" s="79" t="str">
        <f t="shared" si="170"/>
        <v>3IF-ELPO/PERMIAN</v>
      </c>
    </row>
    <row r="3632" spans="1:8">
      <c r="A3632" s="80">
        <v>37288</v>
      </c>
      <c r="B3632" s="79" t="s">
        <v>83</v>
      </c>
      <c r="C3632" s="79" t="s">
        <v>72</v>
      </c>
      <c r="D3632" s="85">
        <v>4451657.4320999999</v>
      </c>
      <c r="E3632" s="85">
        <v>-445165.74320999999</v>
      </c>
      <c r="F3632" s="210">
        <f t="shared" si="168"/>
        <v>3</v>
      </c>
      <c r="G3632" s="79" t="str">
        <f t="shared" si="169"/>
        <v>D</v>
      </c>
      <c r="H3632" s="79" t="str">
        <f t="shared" si="170"/>
        <v>3IF-ELPO/SJ</v>
      </c>
    </row>
    <row r="3633" spans="1:8">
      <c r="A3633" s="80">
        <v>37288</v>
      </c>
      <c r="B3633" s="79" t="s">
        <v>83</v>
      </c>
      <c r="C3633" s="79" t="s">
        <v>95</v>
      </c>
      <c r="D3633" s="85">
        <v>-1112914.3584</v>
      </c>
      <c r="E3633" s="85">
        <v>111291.43584000001</v>
      </c>
      <c r="F3633" s="210">
        <f t="shared" si="168"/>
        <v>3</v>
      </c>
      <c r="G3633" s="79" t="str">
        <f t="shared" si="169"/>
        <v>D</v>
      </c>
      <c r="H3633" s="79" t="str">
        <f t="shared" si="170"/>
        <v>3IF-NTHWST/CANBR</v>
      </c>
    </row>
    <row r="3634" spans="1:8">
      <c r="A3634" s="80">
        <v>37288</v>
      </c>
      <c r="B3634" s="79" t="s">
        <v>83</v>
      </c>
      <c r="C3634" s="79" t="s">
        <v>68</v>
      </c>
      <c r="D3634" s="85">
        <v>-1530257.2426</v>
      </c>
      <c r="E3634" s="85">
        <v>15302.572426000001</v>
      </c>
      <c r="F3634" s="210">
        <f t="shared" si="168"/>
        <v>3</v>
      </c>
      <c r="G3634" s="79" t="str">
        <f t="shared" si="169"/>
        <v>D</v>
      </c>
      <c r="H3634" s="79" t="str">
        <f t="shared" si="170"/>
        <v>3NGI-MALIN</v>
      </c>
    </row>
    <row r="3635" spans="1:8">
      <c r="A3635" s="80">
        <v>37288</v>
      </c>
      <c r="B3635" s="79" t="s">
        <v>83</v>
      </c>
      <c r="C3635" s="79" t="s">
        <v>74</v>
      </c>
      <c r="D3635" s="85">
        <v>-4938557.4650999997</v>
      </c>
      <c r="E3635" s="85">
        <v>0</v>
      </c>
      <c r="F3635" s="210">
        <f t="shared" si="168"/>
        <v>3</v>
      </c>
      <c r="G3635" s="79" t="str">
        <f t="shared" si="169"/>
        <v>D</v>
      </c>
      <c r="H3635" s="79" t="str">
        <f t="shared" si="170"/>
        <v>3NGI-PGE/CG</v>
      </c>
    </row>
    <row r="3636" spans="1:8">
      <c r="A3636" s="80">
        <v>37288</v>
      </c>
      <c r="B3636" s="79" t="s">
        <v>83</v>
      </c>
      <c r="C3636" s="79" t="s">
        <v>75</v>
      </c>
      <c r="D3636" s="85">
        <v>0</v>
      </c>
      <c r="E3636" s="85">
        <v>0</v>
      </c>
      <c r="F3636" s="210">
        <f t="shared" si="168"/>
        <v>3</v>
      </c>
      <c r="G3636" s="79" t="str">
        <f t="shared" si="169"/>
        <v>D</v>
      </c>
      <c r="H3636" s="79" t="str">
        <f t="shared" si="170"/>
        <v>3NGI-SOBDR-PG&amp;E</v>
      </c>
    </row>
    <row r="3637" spans="1:8">
      <c r="A3637" s="80">
        <v>37288</v>
      </c>
      <c r="B3637" s="79" t="s">
        <v>83</v>
      </c>
      <c r="C3637" s="79" t="s">
        <v>46</v>
      </c>
      <c r="D3637" s="85">
        <v>-417342.88429999998</v>
      </c>
      <c r="E3637" s="85">
        <v>41734.288430000001</v>
      </c>
      <c r="F3637" s="210">
        <f t="shared" si="168"/>
        <v>3</v>
      </c>
      <c r="G3637" s="79" t="str">
        <f t="shared" si="169"/>
        <v>D</v>
      </c>
      <c r="H3637" s="79" t="str">
        <f t="shared" si="170"/>
        <v>3NGI-SOCAL</v>
      </c>
    </row>
    <row r="3638" spans="1:8">
      <c r="A3638" s="80">
        <v>37316</v>
      </c>
      <c r="B3638" s="79" t="s">
        <v>83</v>
      </c>
      <c r="C3638" s="79" t="s">
        <v>92</v>
      </c>
      <c r="D3638" s="85">
        <v>1537709.4395999999</v>
      </c>
      <c r="E3638" s="85">
        <v>-153770.94396</v>
      </c>
      <c r="F3638" s="210">
        <f t="shared" si="168"/>
        <v>3</v>
      </c>
      <c r="G3638" s="79" t="str">
        <f t="shared" si="169"/>
        <v>D</v>
      </c>
      <c r="H3638" s="79" t="str">
        <f t="shared" si="170"/>
        <v>3IF-ELPO/PERMIAN</v>
      </c>
    </row>
    <row r="3639" spans="1:8">
      <c r="A3639" s="80">
        <v>37316</v>
      </c>
      <c r="B3639" s="79" t="s">
        <v>83</v>
      </c>
      <c r="C3639" s="79" t="s">
        <v>72</v>
      </c>
      <c r="D3639" s="85">
        <v>4920670.2066000002</v>
      </c>
      <c r="E3639" s="85">
        <v>-492067.02065999998</v>
      </c>
      <c r="F3639" s="210">
        <f t="shared" si="168"/>
        <v>3</v>
      </c>
      <c r="G3639" s="79" t="str">
        <f t="shared" si="169"/>
        <v>D</v>
      </c>
      <c r="H3639" s="79" t="str">
        <f t="shared" si="170"/>
        <v>3IF-ELPO/SJ</v>
      </c>
    </row>
    <row r="3640" spans="1:8">
      <c r="A3640" s="80">
        <v>37316</v>
      </c>
      <c r="B3640" s="79" t="s">
        <v>83</v>
      </c>
      <c r="C3640" s="79" t="s">
        <v>95</v>
      </c>
      <c r="D3640" s="85">
        <v>-1230167.5519999999</v>
      </c>
      <c r="E3640" s="85">
        <v>123016.7552</v>
      </c>
      <c r="F3640" s="210">
        <f t="shared" si="168"/>
        <v>3</v>
      </c>
      <c r="G3640" s="79" t="str">
        <f t="shared" si="169"/>
        <v>D</v>
      </c>
      <c r="H3640" s="79" t="str">
        <f t="shared" si="170"/>
        <v>3IF-NTHWST/CANBR</v>
      </c>
    </row>
    <row r="3641" spans="1:8">
      <c r="A3641" s="80">
        <v>37316</v>
      </c>
      <c r="B3641" s="79" t="s">
        <v>83</v>
      </c>
      <c r="C3641" s="79" t="s">
        <v>68</v>
      </c>
      <c r="D3641" s="85">
        <v>-1691480.3838</v>
      </c>
      <c r="E3641" s="85">
        <v>16914.803838</v>
      </c>
      <c r="F3641" s="210">
        <f t="shared" si="168"/>
        <v>3</v>
      </c>
      <c r="G3641" s="79" t="str">
        <f t="shared" si="169"/>
        <v>D</v>
      </c>
      <c r="H3641" s="79" t="str">
        <f t="shared" si="170"/>
        <v>3NGI-MALIN</v>
      </c>
    </row>
    <row r="3642" spans="1:8">
      <c r="A3642" s="80">
        <v>37316</v>
      </c>
      <c r="B3642" s="79" t="s">
        <v>83</v>
      </c>
      <c r="C3642" s="79" t="s">
        <v>74</v>
      </c>
      <c r="D3642" s="85">
        <v>-5458868.5116999997</v>
      </c>
      <c r="E3642" s="85">
        <v>0</v>
      </c>
      <c r="F3642" s="210">
        <f t="shared" si="168"/>
        <v>3</v>
      </c>
      <c r="G3642" s="79" t="str">
        <f t="shared" si="169"/>
        <v>D</v>
      </c>
      <c r="H3642" s="79" t="str">
        <f t="shared" si="170"/>
        <v>3NGI-PGE/CG</v>
      </c>
    </row>
    <row r="3643" spans="1:8">
      <c r="A3643" s="80">
        <v>37316</v>
      </c>
      <c r="B3643" s="79" t="s">
        <v>83</v>
      </c>
      <c r="C3643" s="79" t="s">
        <v>75</v>
      </c>
      <c r="D3643" s="85">
        <v>-1E-4</v>
      </c>
      <c r="E3643" s="85">
        <v>0</v>
      </c>
      <c r="F3643" s="210">
        <f t="shared" si="168"/>
        <v>3</v>
      </c>
      <c r="G3643" s="79" t="str">
        <f t="shared" si="169"/>
        <v>D</v>
      </c>
      <c r="H3643" s="79" t="str">
        <f t="shared" si="170"/>
        <v>3NGI-SOBDR-PG&amp;E</v>
      </c>
    </row>
    <row r="3644" spans="1:8">
      <c r="A3644" s="80">
        <v>37316</v>
      </c>
      <c r="B3644" s="79" t="s">
        <v>83</v>
      </c>
      <c r="C3644" s="79" t="s">
        <v>46</v>
      </c>
      <c r="D3644" s="85">
        <v>-461312.83199999999</v>
      </c>
      <c r="E3644" s="85">
        <v>46131.283199999998</v>
      </c>
      <c r="F3644" s="210">
        <f t="shared" si="168"/>
        <v>3</v>
      </c>
      <c r="G3644" s="79" t="str">
        <f t="shared" si="169"/>
        <v>D</v>
      </c>
      <c r="H3644" s="79" t="str">
        <f t="shared" si="170"/>
        <v>3NGI-SOCAL</v>
      </c>
    </row>
    <row r="3645" spans="1:8">
      <c r="A3645" s="80">
        <v>37347</v>
      </c>
      <c r="B3645" s="79" t="s">
        <v>83</v>
      </c>
      <c r="C3645" s="79" t="s">
        <v>92</v>
      </c>
      <c r="D3645" s="85">
        <v>-1087219.1865999999</v>
      </c>
      <c r="E3645" s="85">
        <v>108721.91866</v>
      </c>
      <c r="F3645" s="210">
        <f t="shared" si="168"/>
        <v>4</v>
      </c>
      <c r="G3645" s="79" t="str">
        <f t="shared" si="169"/>
        <v>D</v>
      </c>
      <c r="H3645" s="79" t="str">
        <f t="shared" si="170"/>
        <v>4IF-ELPO/PERMIAN</v>
      </c>
    </row>
    <row r="3646" spans="1:8">
      <c r="A3646" s="80">
        <v>37347</v>
      </c>
      <c r="B3646" s="79" t="s">
        <v>83</v>
      </c>
      <c r="C3646" s="79" t="s">
        <v>72</v>
      </c>
      <c r="D3646" s="85">
        <v>-2439634.9663</v>
      </c>
      <c r="E3646" s="85">
        <v>243963.49663000001</v>
      </c>
      <c r="F3646" s="210">
        <f t="shared" si="168"/>
        <v>4</v>
      </c>
      <c r="G3646" s="79" t="str">
        <f t="shared" si="169"/>
        <v>D</v>
      </c>
      <c r="H3646" s="79" t="str">
        <f t="shared" si="170"/>
        <v>4IF-ELPO/SJ</v>
      </c>
    </row>
    <row r="3647" spans="1:8">
      <c r="A3647" s="80">
        <v>37347</v>
      </c>
      <c r="B3647" s="79" t="s">
        <v>83</v>
      </c>
      <c r="C3647" s="79" t="s">
        <v>68</v>
      </c>
      <c r="D3647" s="85">
        <v>-4308057.0061999997</v>
      </c>
      <c r="E3647" s="85">
        <v>43080.570061999999</v>
      </c>
      <c r="F3647" s="210">
        <f t="shared" si="168"/>
        <v>4</v>
      </c>
      <c r="G3647" s="79" t="str">
        <f t="shared" si="169"/>
        <v>D</v>
      </c>
      <c r="H3647" s="79" t="str">
        <f t="shared" si="170"/>
        <v>4NGI-MALIN</v>
      </c>
    </row>
    <row r="3648" spans="1:8">
      <c r="A3648" s="80">
        <v>37347</v>
      </c>
      <c r="B3648" s="79" t="s">
        <v>83</v>
      </c>
      <c r="C3648" s="79" t="s">
        <v>74</v>
      </c>
      <c r="D3648" s="85">
        <v>-3176829.3487</v>
      </c>
      <c r="E3648" s="85">
        <v>0</v>
      </c>
      <c r="F3648" s="210">
        <f t="shared" si="168"/>
        <v>4</v>
      </c>
      <c r="G3648" s="79" t="str">
        <f t="shared" si="169"/>
        <v>D</v>
      </c>
      <c r="H3648" s="79" t="str">
        <f t="shared" si="170"/>
        <v>4NGI-PGE/CG</v>
      </c>
    </row>
    <row r="3649" spans="1:8">
      <c r="A3649" s="80">
        <v>37347</v>
      </c>
      <c r="B3649" s="79" t="s">
        <v>83</v>
      </c>
      <c r="C3649" s="79" t="s">
        <v>75</v>
      </c>
      <c r="D3649" s="85">
        <v>6751151.0541000003</v>
      </c>
      <c r="E3649" s="85">
        <v>0</v>
      </c>
      <c r="F3649" s="210">
        <f t="shared" si="168"/>
        <v>4</v>
      </c>
      <c r="G3649" s="79" t="str">
        <f t="shared" si="169"/>
        <v>D</v>
      </c>
      <c r="H3649" s="79" t="str">
        <f t="shared" si="170"/>
        <v>4NGI-SOBDR-PG&amp;E</v>
      </c>
    </row>
    <row r="3650" spans="1:8">
      <c r="A3650" s="80">
        <v>37347</v>
      </c>
      <c r="B3650" s="79" t="s">
        <v>83</v>
      </c>
      <c r="C3650" s="79" t="s">
        <v>46</v>
      </c>
      <c r="D3650" s="85">
        <v>-1640307.8317</v>
      </c>
      <c r="E3650" s="85">
        <v>164030.78317000001</v>
      </c>
      <c r="F3650" s="210">
        <f t="shared" si="168"/>
        <v>4</v>
      </c>
      <c r="G3650" s="79" t="str">
        <f t="shared" si="169"/>
        <v>D</v>
      </c>
      <c r="H3650" s="79" t="str">
        <f t="shared" si="170"/>
        <v>4NGI-SOCAL</v>
      </c>
    </row>
    <row r="3651" spans="1:8">
      <c r="A3651" s="80">
        <v>37377</v>
      </c>
      <c r="B3651" s="79" t="s">
        <v>83</v>
      </c>
      <c r="C3651" s="79" t="s">
        <v>92</v>
      </c>
      <c r="D3651" s="85">
        <v>-1121386.6407999999</v>
      </c>
      <c r="E3651" s="85">
        <v>112138.66408</v>
      </c>
      <c r="F3651" s="210">
        <f t="shared" ref="F3651:F3714" si="171">IF(REF_DT&lt;=LastDay,INDEX(IntraMonth_Buckets,MATCH($A3651,IntraSumMonths,0),1),INDEX(BucketTable,MATCH($A3651,SumMonths,0),1))</f>
        <v>4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4IF-ELPO/PERMIAN</v>
      </c>
    </row>
    <row r="3652" spans="1:8">
      <c r="A3652" s="80">
        <v>37377</v>
      </c>
      <c r="B3652" s="79" t="s">
        <v>83</v>
      </c>
      <c r="C3652" s="79" t="s">
        <v>72</v>
      </c>
      <c r="D3652" s="85">
        <v>-2444050.8742999998</v>
      </c>
      <c r="E3652" s="85">
        <v>244405.08743000001</v>
      </c>
      <c r="F3652" s="210">
        <f t="shared" si="171"/>
        <v>4</v>
      </c>
      <c r="G3652" s="79" t="str">
        <f t="shared" si="172"/>
        <v>D</v>
      </c>
      <c r="H3652" s="79" t="str">
        <f t="shared" si="173"/>
        <v>4IF-ELPO/SJ</v>
      </c>
    </row>
    <row r="3653" spans="1:8">
      <c r="A3653" s="80">
        <v>37377</v>
      </c>
      <c r="B3653" s="79" t="s">
        <v>83</v>
      </c>
      <c r="C3653" s="79" t="s">
        <v>68</v>
      </c>
      <c r="D3653" s="85">
        <v>-4443444.0055</v>
      </c>
      <c r="E3653" s="85">
        <v>44434.440054999999</v>
      </c>
      <c r="F3653" s="210">
        <f t="shared" si="171"/>
        <v>4</v>
      </c>
      <c r="G3653" s="79" t="str">
        <f t="shared" si="172"/>
        <v>D</v>
      </c>
      <c r="H3653" s="79" t="str">
        <f t="shared" si="173"/>
        <v>4NGI-MALIN</v>
      </c>
    </row>
    <row r="3654" spans="1:8">
      <c r="A3654" s="80">
        <v>37377</v>
      </c>
      <c r="B3654" s="79" t="s">
        <v>83</v>
      </c>
      <c r="C3654" s="79" t="s">
        <v>74</v>
      </c>
      <c r="D3654" s="85">
        <v>-3161256.3117</v>
      </c>
      <c r="E3654" s="85">
        <v>0</v>
      </c>
      <c r="F3654" s="210">
        <f t="shared" si="171"/>
        <v>4</v>
      </c>
      <c r="G3654" s="79" t="str">
        <f t="shared" si="172"/>
        <v>D</v>
      </c>
      <c r="H3654" s="79" t="str">
        <f t="shared" si="173"/>
        <v>4NGI-PGE/CG</v>
      </c>
    </row>
    <row r="3655" spans="1:8">
      <c r="A3655" s="80">
        <v>37377</v>
      </c>
      <c r="B3655" s="79" t="s">
        <v>83</v>
      </c>
      <c r="C3655" s="79" t="s">
        <v>75</v>
      </c>
      <c r="D3655" s="85">
        <v>6963315.8611000003</v>
      </c>
      <c r="E3655" s="85">
        <v>0</v>
      </c>
      <c r="F3655" s="210">
        <f t="shared" si="171"/>
        <v>4</v>
      </c>
      <c r="G3655" s="79" t="str">
        <f t="shared" si="172"/>
        <v>D</v>
      </c>
      <c r="H3655" s="79" t="str">
        <f t="shared" si="173"/>
        <v>4NGI-SOBDR-PG&amp;E</v>
      </c>
    </row>
    <row r="3656" spans="1:8">
      <c r="A3656" s="80">
        <v>37377</v>
      </c>
      <c r="B3656" s="79" t="s">
        <v>83</v>
      </c>
      <c r="C3656" s="79" t="s">
        <v>46</v>
      </c>
      <c r="D3656" s="85">
        <v>-924866.51760000002</v>
      </c>
      <c r="E3656" s="85">
        <v>92486.651759999993</v>
      </c>
      <c r="F3656" s="210">
        <f t="shared" si="171"/>
        <v>4</v>
      </c>
      <c r="G3656" s="79" t="str">
        <f t="shared" si="172"/>
        <v>D</v>
      </c>
      <c r="H3656" s="79" t="str">
        <f t="shared" si="173"/>
        <v>4NGI-SOCAL</v>
      </c>
    </row>
    <row r="3657" spans="1:8">
      <c r="A3657" s="80">
        <v>37408</v>
      </c>
      <c r="B3657" s="79" t="s">
        <v>83</v>
      </c>
      <c r="C3657" s="79" t="s">
        <v>92</v>
      </c>
      <c r="D3657" s="85">
        <v>-1083145.6492000001</v>
      </c>
      <c r="E3657" s="85">
        <v>108314.56492</v>
      </c>
      <c r="F3657" s="210">
        <f t="shared" si="171"/>
        <v>4</v>
      </c>
      <c r="G3657" s="79" t="str">
        <f t="shared" si="172"/>
        <v>D</v>
      </c>
      <c r="H3657" s="79" t="str">
        <f t="shared" si="173"/>
        <v>4IF-ELPO/PERMIAN</v>
      </c>
    </row>
    <row r="3658" spans="1:8">
      <c r="A3658" s="80">
        <v>37408</v>
      </c>
      <c r="B3658" s="79" t="s">
        <v>83</v>
      </c>
      <c r="C3658" s="79" t="s">
        <v>72</v>
      </c>
      <c r="D3658" s="85">
        <v>-2344820.7094000001</v>
      </c>
      <c r="E3658" s="85">
        <v>234482.07094000001</v>
      </c>
      <c r="F3658" s="210">
        <f t="shared" si="171"/>
        <v>4</v>
      </c>
      <c r="G3658" s="79" t="str">
        <f t="shared" si="172"/>
        <v>D</v>
      </c>
      <c r="H3658" s="79" t="str">
        <f t="shared" si="173"/>
        <v>4IF-ELPO/SJ</v>
      </c>
    </row>
    <row r="3659" spans="1:8">
      <c r="A3659" s="80">
        <v>37408</v>
      </c>
      <c r="B3659" s="79" t="s">
        <v>83</v>
      </c>
      <c r="C3659" s="79" t="s">
        <v>68</v>
      </c>
      <c r="D3659" s="85">
        <v>-4291915.7982000001</v>
      </c>
      <c r="E3659" s="85">
        <v>42919.157981999997</v>
      </c>
      <c r="F3659" s="210">
        <f t="shared" si="171"/>
        <v>4</v>
      </c>
      <c r="G3659" s="79" t="str">
        <f t="shared" si="172"/>
        <v>D</v>
      </c>
      <c r="H3659" s="79" t="str">
        <f t="shared" si="173"/>
        <v>4NGI-MALIN</v>
      </c>
    </row>
    <row r="3660" spans="1:8">
      <c r="A3660" s="80">
        <v>37408</v>
      </c>
      <c r="B3660" s="79" t="s">
        <v>83</v>
      </c>
      <c r="C3660" s="79" t="s">
        <v>74</v>
      </c>
      <c r="D3660" s="85">
        <v>-3112144.5756999999</v>
      </c>
      <c r="E3660" s="85">
        <v>0</v>
      </c>
      <c r="F3660" s="210">
        <f t="shared" si="171"/>
        <v>4</v>
      </c>
      <c r="G3660" s="79" t="str">
        <f t="shared" si="172"/>
        <v>D</v>
      </c>
      <c r="H3660" s="79" t="str">
        <f t="shared" si="173"/>
        <v>4NGI-PGE/CG</v>
      </c>
    </row>
    <row r="3661" spans="1:8">
      <c r="A3661" s="80">
        <v>37408</v>
      </c>
      <c r="B3661" s="79" t="s">
        <v>83</v>
      </c>
      <c r="C3661" s="79" t="s">
        <v>75</v>
      </c>
      <c r="D3661" s="85">
        <v>6725856.1862000003</v>
      </c>
      <c r="E3661" s="85">
        <v>0</v>
      </c>
      <c r="F3661" s="210">
        <f t="shared" si="171"/>
        <v>4</v>
      </c>
      <c r="G3661" s="79" t="str">
        <f t="shared" si="172"/>
        <v>D</v>
      </c>
      <c r="H3661" s="79" t="str">
        <f t="shared" si="173"/>
        <v>4NGI-SOBDR-PG&amp;E</v>
      </c>
    </row>
    <row r="3662" spans="1:8">
      <c r="A3662" s="80">
        <v>37408</v>
      </c>
      <c r="B3662" s="79" t="s">
        <v>83</v>
      </c>
      <c r="C3662" s="79" t="s">
        <v>46</v>
      </c>
      <c r="D3662" s="85">
        <v>-892900.60860000004</v>
      </c>
      <c r="E3662" s="85">
        <v>89290.060859999998</v>
      </c>
      <c r="F3662" s="210">
        <f t="shared" si="171"/>
        <v>4</v>
      </c>
      <c r="G3662" s="79" t="str">
        <f t="shared" si="172"/>
        <v>D</v>
      </c>
      <c r="H3662" s="79" t="str">
        <f t="shared" si="173"/>
        <v>4NGI-SOCAL</v>
      </c>
    </row>
    <row r="3663" spans="1:8">
      <c r="A3663" s="80">
        <v>37438</v>
      </c>
      <c r="B3663" s="79" t="s">
        <v>83</v>
      </c>
      <c r="C3663" s="79" t="s">
        <v>92</v>
      </c>
      <c r="D3663" s="85">
        <v>-965686.78540000005</v>
      </c>
      <c r="E3663" s="85">
        <v>96568.678539999994</v>
      </c>
      <c r="F3663" s="210">
        <f t="shared" si="171"/>
        <v>4</v>
      </c>
      <c r="G3663" s="79" t="str">
        <f t="shared" si="172"/>
        <v>D</v>
      </c>
      <c r="H3663" s="79" t="str">
        <f t="shared" si="173"/>
        <v>4IF-ELPO/PERMIAN</v>
      </c>
    </row>
    <row r="3664" spans="1:8">
      <c r="A3664" s="80">
        <v>37438</v>
      </c>
      <c r="B3664" s="79" t="s">
        <v>83</v>
      </c>
      <c r="C3664" s="79" t="s">
        <v>72</v>
      </c>
      <c r="D3664" s="85">
        <v>-2253493.0200999998</v>
      </c>
      <c r="E3664" s="85">
        <v>225349.30201000001</v>
      </c>
      <c r="F3664" s="210">
        <f t="shared" si="171"/>
        <v>4</v>
      </c>
      <c r="G3664" s="79" t="str">
        <f t="shared" si="172"/>
        <v>D</v>
      </c>
      <c r="H3664" s="79" t="str">
        <f t="shared" si="173"/>
        <v>4IF-ELPO/SJ</v>
      </c>
    </row>
    <row r="3665" spans="1:8">
      <c r="A3665" s="80">
        <v>37438</v>
      </c>
      <c r="B3665" s="79" t="s">
        <v>83</v>
      </c>
      <c r="C3665" s="79" t="s">
        <v>68</v>
      </c>
      <c r="D3665" s="85">
        <v>-3968609.2850000001</v>
      </c>
      <c r="E3665" s="85">
        <v>39686.092850000001</v>
      </c>
      <c r="F3665" s="210">
        <f t="shared" si="171"/>
        <v>4</v>
      </c>
      <c r="G3665" s="79" t="str">
        <f t="shared" si="172"/>
        <v>D</v>
      </c>
      <c r="H3665" s="79" t="str">
        <f t="shared" si="173"/>
        <v>4NGI-MALIN</v>
      </c>
    </row>
    <row r="3666" spans="1:8">
      <c r="A3666" s="80">
        <v>37438</v>
      </c>
      <c r="B3666" s="79" t="s">
        <v>83</v>
      </c>
      <c r="C3666" s="79" t="s">
        <v>74</v>
      </c>
      <c r="D3666" s="85">
        <v>-3162137.6508999998</v>
      </c>
      <c r="E3666" s="85">
        <v>0</v>
      </c>
      <c r="F3666" s="210">
        <f t="shared" si="171"/>
        <v>4</v>
      </c>
      <c r="G3666" s="79" t="str">
        <f t="shared" si="172"/>
        <v>D</v>
      </c>
      <c r="H3666" s="79" t="str">
        <f t="shared" si="173"/>
        <v>4NGI-PGE/CG</v>
      </c>
    </row>
    <row r="3667" spans="1:8">
      <c r="A3667" s="80">
        <v>37438</v>
      </c>
      <c r="B3667" s="79" t="s">
        <v>83</v>
      </c>
      <c r="C3667" s="79" t="s">
        <v>75</v>
      </c>
      <c r="D3667" s="85">
        <v>6644406.1676000003</v>
      </c>
      <c r="E3667" s="85">
        <v>0</v>
      </c>
      <c r="F3667" s="210">
        <f t="shared" si="171"/>
        <v>4</v>
      </c>
      <c r="G3667" s="79" t="str">
        <f t="shared" si="172"/>
        <v>D</v>
      </c>
      <c r="H3667" s="79" t="str">
        <f t="shared" si="173"/>
        <v>4NGI-SOBDR-PG&amp;E</v>
      </c>
    </row>
    <row r="3668" spans="1:8">
      <c r="A3668" s="80">
        <v>37438</v>
      </c>
      <c r="B3668" s="79" t="s">
        <v>83</v>
      </c>
      <c r="C3668" s="79" t="s">
        <v>46</v>
      </c>
      <c r="D3668" s="85">
        <v>-1035118.8131</v>
      </c>
      <c r="E3668" s="85">
        <v>103511.88131</v>
      </c>
      <c r="F3668" s="210">
        <f t="shared" si="171"/>
        <v>4</v>
      </c>
      <c r="G3668" s="79" t="str">
        <f t="shared" si="172"/>
        <v>D</v>
      </c>
      <c r="H3668" s="79" t="str">
        <f t="shared" si="173"/>
        <v>4NGI-SOCAL</v>
      </c>
    </row>
    <row r="3669" spans="1:8">
      <c r="A3669" s="80">
        <v>37469</v>
      </c>
      <c r="B3669" s="79" t="s">
        <v>83</v>
      </c>
      <c r="C3669" s="79" t="s">
        <v>92</v>
      </c>
      <c r="D3669" s="85">
        <v>-963633.6936</v>
      </c>
      <c r="E3669" s="85">
        <v>0</v>
      </c>
      <c r="F3669" s="210">
        <f t="shared" si="171"/>
        <v>4</v>
      </c>
      <c r="G3669" s="79" t="str">
        <f t="shared" si="172"/>
        <v>D</v>
      </c>
      <c r="H3669" s="79" t="str">
        <f t="shared" si="173"/>
        <v>4IF-ELPO/PERMIAN</v>
      </c>
    </row>
    <row r="3670" spans="1:8">
      <c r="A3670" s="80">
        <v>37469</v>
      </c>
      <c r="B3670" s="79" t="s">
        <v>83</v>
      </c>
      <c r="C3670" s="79" t="s">
        <v>72</v>
      </c>
      <c r="D3670" s="85">
        <v>-2238492.8089000001</v>
      </c>
      <c r="E3670" s="85">
        <v>0</v>
      </c>
      <c r="F3670" s="210">
        <f t="shared" si="171"/>
        <v>4</v>
      </c>
      <c r="G3670" s="79" t="str">
        <f t="shared" si="172"/>
        <v>D</v>
      </c>
      <c r="H3670" s="79" t="str">
        <f t="shared" si="173"/>
        <v>4IF-ELPO/SJ</v>
      </c>
    </row>
    <row r="3671" spans="1:8">
      <c r="A3671" s="80">
        <v>37469</v>
      </c>
      <c r="B3671" s="79" t="s">
        <v>83</v>
      </c>
      <c r="C3671" s="79" t="s">
        <v>68</v>
      </c>
      <c r="D3671" s="85">
        <v>-3960171.8478999999</v>
      </c>
      <c r="E3671" s="85">
        <v>39601.718479000003</v>
      </c>
      <c r="F3671" s="210">
        <f t="shared" si="171"/>
        <v>4</v>
      </c>
      <c r="G3671" s="79" t="str">
        <f t="shared" si="172"/>
        <v>D</v>
      </c>
      <c r="H3671" s="79" t="str">
        <f t="shared" si="173"/>
        <v>4NGI-MALIN</v>
      </c>
    </row>
    <row r="3672" spans="1:8">
      <c r="A3672" s="80">
        <v>37469</v>
      </c>
      <c r="B3672" s="79" t="s">
        <v>83</v>
      </c>
      <c r="C3672" s="79" t="s">
        <v>74</v>
      </c>
      <c r="D3672" s="85">
        <v>-3158765.4659000002</v>
      </c>
      <c r="E3672" s="85">
        <v>0</v>
      </c>
      <c r="F3672" s="210">
        <f t="shared" si="171"/>
        <v>4</v>
      </c>
      <c r="G3672" s="79" t="str">
        <f t="shared" si="172"/>
        <v>D</v>
      </c>
      <c r="H3672" s="79" t="str">
        <f t="shared" si="173"/>
        <v>4NGI-PGE/CG</v>
      </c>
    </row>
    <row r="3673" spans="1:8">
      <c r="A3673" s="80">
        <v>37469</v>
      </c>
      <c r="B3673" s="79" t="s">
        <v>83</v>
      </c>
      <c r="C3673" s="79" t="s">
        <v>75</v>
      </c>
      <c r="D3673" s="85">
        <v>6630279.8689000001</v>
      </c>
      <c r="E3673" s="85">
        <v>0</v>
      </c>
      <c r="F3673" s="210">
        <f t="shared" si="171"/>
        <v>4</v>
      </c>
      <c r="G3673" s="79" t="str">
        <f t="shared" si="172"/>
        <v>D</v>
      </c>
      <c r="H3673" s="79" t="str">
        <f t="shared" si="173"/>
        <v>4NGI-SOBDR-PG&amp;E</v>
      </c>
    </row>
    <row r="3674" spans="1:8">
      <c r="A3674" s="80">
        <v>37469</v>
      </c>
      <c r="B3674" s="79" t="s">
        <v>83</v>
      </c>
      <c r="C3674" s="79" t="s">
        <v>46</v>
      </c>
      <c r="D3674" s="85">
        <v>-590844.61840000004</v>
      </c>
      <c r="E3674" s="85">
        <v>0</v>
      </c>
      <c r="F3674" s="210">
        <f t="shared" si="171"/>
        <v>4</v>
      </c>
      <c r="G3674" s="79" t="str">
        <f t="shared" si="172"/>
        <v>D</v>
      </c>
      <c r="H3674" s="79" t="str">
        <f t="shared" si="173"/>
        <v>4NGI-SOCAL</v>
      </c>
    </row>
    <row r="3675" spans="1:8">
      <c r="A3675" s="80">
        <v>37500</v>
      </c>
      <c r="B3675" s="79" t="s">
        <v>83</v>
      </c>
      <c r="C3675" s="79" t="s">
        <v>92</v>
      </c>
      <c r="D3675" s="85">
        <v>-930523.34730000002</v>
      </c>
      <c r="E3675" s="85">
        <v>93052.334730000002</v>
      </c>
      <c r="F3675" s="210">
        <f t="shared" si="171"/>
        <v>4</v>
      </c>
      <c r="G3675" s="79" t="str">
        <f t="shared" si="172"/>
        <v>D</v>
      </c>
      <c r="H3675" s="79" t="str">
        <f t="shared" si="173"/>
        <v>4IF-ELPO/PERMIAN</v>
      </c>
    </row>
    <row r="3676" spans="1:8">
      <c r="A3676" s="80">
        <v>37500</v>
      </c>
      <c r="B3676" s="79" t="s">
        <v>83</v>
      </c>
      <c r="C3676" s="79" t="s">
        <v>72</v>
      </c>
      <c r="D3676" s="85">
        <v>-2131531.9937999998</v>
      </c>
      <c r="E3676" s="85">
        <v>213153.19938000001</v>
      </c>
      <c r="F3676" s="210">
        <f t="shared" si="171"/>
        <v>4</v>
      </c>
      <c r="G3676" s="79" t="str">
        <f t="shared" si="172"/>
        <v>D</v>
      </c>
      <c r="H3676" s="79" t="str">
        <f t="shared" si="173"/>
        <v>4IF-ELPO/SJ</v>
      </c>
    </row>
    <row r="3677" spans="1:8">
      <c r="A3677" s="80">
        <v>37500</v>
      </c>
      <c r="B3677" s="79" t="s">
        <v>83</v>
      </c>
      <c r="C3677" s="79" t="s">
        <v>68</v>
      </c>
      <c r="D3677" s="85">
        <v>-3824100.7886000001</v>
      </c>
      <c r="E3677" s="85">
        <v>38241.007885999999</v>
      </c>
      <c r="F3677" s="210">
        <f t="shared" si="171"/>
        <v>4</v>
      </c>
      <c r="G3677" s="79" t="str">
        <f t="shared" si="172"/>
        <v>D</v>
      </c>
      <c r="H3677" s="79" t="str">
        <f t="shared" si="173"/>
        <v>4NGI-MALIN</v>
      </c>
    </row>
    <row r="3678" spans="1:8">
      <c r="A3678" s="80">
        <v>37500</v>
      </c>
      <c r="B3678" s="79" t="s">
        <v>83</v>
      </c>
      <c r="C3678" s="79" t="s">
        <v>74</v>
      </c>
      <c r="D3678" s="85">
        <v>-3030611.8849999998</v>
      </c>
      <c r="E3678" s="85">
        <v>0</v>
      </c>
      <c r="F3678" s="210">
        <f t="shared" si="171"/>
        <v>4</v>
      </c>
      <c r="G3678" s="79" t="str">
        <f t="shared" si="172"/>
        <v>D</v>
      </c>
      <c r="H3678" s="79" t="str">
        <f t="shared" si="173"/>
        <v>4NGI-PGE/CG</v>
      </c>
    </row>
    <row r="3679" spans="1:8">
      <c r="A3679" s="80">
        <v>37500</v>
      </c>
      <c r="B3679" s="79" t="s">
        <v>83</v>
      </c>
      <c r="C3679" s="79" t="s">
        <v>75</v>
      </c>
      <c r="D3679" s="85">
        <v>6402464.1986999996</v>
      </c>
      <c r="E3679" s="85">
        <v>0</v>
      </c>
      <c r="F3679" s="210">
        <f t="shared" si="171"/>
        <v>4</v>
      </c>
      <c r="G3679" s="79" t="str">
        <f t="shared" si="172"/>
        <v>D</v>
      </c>
      <c r="H3679" s="79" t="str">
        <f t="shared" si="173"/>
        <v>4NGI-SOBDR-PG&amp;E</v>
      </c>
    </row>
    <row r="3680" spans="1:8">
      <c r="A3680" s="80">
        <v>37500</v>
      </c>
      <c r="B3680" s="79" t="s">
        <v>83</v>
      </c>
      <c r="C3680" s="79" t="s">
        <v>46</v>
      </c>
      <c r="D3680" s="85">
        <v>-813951.17070000002</v>
      </c>
      <c r="E3680" s="85">
        <v>81395.117069999993</v>
      </c>
      <c r="F3680" s="210">
        <f t="shared" si="171"/>
        <v>4</v>
      </c>
      <c r="G3680" s="79" t="str">
        <f t="shared" si="172"/>
        <v>D</v>
      </c>
      <c r="H3680" s="79" t="str">
        <f t="shared" si="173"/>
        <v>4NGI-SOCAL</v>
      </c>
    </row>
    <row r="3681" spans="1:8">
      <c r="A3681" s="80">
        <v>37530</v>
      </c>
      <c r="B3681" s="79" t="s">
        <v>83</v>
      </c>
      <c r="C3681" s="79" t="s">
        <v>92</v>
      </c>
      <c r="D3681" s="85">
        <v>-959414.36410000001</v>
      </c>
      <c r="E3681" s="85">
        <v>0</v>
      </c>
      <c r="F3681" s="210">
        <f t="shared" si="171"/>
        <v>4</v>
      </c>
      <c r="G3681" s="79" t="str">
        <f t="shared" si="172"/>
        <v>D</v>
      </c>
      <c r="H3681" s="79" t="str">
        <f t="shared" si="173"/>
        <v>4IF-ELPO/PERMIAN</v>
      </c>
    </row>
    <row r="3682" spans="1:8">
      <c r="A3682" s="80">
        <v>37530</v>
      </c>
      <c r="B3682" s="79" t="s">
        <v>83</v>
      </c>
      <c r="C3682" s="79" t="s">
        <v>72</v>
      </c>
      <c r="D3682" s="85">
        <v>-2198364.2851999998</v>
      </c>
      <c r="E3682" s="85">
        <v>0</v>
      </c>
      <c r="F3682" s="210">
        <f t="shared" si="171"/>
        <v>4</v>
      </c>
      <c r="G3682" s="79" t="str">
        <f t="shared" si="172"/>
        <v>D</v>
      </c>
      <c r="H3682" s="79" t="str">
        <f t="shared" si="173"/>
        <v>4IF-ELPO/SJ</v>
      </c>
    </row>
    <row r="3683" spans="1:8">
      <c r="A3683" s="80">
        <v>37530</v>
      </c>
      <c r="B3683" s="79" t="s">
        <v>83</v>
      </c>
      <c r="C3683" s="79" t="s">
        <v>68</v>
      </c>
      <c r="D3683" s="85">
        <v>-3942831.9895000001</v>
      </c>
      <c r="E3683" s="85">
        <v>39428.319895000001</v>
      </c>
      <c r="F3683" s="210">
        <f t="shared" si="171"/>
        <v>4</v>
      </c>
      <c r="G3683" s="79" t="str">
        <f t="shared" si="172"/>
        <v>D</v>
      </c>
      <c r="H3683" s="79" t="str">
        <f t="shared" si="173"/>
        <v>4NGI-MALIN</v>
      </c>
    </row>
    <row r="3684" spans="1:8">
      <c r="A3684" s="80">
        <v>37530</v>
      </c>
      <c r="B3684" s="79" t="s">
        <v>83</v>
      </c>
      <c r="C3684" s="79" t="s">
        <v>74</v>
      </c>
      <c r="D3684" s="85">
        <v>-3115881.2096000002</v>
      </c>
      <c r="E3684" s="85">
        <v>0</v>
      </c>
      <c r="F3684" s="210">
        <f t="shared" si="171"/>
        <v>4</v>
      </c>
      <c r="G3684" s="79" t="str">
        <f t="shared" si="172"/>
        <v>D</v>
      </c>
      <c r="H3684" s="79" t="str">
        <f t="shared" si="173"/>
        <v>4NGI-PGE/CG</v>
      </c>
    </row>
    <row r="3685" spans="1:8">
      <c r="A3685" s="80">
        <v>37530</v>
      </c>
      <c r="B3685" s="79" t="s">
        <v>83</v>
      </c>
      <c r="C3685" s="79" t="s">
        <v>75</v>
      </c>
      <c r="D3685" s="85">
        <v>6601248.7769999998</v>
      </c>
      <c r="E3685" s="85">
        <v>0</v>
      </c>
      <c r="F3685" s="210">
        <f t="shared" si="171"/>
        <v>4</v>
      </c>
      <c r="G3685" s="79" t="str">
        <f t="shared" si="172"/>
        <v>D</v>
      </c>
      <c r="H3685" s="79" t="str">
        <f t="shared" si="173"/>
        <v>4NGI-SOBDR-PG&amp;E</v>
      </c>
    </row>
    <row r="3686" spans="1:8">
      <c r="A3686" s="80">
        <v>37530</v>
      </c>
      <c r="B3686" s="79" t="s">
        <v>83</v>
      </c>
      <c r="C3686" s="79" t="s">
        <v>46</v>
      </c>
      <c r="D3686" s="85">
        <v>-836940.14919999999</v>
      </c>
      <c r="E3686" s="85">
        <v>0</v>
      </c>
      <c r="F3686" s="210">
        <f t="shared" si="171"/>
        <v>4</v>
      </c>
      <c r="G3686" s="79" t="str">
        <f t="shared" si="172"/>
        <v>D</v>
      </c>
      <c r="H3686" s="79" t="str">
        <f t="shared" si="173"/>
        <v>4NGI-SOCAL</v>
      </c>
    </row>
    <row r="3687" spans="1:8">
      <c r="A3687" s="80">
        <v>37561</v>
      </c>
      <c r="B3687" s="79" t="s">
        <v>83</v>
      </c>
      <c r="C3687" s="79" t="s">
        <v>92</v>
      </c>
      <c r="D3687" s="85">
        <v>-3399203.9049999998</v>
      </c>
      <c r="E3687" s="85">
        <v>339920.39049999998</v>
      </c>
      <c r="F3687" s="210">
        <f t="shared" si="171"/>
        <v>5</v>
      </c>
      <c r="G3687" s="79" t="str">
        <f t="shared" si="172"/>
        <v>D</v>
      </c>
      <c r="H3687" s="79" t="str">
        <f t="shared" si="173"/>
        <v>5IF-ELPO/PERMIAN</v>
      </c>
    </row>
    <row r="3688" spans="1:8">
      <c r="A3688" s="80">
        <v>37561</v>
      </c>
      <c r="B3688" s="79" t="s">
        <v>83</v>
      </c>
      <c r="C3688" s="79" t="s">
        <v>72</v>
      </c>
      <c r="D3688" s="85">
        <v>-3935892.318</v>
      </c>
      <c r="E3688" s="85">
        <v>393589.23180000001</v>
      </c>
      <c r="F3688" s="210">
        <f t="shared" si="171"/>
        <v>5</v>
      </c>
      <c r="G3688" s="79" t="str">
        <f t="shared" si="172"/>
        <v>D</v>
      </c>
      <c r="H3688" s="79" t="str">
        <f t="shared" si="173"/>
        <v>5IF-ELPO/SJ</v>
      </c>
    </row>
    <row r="3689" spans="1:8">
      <c r="A3689" s="80">
        <v>37561</v>
      </c>
      <c r="B3689" s="79" t="s">
        <v>83</v>
      </c>
      <c r="C3689" s="79" t="s">
        <v>68</v>
      </c>
      <c r="D3689" s="85">
        <v>-1033011.5023000001</v>
      </c>
      <c r="E3689" s="85">
        <v>10330.115023</v>
      </c>
      <c r="F3689" s="210">
        <f t="shared" si="171"/>
        <v>5</v>
      </c>
      <c r="G3689" s="79" t="str">
        <f t="shared" si="172"/>
        <v>D</v>
      </c>
      <c r="H3689" s="79" t="str">
        <f t="shared" si="173"/>
        <v>5NGI-MALIN</v>
      </c>
    </row>
    <row r="3690" spans="1:8">
      <c r="A3690" s="80">
        <v>37561</v>
      </c>
      <c r="B3690" s="79" t="s">
        <v>83</v>
      </c>
      <c r="C3690" s="79" t="s">
        <v>74</v>
      </c>
      <c r="D3690" s="85">
        <v>-48697.588499999998</v>
      </c>
      <c r="E3690" s="85">
        <v>0</v>
      </c>
      <c r="F3690" s="210">
        <f t="shared" si="171"/>
        <v>5</v>
      </c>
      <c r="G3690" s="79" t="str">
        <f t="shared" si="172"/>
        <v>D</v>
      </c>
      <c r="H3690" s="79" t="str">
        <f t="shared" si="173"/>
        <v>5NGI-PGE/CG</v>
      </c>
    </row>
    <row r="3691" spans="1:8">
      <c r="A3691" s="80">
        <v>37561</v>
      </c>
      <c r="B3691" s="79" t="s">
        <v>83</v>
      </c>
      <c r="C3691" s="79" t="s">
        <v>75</v>
      </c>
      <c r="D3691" s="85">
        <v>6337029.8759000003</v>
      </c>
      <c r="E3691" s="85">
        <v>0</v>
      </c>
      <c r="F3691" s="210">
        <f t="shared" si="171"/>
        <v>5</v>
      </c>
      <c r="G3691" s="79" t="str">
        <f t="shared" si="172"/>
        <v>D</v>
      </c>
      <c r="H3691" s="79" t="str">
        <f t="shared" si="173"/>
        <v>5NGI-SOBDR-PG&amp;E</v>
      </c>
    </row>
    <row r="3692" spans="1:8">
      <c r="A3692" s="80">
        <v>37561</v>
      </c>
      <c r="B3692" s="79" t="s">
        <v>83</v>
      </c>
      <c r="C3692" s="79" t="s">
        <v>46</v>
      </c>
      <c r="D3692" s="85">
        <v>-60613.370999999999</v>
      </c>
      <c r="E3692" s="85">
        <v>6061.3371000000006</v>
      </c>
      <c r="F3692" s="210">
        <f t="shared" si="171"/>
        <v>5</v>
      </c>
      <c r="G3692" s="79" t="str">
        <f t="shared" si="172"/>
        <v>D</v>
      </c>
      <c r="H3692" s="79" t="str">
        <f t="shared" si="173"/>
        <v>5NGI-SOCAL</v>
      </c>
    </row>
    <row r="3693" spans="1:8">
      <c r="A3693" s="80">
        <v>37591</v>
      </c>
      <c r="B3693" s="79" t="s">
        <v>83</v>
      </c>
      <c r="C3693" s="79" t="s">
        <v>92</v>
      </c>
      <c r="D3693" s="85">
        <v>-3503949.9306999999</v>
      </c>
      <c r="E3693" s="85">
        <v>350394.99307000003</v>
      </c>
      <c r="F3693" s="210">
        <f t="shared" si="171"/>
        <v>5</v>
      </c>
      <c r="G3693" s="79" t="str">
        <f t="shared" si="172"/>
        <v>D</v>
      </c>
      <c r="H3693" s="79" t="str">
        <f t="shared" si="173"/>
        <v>5IF-ELPO/PERMIAN</v>
      </c>
    </row>
    <row r="3694" spans="1:8">
      <c r="A3694" s="80">
        <v>37591</v>
      </c>
      <c r="B3694" s="79" t="s">
        <v>83</v>
      </c>
      <c r="C3694" s="79" t="s">
        <v>72</v>
      </c>
      <c r="D3694" s="85">
        <v>-4057825.3439000002</v>
      </c>
      <c r="E3694" s="85">
        <v>405782.53438999999</v>
      </c>
      <c r="F3694" s="210">
        <f t="shared" si="171"/>
        <v>5</v>
      </c>
      <c r="G3694" s="79" t="str">
        <f t="shared" si="172"/>
        <v>D</v>
      </c>
      <c r="H3694" s="79" t="str">
        <f t="shared" si="173"/>
        <v>5IF-ELPO/SJ</v>
      </c>
    </row>
    <row r="3695" spans="1:8">
      <c r="A3695" s="80">
        <v>37591</v>
      </c>
      <c r="B3695" s="79" t="s">
        <v>83</v>
      </c>
      <c r="C3695" s="79" t="s">
        <v>68</v>
      </c>
      <c r="D3695" s="85">
        <v>-967846.51049999997</v>
      </c>
      <c r="E3695" s="85">
        <v>9678.4651049999993</v>
      </c>
      <c r="F3695" s="210">
        <f t="shared" si="171"/>
        <v>5</v>
      </c>
      <c r="G3695" s="79" t="str">
        <f t="shared" si="172"/>
        <v>D</v>
      </c>
      <c r="H3695" s="79" t="str">
        <f t="shared" si="173"/>
        <v>5NGI-MALIN</v>
      </c>
    </row>
    <row r="3696" spans="1:8">
      <c r="A3696" s="80">
        <v>37591</v>
      </c>
      <c r="B3696" s="79" t="s">
        <v>83</v>
      </c>
      <c r="C3696" s="79" t="s">
        <v>74</v>
      </c>
      <c r="D3696" s="85">
        <v>-46214.209199999998</v>
      </c>
      <c r="E3696" s="85">
        <v>0</v>
      </c>
      <c r="F3696" s="210">
        <f t="shared" si="171"/>
        <v>5</v>
      </c>
      <c r="G3696" s="79" t="str">
        <f t="shared" si="172"/>
        <v>D</v>
      </c>
      <c r="H3696" s="79" t="str">
        <f t="shared" si="173"/>
        <v>5NGI-PGE/CG</v>
      </c>
    </row>
    <row r="3697" spans="1:8">
      <c r="A3697" s="80">
        <v>37591</v>
      </c>
      <c r="B3697" s="79" t="s">
        <v>83</v>
      </c>
      <c r="C3697" s="79" t="s">
        <v>75</v>
      </c>
      <c r="D3697" s="85">
        <v>6532304.6261</v>
      </c>
      <c r="E3697" s="85">
        <v>0</v>
      </c>
      <c r="F3697" s="210">
        <f t="shared" si="171"/>
        <v>5</v>
      </c>
      <c r="G3697" s="79" t="str">
        <f t="shared" si="172"/>
        <v>D</v>
      </c>
      <c r="H3697" s="79" t="str">
        <f t="shared" si="173"/>
        <v>5NGI-SOBDR-PG&amp;E</v>
      </c>
    </row>
    <row r="3698" spans="1:8">
      <c r="A3698" s="80">
        <v>37591</v>
      </c>
      <c r="B3698" s="79" t="s">
        <v>83</v>
      </c>
      <c r="C3698" s="79" t="s">
        <v>46</v>
      </c>
      <c r="D3698" s="85">
        <v>1107.8715999999999</v>
      </c>
      <c r="E3698" s="85">
        <v>-110.78716</v>
      </c>
      <c r="F3698" s="210">
        <f t="shared" si="171"/>
        <v>5</v>
      </c>
      <c r="G3698" s="79" t="str">
        <f t="shared" si="172"/>
        <v>D</v>
      </c>
      <c r="H3698" s="79" t="str">
        <f t="shared" si="173"/>
        <v>5NGI-SOCAL</v>
      </c>
    </row>
    <row r="3699" spans="1:8">
      <c r="A3699" s="80">
        <v>37622</v>
      </c>
      <c r="B3699" s="79" t="s">
        <v>83</v>
      </c>
      <c r="C3699" s="79" t="s">
        <v>92</v>
      </c>
      <c r="D3699" s="85">
        <v>-743724.57499999995</v>
      </c>
      <c r="E3699" s="85">
        <v>74372.457500000004</v>
      </c>
      <c r="F3699" s="210">
        <f t="shared" si="171"/>
        <v>5</v>
      </c>
      <c r="G3699" s="79" t="str">
        <f t="shared" si="172"/>
        <v>D</v>
      </c>
      <c r="H3699" s="79" t="str">
        <f t="shared" si="173"/>
        <v>5IF-ELPO/PERMIAN</v>
      </c>
    </row>
    <row r="3700" spans="1:8">
      <c r="A3700" s="80">
        <v>37622</v>
      </c>
      <c r="B3700" s="79" t="s">
        <v>83</v>
      </c>
      <c r="C3700" s="79" t="s">
        <v>72</v>
      </c>
      <c r="D3700" s="85">
        <v>-4230778.0141000003</v>
      </c>
      <c r="E3700" s="85">
        <v>423077.80141000001</v>
      </c>
      <c r="F3700" s="210">
        <f t="shared" si="171"/>
        <v>5</v>
      </c>
      <c r="G3700" s="79" t="str">
        <f t="shared" si="172"/>
        <v>D</v>
      </c>
      <c r="H3700" s="79" t="str">
        <f t="shared" si="173"/>
        <v>5IF-ELPO/SJ</v>
      </c>
    </row>
    <row r="3701" spans="1:8">
      <c r="A3701" s="80">
        <v>37622</v>
      </c>
      <c r="B3701" s="79" t="s">
        <v>83</v>
      </c>
      <c r="C3701" s="79" t="s">
        <v>68</v>
      </c>
      <c r="D3701" s="85">
        <v>-879623.74029999995</v>
      </c>
      <c r="E3701" s="85">
        <v>8796.2374029999992</v>
      </c>
      <c r="F3701" s="210">
        <f t="shared" si="171"/>
        <v>5</v>
      </c>
      <c r="G3701" s="79" t="str">
        <f t="shared" si="172"/>
        <v>D</v>
      </c>
      <c r="H3701" s="79" t="str">
        <f t="shared" si="173"/>
        <v>5NGI-MALIN</v>
      </c>
    </row>
    <row r="3702" spans="1:8">
      <c r="A3702" s="80">
        <v>37622</v>
      </c>
      <c r="B3702" s="79" t="s">
        <v>83</v>
      </c>
      <c r="C3702" s="79" t="s">
        <v>74</v>
      </c>
      <c r="D3702" s="85">
        <v>-221536.3639</v>
      </c>
      <c r="E3702" s="85">
        <v>0</v>
      </c>
      <c r="F3702" s="210">
        <f t="shared" si="171"/>
        <v>5</v>
      </c>
      <c r="G3702" s="79" t="str">
        <f t="shared" si="172"/>
        <v>D</v>
      </c>
      <c r="H3702" s="79" t="str">
        <f t="shared" si="173"/>
        <v>5NGI-PGE/CG</v>
      </c>
    </row>
    <row r="3703" spans="1:8">
      <c r="A3703" s="80">
        <v>37622</v>
      </c>
      <c r="B3703" s="79" t="s">
        <v>83</v>
      </c>
      <c r="C3703" s="79" t="s">
        <v>75</v>
      </c>
      <c r="D3703" s="85">
        <v>6288557.8087999998</v>
      </c>
      <c r="E3703" s="85">
        <v>0</v>
      </c>
      <c r="F3703" s="210">
        <f t="shared" si="171"/>
        <v>5</v>
      </c>
      <c r="G3703" s="79" t="str">
        <f t="shared" si="172"/>
        <v>D</v>
      </c>
      <c r="H3703" s="79" t="str">
        <f t="shared" si="173"/>
        <v>5NGI-SOBDR-PG&amp;E</v>
      </c>
    </row>
    <row r="3704" spans="1:8">
      <c r="A3704" s="80">
        <v>37622</v>
      </c>
      <c r="B3704" s="79" t="s">
        <v>83</v>
      </c>
      <c r="C3704" s="79" t="s">
        <v>46</v>
      </c>
      <c r="D3704" s="85">
        <v>-928557.47919999994</v>
      </c>
      <c r="E3704" s="85">
        <v>92855.747919999994</v>
      </c>
      <c r="F3704" s="210">
        <f t="shared" si="171"/>
        <v>5</v>
      </c>
      <c r="G3704" s="79" t="str">
        <f t="shared" si="172"/>
        <v>D</v>
      </c>
      <c r="H3704" s="79" t="str">
        <f t="shared" si="173"/>
        <v>5NGI-SOCAL</v>
      </c>
    </row>
    <row r="3705" spans="1:8">
      <c r="A3705" s="80">
        <v>37653</v>
      </c>
      <c r="B3705" s="79" t="s">
        <v>83</v>
      </c>
      <c r="C3705" s="79" t="s">
        <v>92</v>
      </c>
      <c r="D3705" s="85">
        <v>-669833.55290000001</v>
      </c>
      <c r="E3705" s="85">
        <v>66983.355290000007</v>
      </c>
      <c r="F3705" s="210">
        <f t="shared" si="171"/>
        <v>5</v>
      </c>
      <c r="G3705" s="79" t="str">
        <f t="shared" si="172"/>
        <v>D</v>
      </c>
      <c r="H3705" s="79" t="str">
        <f t="shared" si="173"/>
        <v>5IF-ELPO/PERMIAN</v>
      </c>
    </row>
    <row r="3706" spans="1:8">
      <c r="A3706" s="80">
        <v>37653</v>
      </c>
      <c r="B3706" s="79" t="s">
        <v>83</v>
      </c>
      <c r="C3706" s="79" t="s">
        <v>72</v>
      </c>
      <c r="D3706" s="85">
        <v>-3808565.0748000001</v>
      </c>
      <c r="E3706" s="85">
        <v>380856.50747999997</v>
      </c>
      <c r="F3706" s="210">
        <f t="shared" si="171"/>
        <v>5</v>
      </c>
      <c r="G3706" s="79" t="str">
        <f t="shared" si="172"/>
        <v>D</v>
      </c>
      <c r="H3706" s="79" t="str">
        <f t="shared" si="173"/>
        <v>5IF-ELPO/SJ</v>
      </c>
    </row>
    <row r="3707" spans="1:8">
      <c r="A3707" s="80">
        <v>37653</v>
      </c>
      <c r="B3707" s="79" t="s">
        <v>83</v>
      </c>
      <c r="C3707" s="79" t="s">
        <v>68</v>
      </c>
      <c r="D3707" s="85">
        <v>-795649.17260000005</v>
      </c>
      <c r="E3707" s="85">
        <v>7956.4917260000002</v>
      </c>
      <c r="F3707" s="210">
        <f t="shared" si="171"/>
        <v>5</v>
      </c>
      <c r="G3707" s="79" t="str">
        <f t="shared" si="172"/>
        <v>D</v>
      </c>
      <c r="H3707" s="79" t="str">
        <f t="shared" si="173"/>
        <v>5NGI-MALIN</v>
      </c>
    </row>
    <row r="3708" spans="1:8">
      <c r="A3708" s="80">
        <v>37653</v>
      </c>
      <c r="B3708" s="79" t="s">
        <v>83</v>
      </c>
      <c r="C3708" s="79" t="s">
        <v>74</v>
      </c>
      <c r="D3708" s="85">
        <v>-203273.8316</v>
      </c>
      <c r="E3708" s="85">
        <v>0</v>
      </c>
      <c r="F3708" s="210">
        <f t="shared" si="171"/>
        <v>5</v>
      </c>
      <c r="G3708" s="79" t="str">
        <f t="shared" si="172"/>
        <v>D</v>
      </c>
      <c r="H3708" s="79" t="str">
        <f t="shared" si="173"/>
        <v>5NGI-PGE/CG</v>
      </c>
    </row>
    <row r="3709" spans="1:8">
      <c r="A3709" s="80">
        <v>37653</v>
      </c>
      <c r="B3709" s="79" t="s">
        <v>83</v>
      </c>
      <c r="C3709" s="79" t="s">
        <v>75</v>
      </c>
      <c r="D3709" s="85">
        <v>5663772.8014000002</v>
      </c>
      <c r="E3709" s="85">
        <v>0</v>
      </c>
      <c r="F3709" s="210">
        <f t="shared" si="171"/>
        <v>5</v>
      </c>
      <c r="G3709" s="79" t="str">
        <f t="shared" si="172"/>
        <v>D</v>
      </c>
      <c r="H3709" s="79" t="str">
        <f t="shared" si="173"/>
        <v>5NGI-SOBDR-PG&amp;E</v>
      </c>
    </row>
    <row r="3710" spans="1:8">
      <c r="A3710" s="80">
        <v>37653</v>
      </c>
      <c r="B3710" s="79" t="s">
        <v>83</v>
      </c>
      <c r="C3710" s="79" t="s">
        <v>46</v>
      </c>
      <c r="D3710" s="85">
        <v>-837895.58570000005</v>
      </c>
      <c r="E3710" s="85">
        <v>83789.558569999994</v>
      </c>
      <c r="F3710" s="210">
        <f t="shared" si="171"/>
        <v>5</v>
      </c>
      <c r="G3710" s="79" t="str">
        <f t="shared" si="172"/>
        <v>D</v>
      </c>
      <c r="H3710" s="79" t="str">
        <f t="shared" si="173"/>
        <v>5NGI-SOCAL</v>
      </c>
    </row>
    <row r="3711" spans="1:8">
      <c r="A3711" s="80">
        <v>37681</v>
      </c>
      <c r="B3711" s="79" t="s">
        <v>83</v>
      </c>
      <c r="C3711" s="79" t="s">
        <v>92</v>
      </c>
      <c r="D3711" s="85">
        <v>-739625.69929999998</v>
      </c>
      <c r="E3711" s="85">
        <v>73962.569929999998</v>
      </c>
      <c r="F3711" s="210">
        <f t="shared" si="171"/>
        <v>5</v>
      </c>
      <c r="G3711" s="79" t="str">
        <f t="shared" si="172"/>
        <v>D</v>
      </c>
      <c r="H3711" s="79" t="str">
        <f t="shared" si="173"/>
        <v>5IF-ELPO/PERMIAN</v>
      </c>
    </row>
    <row r="3712" spans="1:8">
      <c r="A3712" s="80">
        <v>37681</v>
      </c>
      <c r="B3712" s="79" t="s">
        <v>83</v>
      </c>
      <c r="C3712" s="79" t="s">
        <v>72</v>
      </c>
      <c r="D3712" s="85">
        <v>-4207461.0044999998</v>
      </c>
      <c r="E3712" s="85">
        <v>420746.10045000003</v>
      </c>
      <c r="F3712" s="210">
        <f t="shared" si="171"/>
        <v>5</v>
      </c>
      <c r="G3712" s="79" t="str">
        <f t="shared" si="172"/>
        <v>D</v>
      </c>
      <c r="H3712" s="79" t="str">
        <f t="shared" si="173"/>
        <v>5IF-ELPO/SJ</v>
      </c>
    </row>
    <row r="3713" spans="1:8">
      <c r="A3713" s="80">
        <v>37681</v>
      </c>
      <c r="B3713" s="79" t="s">
        <v>83</v>
      </c>
      <c r="C3713" s="79" t="s">
        <v>68</v>
      </c>
      <c r="D3713" s="85">
        <v>-873509.05059999996</v>
      </c>
      <c r="E3713" s="85">
        <v>8735.0905060000005</v>
      </c>
      <c r="F3713" s="210">
        <f t="shared" si="171"/>
        <v>5</v>
      </c>
      <c r="G3713" s="79" t="str">
        <f t="shared" si="172"/>
        <v>D</v>
      </c>
      <c r="H3713" s="79" t="str">
        <f t="shared" si="173"/>
        <v>5NGI-MALIN</v>
      </c>
    </row>
    <row r="3714" spans="1:8">
      <c r="A3714" s="80">
        <v>37681</v>
      </c>
      <c r="B3714" s="79" t="s">
        <v>83</v>
      </c>
      <c r="C3714" s="79" t="s">
        <v>74</v>
      </c>
      <c r="D3714" s="85">
        <v>-220315.41450000001</v>
      </c>
      <c r="E3714" s="85">
        <v>0</v>
      </c>
      <c r="F3714" s="210">
        <f t="shared" si="171"/>
        <v>5</v>
      </c>
      <c r="G3714" s="79" t="str">
        <f t="shared" si="172"/>
        <v>D</v>
      </c>
      <c r="H3714" s="79" t="str">
        <f t="shared" si="173"/>
        <v>5NGI-PGE/CG</v>
      </c>
    </row>
    <row r="3715" spans="1:8">
      <c r="A3715" s="80">
        <v>37681</v>
      </c>
      <c r="B3715" s="79" t="s">
        <v>83</v>
      </c>
      <c r="C3715" s="79" t="s">
        <v>75</v>
      </c>
      <c r="D3715" s="85">
        <v>6253899.7948000003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5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5NGI-SOBDR-PG&amp;E</v>
      </c>
    </row>
    <row r="3716" spans="1:8">
      <c r="A3716" s="80">
        <v>37681</v>
      </c>
      <c r="B3716" s="79" t="s">
        <v>83</v>
      </c>
      <c r="C3716" s="79" t="s">
        <v>46</v>
      </c>
      <c r="D3716" s="85">
        <v>-956269.5122</v>
      </c>
      <c r="E3716" s="85">
        <v>95626.951220000003</v>
      </c>
      <c r="F3716" s="210">
        <f t="shared" si="174"/>
        <v>5</v>
      </c>
      <c r="G3716" s="79" t="str">
        <f t="shared" si="175"/>
        <v>D</v>
      </c>
      <c r="H3716" s="79" t="str">
        <f t="shared" si="176"/>
        <v>5NGI-SOCAL</v>
      </c>
    </row>
    <row r="3717" spans="1:8">
      <c r="A3717" s="80">
        <v>37712</v>
      </c>
      <c r="B3717" s="79" t="s">
        <v>83</v>
      </c>
      <c r="C3717" s="79" t="s">
        <v>92</v>
      </c>
      <c r="D3717" s="85">
        <v>-713582.01850000001</v>
      </c>
      <c r="E3717" s="85">
        <v>71358.201849999998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6IF-ELPO/PERMIAN</v>
      </c>
    </row>
    <row r="3718" spans="1:8">
      <c r="A3718" s="80">
        <v>37712</v>
      </c>
      <c r="B3718" s="79" t="s">
        <v>83</v>
      </c>
      <c r="C3718" s="79" t="s">
        <v>72</v>
      </c>
      <c r="D3718" s="85">
        <v>-4058686.9465000001</v>
      </c>
      <c r="E3718" s="85">
        <v>405868.69465000002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6IF-ELPO/SJ</v>
      </c>
    </row>
    <row r="3719" spans="1:8">
      <c r="A3719" s="80">
        <v>37712</v>
      </c>
      <c r="B3719" s="79" t="s">
        <v>83</v>
      </c>
      <c r="C3719" s="79" t="s">
        <v>74</v>
      </c>
      <c r="D3719" s="85">
        <v>-213799.7751</v>
      </c>
      <c r="E3719" s="85">
        <v>0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6NGI-PGE/CG</v>
      </c>
    </row>
    <row r="3720" spans="1:8">
      <c r="A3720" s="80">
        <v>37712</v>
      </c>
      <c r="B3720" s="79" t="s">
        <v>83</v>
      </c>
      <c r="C3720" s="79" t="s">
        <v>75</v>
      </c>
      <c r="D3720" s="85">
        <v>6033687.6382999998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6NGI-SOBDR-PG&amp;E</v>
      </c>
    </row>
    <row r="3721" spans="1:8">
      <c r="A3721" s="80">
        <v>37712</v>
      </c>
      <c r="B3721" s="79" t="s">
        <v>83</v>
      </c>
      <c r="C3721" s="79" t="s">
        <v>46</v>
      </c>
      <c r="D3721" s="85">
        <v>-1125370.3966999999</v>
      </c>
      <c r="E3721" s="85">
        <v>112537.03967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6NGI-SOCAL</v>
      </c>
    </row>
    <row r="3722" spans="1:8">
      <c r="A3722" s="80">
        <v>37742</v>
      </c>
      <c r="B3722" s="79" t="s">
        <v>83</v>
      </c>
      <c r="C3722" s="79" t="s">
        <v>92</v>
      </c>
      <c r="D3722" s="85">
        <v>-735120.48670000001</v>
      </c>
      <c r="E3722" s="85">
        <v>73512.048670000004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6IF-ELPO/PERMIAN</v>
      </c>
    </row>
    <row r="3723" spans="1:8">
      <c r="A3723" s="80">
        <v>37742</v>
      </c>
      <c r="B3723" s="79" t="s">
        <v>83</v>
      </c>
      <c r="C3723" s="79" t="s">
        <v>72</v>
      </c>
      <c r="D3723" s="85">
        <v>-4181832.4928000001</v>
      </c>
      <c r="E3723" s="85">
        <v>418183.24927999999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6IF-ELPO/SJ</v>
      </c>
    </row>
    <row r="3724" spans="1:8">
      <c r="A3724" s="80">
        <v>37742</v>
      </c>
      <c r="B3724" s="79" t="s">
        <v>83</v>
      </c>
      <c r="C3724" s="79" t="s">
        <v>74</v>
      </c>
      <c r="D3724" s="85">
        <v>-218973.42800000001</v>
      </c>
      <c r="E3724" s="85">
        <v>0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6NGI-PGE/CG</v>
      </c>
    </row>
    <row r="3725" spans="1:8">
      <c r="A3725" s="80">
        <v>37742</v>
      </c>
      <c r="B3725" s="79" t="s">
        <v>83</v>
      </c>
      <c r="C3725" s="79" t="s">
        <v>75</v>
      </c>
      <c r="D3725" s="85">
        <v>6215806.0031000003</v>
      </c>
      <c r="E3725" s="85">
        <v>0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6NGI-SOBDR-PG&amp;E</v>
      </c>
    </row>
    <row r="3726" spans="1:8">
      <c r="A3726" s="80">
        <v>37742</v>
      </c>
      <c r="B3726" s="79" t="s">
        <v>83</v>
      </c>
      <c r="C3726" s="79" t="s">
        <v>46</v>
      </c>
      <c r="D3726" s="85">
        <v>-1114072.5404999999</v>
      </c>
      <c r="E3726" s="85">
        <v>111407.25405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6NGI-SOCAL</v>
      </c>
    </row>
    <row r="3727" spans="1:8">
      <c r="A3727" s="80">
        <v>37773</v>
      </c>
      <c r="B3727" s="79" t="s">
        <v>83</v>
      </c>
      <c r="C3727" s="79" t="s">
        <v>92</v>
      </c>
      <c r="D3727" s="85">
        <v>-709096.32200000004</v>
      </c>
      <c r="E3727" s="85">
        <v>70909.632199999993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6IF-ELPO/PERMIAN</v>
      </c>
    </row>
    <row r="3728" spans="1:8">
      <c r="A3728" s="80">
        <v>37773</v>
      </c>
      <c r="B3728" s="79" t="s">
        <v>83</v>
      </c>
      <c r="C3728" s="79" t="s">
        <v>72</v>
      </c>
      <c r="D3728" s="85">
        <v>-4033173.3588</v>
      </c>
      <c r="E3728" s="85">
        <v>403317.33588000003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6IF-ELPO/SJ</v>
      </c>
    </row>
    <row r="3729" spans="1:8">
      <c r="A3729" s="80">
        <v>37773</v>
      </c>
      <c r="B3729" s="79" t="s">
        <v>83</v>
      </c>
      <c r="C3729" s="79" t="s">
        <v>74</v>
      </c>
      <c r="D3729" s="85">
        <v>-212455.79380000001</v>
      </c>
      <c r="E3729" s="85">
        <v>0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6NGI-PGE/CG</v>
      </c>
    </row>
    <row r="3730" spans="1:8">
      <c r="A3730" s="80">
        <v>37773</v>
      </c>
      <c r="B3730" s="79" t="s">
        <v>83</v>
      </c>
      <c r="C3730" s="79" t="s">
        <v>75</v>
      </c>
      <c r="D3730" s="85">
        <v>5995758.8644000003</v>
      </c>
      <c r="E3730" s="85">
        <v>0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6NGI-SOBDR-PG&amp;E</v>
      </c>
    </row>
    <row r="3731" spans="1:8">
      <c r="A3731" s="80">
        <v>37773</v>
      </c>
      <c r="B3731" s="79" t="s">
        <v>83</v>
      </c>
      <c r="C3731" s="79" t="s">
        <v>46</v>
      </c>
      <c r="D3731" s="85">
        <v>-1058031.7664999999</v>
      </c>
      <c r="E3731" s="85">
        <v>105803.17664999999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6NGI-SOCAL</v>
      </c>
    </row>
    <row r="3732" spans="1:8">
      <c r="A3732" s="80">
        <v>37803</v>
      </c>
      <c r="B3732" s="79" t="s">
        <v>83</v>
      </c>
      <c r="C3732" s="79" t="s">
        <v>92</v>
      </c>
      <c r="D3732" s="85">
        <v>-730351.77819999994</v>
      </c>
      <c r="E3732" s="85">
        <v>73035.177819999997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6IF-ELPO/PERMIAN</v>
      </c>
    </row>
    <row r="3733" spans="1:8">
      <c r="A3733" s="80">
        <v>37803</v>
      </c>
      <c r="B3733" s="79" t="s">
        <v>83</v>
      </c>
      <c r="C3733" s="79" t="s">
        <v>72</v>
      </c>
      <c r="D3733" s="85">
        <v>-4154705.0477999998</v>
      </c>
      <c r="E3733" s="85">
        <v>415470.50478000002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6IF-ELPO/SJ</v>
      </c>
    </row>
    <row r="3734" spans="1:8">
      <c r="A3734" s="80">
        <v>37803</v>
      </c>
      <c r="B3734" s="79" t="s">
        <v>83</v>
      </c>
      <c r="C3734" s="79" t="s">
        <v>74</v>
      </c>
      <c r="D3734" s="85">
        <v>-217552.95269999999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6NGI-PGE/CG</v>
      </c>
    </row>
    <row r="3735" spans="1:8">
      <c r="A3735" s="80">
        <v>37803</v>
      </c>
      <c r="B3735" s="79" t="s">
        <v>83</v>
      </c>
      <c r="C3735" s="79" t="s">
        <v>75</v>
      </c>
      <c r="D3735" s="85">
        <v>6175484.2215</v>
      </c>
      <c r="E3735" s="85">
        <v>0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6NGI-SOBDR-PG&amp;E</v>
      </c>
    </row>
    <row r="3736" spans="1:8">
      <c r="A3736" s="80">
        <v>37803</v>
      </c>
      <c r="B3736" s="79" t="s">
        <v>83</v>
      </c>
      <c r="C3736" s="79" t="s">
        <v>46</v>
      </c>
      <c r="D3736" s="85">
        <v>-1077288.0493999999</v>
      </c>
      <c r="E3736" s="85">
        <v>107728.80494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6NGI-SOCAL</v>
      </c>
    </row>
    <row r="3737" spans="1:8">
      <c r="A3737" s="80">
        <v>37834</v>
      </c>
      <c r="B3737" s="79" t="s">
        <v>83</v>
      </c>
      <c r="C3737" s="79" t="s">
        <v>92</v>
      </c>
      <c r="D3737" s="85">
        <v>-727814.63</v>
      </c>
      <c r="E3737" s="85">
        <v>72781.463000000003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6IF-ELPO/PERMIAN</v>
      </c>
    </row>
    <row r="3738" spans="1:8">
      <c r="A3738" s="80">
        <v>37834</v>
      </c>
      <c r="B3738" s="79" t="s">
        <v>83</v>
      </c>
      <c r="C3738" s="79" t="s">
        <v>72</v>
      </c>
      <c r="D3738" s="85">
        <v>-4140272.1370999999</v>
      </c>
      <c r="E3738" s="85">
        <v>414027.21370999998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6IF-ELPO/SJ</v>
      </c>
    </row>
    <row r="3739" spans="1:8">
      <c r="A3739" s="80">
        <v>37834</v>
      </c>
      <c r="B3739" s="79" t="s">
        <v>83</v>
      </c>
      <c r="C3739" s="79" t="s">
        <v>74</v>
      </c>
      <c r="D3739" s="85">
        <v>-216797.20180000001</v>
      </c>
      <c r="E3739" s="85">
        <v>0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6NGI-PGE/CG</v>
      </c>
    </row>
    <row r="3740" spans="1:8">
      <c r="A3740" s="80">
        <v>37834</v>
      </c>
      <c r="B3740" s="79" t="s">
        <v>83</v>
      </c>
      <c r="C3740" s="79" t="s">
        <v>75</v>
      </c>
      <c r="D3740" s="85">
        <v>6154031.3842000002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6NGI-SOBDR-PG&amp;E</v>
      </c>
    </row>
    <row r="3741" spans="1:8">
      <c r="A3741" s="80">
        <v>37834</v>
      </c>
      <c r="B3741" s="79" t="s">
        <v>83</v>
      </c>
      <c r="C3741" s="79" t="s">
        <v>46</v>
      </c>
      <c r="D3741" s="85">
        <v>-1073545.6895999999</v>
      </c>
      <c r="E3741" s="85">
        <v>107354.56896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6NGI-SOCAL</v>
      </c>
    </row>
    <row r="3742" spans="1:8">
      <c r="A3742" s="80">
        <v>37865</v>
      </c>
      <c r="B3742" s="79" t="s">
        <v>83</v>
      </c>
      <c r="C3742" s="79" t="s">
        <v>92</v>
      </c>
      <c r="D3742" s="85">
        <v>-701817.73239999998</v>
      </c>
      <c r="E3742" s="85">
        <v>70181.773239999995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6IF-ELPO/PERMIAN</v>
      </c>
    </row>
    <row r="3743" spans="1:8">
      <c r="A3743" s="80">
        <v>37865</v>
      </c>
      <c r="B3743" s="79" t="s">
        <v>83</v>
      </c>
      <c r="C3743" s="79" t="s">
        <v>72</v>
      </c>
      <c r="D3743" s="85">
        <v>-3991774.4512999998</v>
      </c>
      <c r="E3743" s="85">
        <v>399177.44513000001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6IF-ELPO/SJ</v>
      </c>
    </row>
    <row r="3744" spans="1:8">
      <c r="A3744" s="80">
        <v>37865</v>
      </c>
      <c r="B3744" s="79" t="s">
        <v>83</v>
      </c>
      <c r="C3744" s="79" t="s">
        <v>74</v>
      </c>
      <c r="D3744" s="85">
        <v>-189256.98579999999</v>
      </c>
      <c r="E3744" s="85">
        <v>0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6NGI-PGE/CG</v>
      </c>
    </row>
    <row r="3745" spans="1:8">
      <c r="A3745" s="80">
        <v>37865</v>
      </c>
      <c r="B3745" s="79" t="s">
        <v>83</v>
      </c>
      <c r="C3745" s="79" t="s">
        <v>75</v>
      </c>
      <c r="D3745" s="85">
        <v>5934214.8035000004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6NGI-SOBDR-PG&amp;E</v>
      </c>
    </row>
    <row r="3746" spans="1:8">
      <c r="A3746" s="80">
        <v>37865</v>
      </c>
      <c r="B3746" s="79" t="s">
        <v>83</v>
      </c>
      <c r="C3746" s="79" t="s">
        <v>46</v>
      </c>
      <c r="D3746" s="85">
        <v>-1007407.6456</v>
      </c>
      <c r="E3746" s="85">
        <v>100740.76456</v>
      </c>
      <c r="F3746" s="210">
        <f t="shared" si="174"/>
        <v>6</v>
      </c>
      <c r="G3746" s="79" t="str">
        <f t="shared" si="175"/>
        <v>D</v>
      </c>
      <c r="H3746" s="79" t="str">
        <f t="shared" si="176"/>
        <v>6NGI-SOCAL</v>
      </c>
    </row>
    <row r="3747" spans="1:8">
      <c r="A3747" s="80">
        <v>37895</v>
      </c>
      <c r="B3747" s="79" t="s">
        <v>83</v>
      </c>
      <c r="C3747" s="79" t="s">
        <v>92</v>
      </c>
      <c r="D3747" s="85">
        <v>-470732.81310000003</v>
      </c>
      <c r="E3747" s="85">
        <v>47073.281309999998</v>
      </c>
      <c r="F3747" s="210">
        <f t="shared" si="174"/>
        <v>6</v>
      </c>
      <c r="G3747" s="79" t="str">
        <f t="shared" si="175"/>
        <v>D</v>
      </c>
      <c r="H3747" s="79" t="str">
        <f t="shared" si="176"/>
        <v>6IF-ELPO/PERMIAN</v>
      </c>
    </row>
    <row r="3748" spans="1:8">
      <c r="A3748" s="80">
        <v>37895</v>
      </c>
      <c r="B3748" s="79" t="s">
        <v>83</v>
      </c>
      <c r="C3748" s="79" t="s">
        <v>72</v>
      </c>
      <c r="D3748" s="85">
        <v>-3858916.4246999999</v>
      </c>
      <c r="E3748" s="85">
        <v>385891.64247000002</v>
      </c>
      <c r="F3748" s="210">
        <f t="shared" si="174"/>
        <v>6</v>
      </c>
      <c r="G3748" s="79" t="str">
        <f t="shared" si="175"/>
        <v>D</v>
      </c>
      <c r="H3748" s="79" t="str">
        <f t="shared" si="176"/>
        <v>6IF-ELPO/SJ</v>
      </c>
    </row>
    <row r="3749" spans="1:8">
      <c r="A3749" s="80">
        <v>37895</v>
      </c>
      <c r="B3749" s="79" t="s">
        <v>83</v>
      </c>
      <c r="C3749" s="79" t="s">
        <v>74</v>
      </c>
      <c r="D3749" s="85">
        <v>-193613.511</v>
      </c>
      <c r="E3749" s="85">
        <v>0</v>
      </c>
      <c r="F3749" s="210">
        <f t="shared" si="174"/>
        <v>6</v>
      </c>
      <c r="G3749" s="79" t="str">
        <f t="shared" si="175"/>
        <v>D</v>
      </c>
      <c r="H3749" s="79" t="str">
        <f t="shared" si="176"/>
        <v>6NGI-PGE/CG</v>
      </c>
    </row>
    <row r="3750" spans="1:8">
      <c r="A3750" s="80">
        <v>37895</v>
      </c>
      <c r="B3750" s="79" t="s">
        <v>83</v>
      </c>
      <c r="C3750" s="79" t="s">
        <v>75</v>
      </c>
      <c r="D3750" s="85">
        <v>5849065.7698999997</v>
      </c>
      <c r="E3750" s="85">
        <v>0</v>
      </c>
      <c r="F3750" s="210">
        <f t="shared" si="174"/>
        <v>6</v>
      </c>
      <c r="G3750" s="79" t="str">
        <f t="shared" si="175"/>
        <v>D</v>
      </c>
      <c r="H3750" s="79" t="str">
        <f t="shared" si="176"/>
        <v>6NGI-SOBDR-PG&amp;E</v>
      </c>
    </row>
    <row r="3751" spans="1:8">
      <c r="A3751" s="80">
        <v>37895</v>
      </c>
      <c r="B3751" s="79" t="s">
        <v>83</v>
      </c>
      <c r="C3751" s="79" t="s">
        <v>46</v>
      </c>
      <c r="D3751" s="85">
        <v>-1283728.4268</v>
      </c>
      <c r="E3751" s="85">
        <v>128372.84268</v>
      </c>
      <c r="F3751" s="210">
        <f t="shared" si="174"/>
        <v>6</v>
      </c>
      <c r="G3751" s="79" t="str">
        <f t="shared" si="175"/>
        <v>D</v>
      </c>
      <c r="H3751" s="79" t="str">
        <f t="shared" si="176"/>
        <v>6NGI-SOCAL</v>
      </c>
    </row>
    <row r="3752" spans="1:8">
      <c r="A3752" s="80">
        <v>37926</v>
      </c>
      <c r="B3752" s="79" t="s">
        <v>83</v>
      </c>
      <c r="C3752" s="79" t="s">
        <v>92</v>
      </c>
      <c r="D3752" s="85">
        <v>-453837.04619999998</v>
      </c>
      <c r="E3752" s="85">
        <v>45383.704619999997</v>
      </c>
      <c r="F3752" s="210">
        <f t="shared" si="174"/>
        <v>6</v>
      </c>
      <c r="G3752" s="79" t="str">
        <f t="shared" si="175"/>
        <v>D</v>
      </c>
      <c r="H3752" s="79" t="str">
        <f t="shared" si="176"/>
        <v>6IF-ELPO/PERMIAN</v>
      </c>
    </row>
    <row r="3753" spans="1:8">
      <c r="A3753" s="80">
        <v>37926</v>
      </c>
      <c r="B3753" s="79" t="s">
        <v>83</v>
      </c>
      <c r="C3753" s="79" t="s">
        <v>72</v>
      </c>
      <c r="D3753" s="85">
        <v>-3719803.9958000001</v>
      </c>
      <c r="E3753" s="85">
        <v>371980.39958000003</v>
      </c>
      <c r="F3753" s="210">
        <f t="shared" si="174"/>
        <v>6</v>
      </c>
      <c r="G3753" s="79" t="str">
        <f t="shared" si="175"/>
        <v>D</v>
      </c>
      <c r="H3753" s="79" t="str">
        <f t="shared" si="176"/>
        <v>6IF-ELPO/SJ</v>
      </c>
    </row>
    <row r="3754" spans="1:8">
      <c r="A3754" s="80">
        <v>37926</v>
      </c>
      <c r="B3754" s="79" t="s">
        <v>83</v>
      </c>
      <c r="C3754" s="79" t="s">
        <v>74</v>
      </c>
      <c r="D3754" s="85">
        <v>-190781.10920000001</v>
      </c>
      <c r="E3754" s="85">
        <v>0</v>
      </c>
      <c r="F3754" s="210">
        <f t="shared" si="174"/>
        <v>6</v>
      </c>
      <c r="G3754" s="79" t="str">
        <f t="shared" si="175"/>
        <v>D</v>
      </c>
      <c r="H3754" s="79" t="str">
        <f t="shared" si="176"/>
        <v>6NGI-PGE/CG</v>
      </c>
    </row>
    <row r="3755" spans="1:8">
      <c r="A3755" s="80">
        <v>37926</v>
      </c>
      <c r="B3755" s="79" t="s">
        <v>83</v>
      </c>
      <c r="C3755" s="79" t="s">
        <v>75</v>
      </c>
      <c r="D3755" s="85">
        <v>5639128.3081999999</v>
      </c>
      <c r="E3755" s="85">
        <v>0</v>
      </c>
      <c r="F3755" s="210">
        <f t="shared" si="174"/>
        <v>6</v>
      </c>
      <c r="G3755" s="79" t="str">
        <f t="shared" si="175"/>
        <v>D</v>
      </c>
      <c r="H3755" s="79" t="str">
        <f t="shared" si="176"/>
        <v>6NGI-SOBDR-PG&amp;E</v>
      </c>
    </row>
    <row r="3756" spans="1:8">
      <c r="A3756" s="80">
        <v>37926</v>
      </c>
      <c r="B3756" s="79" t="s">
        <v>83</v>
      </c>
      <c r="C3756" s="79" t="s">
        <v>46</v>
      </c>
      <c r="D3756" s="85">
        <v>-1236848.8089000001</v>
      </c>
      <c r="E3756" s="85">
        <v>123684.88089</v>
      </c>
      <c r="F3756" s="210">
        <f t="shared" si="174"/>
        <v>6</v>
      </c>
      <c r="G3756" s="79" t="str">
        <f t="shared" si="175"/>
        <v>D</v>
      </c>
      <c r="H3756" s="79" t="str">
        <f t="shared" si="176"/>
        <v>6NGI-SOCAL</v>
      </c>
    </row>
    <row r="3757" spans="1:8">
      <c r="A3757" s="80">
        <v>37956</v>
      </c>
      <c r="B3757" s="79" t="s">
        <v>83</v>
      </c>
      <c r="C3757" s="79" t="s">
        <v>92</v>
      </c>
      <c r="D3757" s="85">
        <v>-467215.53320000001</v>
      </c>
      <c r="E3757" s="85">
        <v>46721.553319999999</v>
      </c>
      <c r="F3757" s="210">
        <f t="shared" si="174"/>
        <v>6</v>
      </c>
      <c r="G3757" s="79" t="str">
        <f t="shared" si="175"/>
        <v>D</v>
      </c>
      <c r="H3757" s="79" t="str">
        <f t="shared" si="176"/>
        <v>6IF-ELPO/PERMIAN</v>
      </c>
    </row>
    <row r="3758" spans="1:8">
      <c r="A3758" s="80">
        <v>37956</v>
      </c>
      <c r="B3758" s="79" t="s">
        <v>83</v>
      </c>
      <c r="C3758" s="79" t="s">
        <v>72</v>
      </c>
      <c r="D3758" s="85">
        <v>-3830082.8931999998</v>
      </c>
      <c r="E3758" s="85">
        <v>383008.28931999998</v>
      </c>
      <c r="F3758" s="210">
        <f t="shared" si="174"/>
        <v>6</v>
      </c>
      <c r="G3758" s="79" t="str">
        <f t="shared" si="175"/>
        <v>D</v>
      </c>
      <c r="H3758" s="79" t="str">
        <f t="shared" si="176"/>
        <v>6IF-ELPO/SJ</v>
      </c>
    </row>
    <row r="3759" spans="1:8">
      <c r="A3759" s="80">
        <v>37956</v>
      </c>
      <c r="B3759" s="79" t="s">
        <v>83</v>
      </c>
      <c r="C3759" s="79" t="s">
        <v>74</v>
      </c>
      <c r="D3759" s="85">
        <v>-205983.60699999999</v>
      </c>
      <c r="E3759" s="85">
        <v>0</v>
      </c>
      <c r="F3759" s="210">
        <f t="shared" si="174"/>
        <v>6</v>
      </c>
      <c r="G3759" s="79" t="str">
        <f t="shared" si="175"/>
        <v>D</v>
      </c>
      <c r="H3759" s="79" t="str">
        <f t="shared" si="176"/>
        <v>6NGI-PGE/CG</v>
      </c>
    </row>
    <row r="3760" spans="1:8">
      <c r="A3760" s="80">
        <v>37956</v>
      </c>
      <c r="B3760" s="79" t="s">
        <v>83</v>
      </c>
      <c r="C3760" s="79" t="s">
        <v>75</v>
      </c>
      <c r="D3760" s="85">
        <v>5805361.9929999998</v>
      </c>
      <c r="E3760" s="85">
        <v>0</v>
      </c>
      <c r="F3760" s="210">
        <f t="shared" si="174"/>
        <v>6</v>
      </c>
      <c r="G3760" s="79" t="str">
        <f t="shared" si="175"/>
        <v>D</v>
      </c>
      <c r="H3760" s="79" t="str">
        <f t="shared" si="176"/>
        <v>6NGI-SOBDR-PG&amp;E</v>
      </c>
    </row>
    <row r="3761" spans="1:8">
      <c r="A3761" s="80">
        <v>37956</v>
      </c>
      <c r="B3761" s="79" t="s">
        <v>83</v>
      </c>
      <c r="C3761" s="79" t="s">
        <v>46</v>
      </c>
      <c r="D3761" s="85">
        <v>-1273069.0676</v>
      </c>
      <c r="E3761" s="85">
        <v>127306.90676</v>
      </c>
      <c r="F3761" s="210">
        <f t="shared" si="174"/>
        <v>6</v>
      </c>
      <c r="G3761" s="79" t="str">
        <f t="shared" si="175"/>
        <v>D</v>
      </c>
      <c r="H3761" s="79" t="str">
        <f t="shared" si="176"/>
        <v>6NGI-SOCAL</v>
      </c>
    </row>
    <row r="3762" spans="1:8">
      <c r="A3762" s="80">
        <v>37987</v>
      </c>
      <c r="B3762" s="79" t="s">
        <v>83</v>
      </c>
      <c r="C3762" s="79" t="s">
        <v>92</v>
      </c>
      <c r="D3762" s="85">
        <v>-537652.19590000005</v>
      </c>
      <c r="E3762" s="85">
        <v>53765.219590000001</v>
      </c>
      <c r="F3762" s="210">
        <f t="shared" si="174"/>
        <v>6</v>
      </c>
      <c r="G3762" s="79" t="str">
        <f t="shared" si="175"/>
        <v>D</v>
      </c>
      <c r="H3762" s="79" t="str">
        <f t="shared" si="176"/>
        <v>6IF-ELPO/PERMIAN</v>
      </c>
    </row>
    <row r="3763" spans="1:8">
      <c r="A3763" s="80">
        <v>37987</v>
      </c>
      <c r="B3763" s="79" t="s">
        <v>83</v>
      </c>
      <c r="C3763" s="79" t="s">
        <v>72</v>
      </c>
      <c r="D3763" s="85">
        <v>-2995164.5106000002</v>
      </c>
      <c r="E3763" s="85">
        <v>299516.45105999999</v>
      </c>
      <c r="F3763" s="210">
        <f t="shared" si="174"/>
        <v>6</v>
      </c>
      <c r="G3763" s="79" t="str">
        <f t="shared" si="175"/>
        <v>D</v>
      </c>
      <c r="H3763" s="79" t="str">
        <f t="shared" si="176"/>
        <v>6IF-ELPO/SJ</v>
      </c>
    </row>
    <row r="3764" spans="1:8">
      <c r="A3764" s="80">
        <v>37987</v>
      </c>
      <c r="B3764" s="79" t="s">
        <v>83</v>
      </c>
      <c r="C3764" s="79" t="s">
        <v>74</v>
      </c>
      <c r="D3764" s="85">
        <v>280728.61839999998</v>
      </c>
      <c r="E3764" s="85">
        <v>0</v>
      </c>
      <c r="F3764" s="210">
        <f t="shared" si="174"/>
        <v>6</v>
      </c>
      <c r="G3764" s="79" t="str">
        <f t="shared" si="175"/>
        <v>D</v>
      </c>
      <c r="H3764" s="79" t="str">
        <f t="shared" si="176"/>
        <v>6NGI-PGE/CG</v>
      </c>
    </row>
    <row r="3765" spans="1:8">
      <c r="A3765" s="80">
        <v>37987</v>
      </c>
      <c r="B3765" s="79" t="s">
        <v>83</v>
      </c>
      <c r="C3765" s="79" t="s">
        <v>75</v>
      </c>
      <c r="D3765" s="85">
        <v>5782449.9457</v>
      </c>
      <c r="E3765" s="85">
        <v>0</v>
      </c>
      <c r="F3765" s="210">
        <f t="shared" si="174"/>
        <v>6</v>
      </c>
      <c r="G3765" s="79" t="str">
        <f t="shared" si="175"/>
        <v>D</v>
      </c>
      <c r="H3765" s="79" t="str">
        <f t="shared" si="176"/>
        <v>6NGI-SOBDR-PG&amp;E</v>
      </c>
    </row>
    <row r="3766" spans="1:8">
      <c r="A3766" s="80">
        <v>37987</v>
      </c>
      <c r="B3766" s="79" t="s">
        <v>83</v>
      </c>
      <c r="C3766" s="79" t="s">
        <v>46</v>
      </c>
      <c r="D3766" s="85">
        <v>-1105124.1131</v>
      </c>
      <c r="E3766" s="85">
        <v>110512.41131</v>
      </c>
      <c r="F3766" s="210">
        <f t="shared" si="174"/>
        <v>6</v>
      </c>
      <c r="G3766" s="79" t="str">
        <f t="shared" si="175"/>
        <v>D</v>
      </c>
      <c r="H3766" s="79" t="str">
        <f t="shared" si="176"/>
        <v>6NGI-SOCAL</v>
      </c>
    </row>
    <row r="3767" spans="1:8">
      <c r="A3767" s="80">
        <v>38018</v>
      </c>
      <c r="B3767" s="79" t="s">
        <v>83</v>
      </c>
      <c r="C3767" s="79" t="s">
        <v>92</v>
      </c>
      <c r="D3767" s="85">
        <v>-500933.3469</v>
      </c>
      <c r="E3767" s="85">
        <v>50093.334690000003</v>
      </c>
      <c r="F3767" s="210">
        <f t="shared" si="174"/>
        <v>6</v>
      </c>
      <c r="G3767" s="79" t="str">
        <f t="shared" si="175"/>
        <v>D</v>
      </c>
      <c r="H3767" s="79" t="str">
        <f t="shared" si="176"/>
        <v>6IF-ELPO/PERMIAN</v>
      </c>
    </row>
    <row r="3768" spans="1:8">
      <c r="A3768" s="80">
        <v>38018</v>
      </c>
      <c r="B3768" s="79" t="s">
        <v>83</v>
      </c>
      <c r="C3768" s="79" t="s">
        <v>72</v>
      </c>
      <c r="D3768" s="85">
        <v>-2790610.3495</v>
      </c>
      <c r="E3768" s="85">
        <v>279061.03495</v>
      </c>
      <c r="F3768" s="210">
        <f t="shared" si="174"/>
        <v>6</v>
      </c>
      <c r="G3768" s="79" t="str">
        <f t="shared" si="175"/>
        <v>D</v>
      </c>
      <c r="H3768" s="79" t="str">
        <f t="shared" si="176"/>
        <v>6IF-ELPO/SJ</v>
      </c>
    </row>
    <row r="3769" spans="1:8">
      <c r="A3769" s="80">
        <v>38018</v>
      </c>
      <c r="B3769" s="79" t="s">
        <v>83</v>
      </c>
      <c r="C3769" s="79" t="s">
        <v>74</v>
      </c>
      <c r="D3769" s="85">
        <v>286096.88179999997</v>
      </c>
      <c r="E3769" s="85">
        <v>0</v>
      </c>
      <c r="F3769" s="210">
        <f t="shared" si="174"/>
        <v>6</v>
      </c>
      <c r="G3769" s="79" t="str">
        <f t="shared" si="175"/>
        <v>D</v>
      </c>
      <c r="H3769" s="79" t="str">
        <f t="shared" si="176"/>
        <v>6NGI-PGE/CG</v>
      </c>
    </row>
    <row r="3770" spans="1:8">
      <c r="A3770" s="80">
        <v>38018</v>
      </c>
      <c r="B3770" s="79" t="s">
        <v>83</v>
      </c>
      <c r="C3770" s="79" t="s">
        <v>75</v>
      </c>
      <c r="D3770" s="85">
        <v>5387538.6834000004</v>
      </c>
      <c r="E3770" s="85">
        <v>0</v>
      </c>
      <c r="F3770" s="210">
        <f t="shared" si="174"/>
        <v>6</v>
      </c>
      <c r="G3770" s="79" t="str">
        <f t="shared" si="175"/>
        <v>D</v>
      </c>
      <c r="H3770" s="79" t="str">
        <f t="shared" si="176"/>
        <v>6NGI-SOBDR-PG&amp;E</v>
      </c>
    </row>
    <row r="3771" spans="1:8">
      <c r="A3771" s="80">
        <v>38018</v>
      </c>
      <c r="B3771" s="79" t="s">
        <v>83</v>
      </c>
      <c r="C3771" s="79" t="s">
        <v>46</v>
      </c>
      <c r="D3771" s="85">
        <v>-1012485.7182</v>
      </c>
      <c r="E3771" s="85">
        <v>101248.57182</v>
      </c>
      <c r="F3771" s="210">
        <f t="shared" si="174"/>
        <v>6</v>
      </c>
      <c r="G3771" s="79" t="str">
        <f t="shared" si="175"/>
        <v>D</v>
      </c>
      <c r="H3771" s="79" t="str">
        <f t="shared" si="176"/>
        <v>6NGI-SOCAL</v>
      </c>
    </row>
    <row r="3772" spans="1:8">
      <c r="A3772" s="80">
        <v>38047</v>
      </c>
      <c r="B3772" s="79" t="s">
        <v>83</v>
      </c>
      <c r="C3772" s="79" t="s">
        <v>92</v>
      </c>
      <c r="D3772" s="85">
        <v>-533408.64350000001</v>
      </c>
      <c r="E3772" s="85">
        <v>53340.864350000003</v>
      </c>
      <c r="F3772" s="210">
        <f t="shared" si="174"/>
        <v>6</v>
      </c>
      <c r="G3772" s="79" t="str">
        <f t="shared" si="175"/>
        <v>D</v>
      </c>
      <c r="H3772" s="79" t="str">
        <f t="shared" si="176"/>
        <v>6IF-ELPO/PERMIAN</v>
      </c>
    </row>
    <row r="3773" spans="1:8">
      <c r="A3773" s="80">
        <v>38047</v>
      </c>
      <c r="B3773" s="79" t="s">
        <v>83</v>
      </c>
      <c r="C3773" s="79" t="s">
        <v>72</v>
      </c>
      <c r="D3773" s="85">
        <v>-2971524.4369000001</v>
      </c>
      <c r="E3773" s="85">
        <v>297152.44368999999</v>
      </c>
      <c r="F3773" s="210">
        <f t="shared" si="174"/>
        <v>6</v>
      </c>
      <c r="G3773" s="79" t="str">
        <f t="shared" si="175"/>
        <v>D</v>
      </c>
      <c r="H3773" s="79" t="str">
        <f t="shared" si="176"/>
        <v>6IF-ELPO/SJ</v>
      </c>
    </row>
    <row r="3774" spans="1:8">
      <c r="A3774" s="80">
        <v>38047</v>
      </c>
      <c r="B3774" s="79" t="s">
        <v>83</v>
      </c>
      <c r="C3774" s="79" t="s">
        <v>74</v>
      </c>
      <c r="D3774" s="85">
        <v>307196.95120000001</v>
      </c>
      <c r="E3774" s="85">
        <v>0</v>
      </c>
      <c r="F3774" s="210">
        <f t="shared" si="174"/>
        <v>6</v>
      </c>
      <c r="G3774" s="79" t="str">
        <f t="shared" si="175"/>
        <v>D</v>
      </c>
      <c r="H3774" s="79" t="str">
        <f t="shared" si="176"/>
        <v>6NGI-PGE/CG</v>
      </c>
    </row>
    <row r="3775" spans="1:8">
      <c r="A3775" s="80">
        <v>38047</v>
      </c>
      <c r="B3775" s="79" t="s">
        <v>83</v>
      </c>
      <c r="C3775" s="79" t="s">
        <v>75</v>
      </c>
      <c r="D3775" s="85">
        <v>5736810.5354000004</v>
      </c>
      <c r="E3775" s="85">
        <v>0</v>
      </c>
      <c r="F3775" s="210">
        <f t="shared" si="174"/>
        <v>6</v>
      </c>
      <c r="G3775" s="79" t="str">
        <f t="shared" si="175"/>
        <v>D</v>
      </c>
      <c r="H3775" s="79" t="str">
        <f t="shared" si="176"/>
        <v>6NGI-SOBDR-PG&amp;E</v>
      </c>
    </row>
    <row r="3776" spans="1:8">
      <c r="A3776" s="80">
        <v>38047</v>
      </c>
      <c r="B3776" s="79" t="s">
        <v>83</v>
      </c>
      <c r="C3776" s="79" t="s">
        <v>46</v>
      </c>
      <c r="D3776" s="85">
        <v>-1079815.7896</v>
      </c>
      <c r="E3776" s="85">
        <v>107981.57896</v>
      </c>
      <c r="F3776" s="210">
        <f t="shared" si="174"/>
        <v>6</v>
      </c>
      <c r="G3776" s="79" t="str">
        <f t="shared" si="175"/>
        <v>D</v>
      </c>
      <c r="H3776" s="79" t="str">
        <f t="shared" si="176"/>
        <v>6NGI-SOCAL</v>
      </c>
    </row>
    <row r="3777" spans="1:8">
      <c r="A3777" s="80">
        <v>38078</v>
      </c>
      <c r="B3777" s="79" t="s">
        <v>83</v>
      </c>
      <c r="C3777" s="79" t="s">
        <v>92</v>
      </c>
      <c r="D3777" s="85">
        <v>-514057.08039999998</v>
      </c>
      <c r="E3777" s="85">
        <v>51405.708039999998</v>
      </c>
      <c r="F3777" s="210">
        <f t="shared" si="174"/>
        <v>6</v>
      </c>
      <c r="G3777" s="79" t="str">
        <f t="shared" si="175"/>
        <v>D</v>
      </c>
      <c r="H3777" s="79" t="str">
        <f t="shared" si="176"/>
        <v>6IF-ELPO/PERMIAN</v>
      </c>
    </row>
    <row r="3778" spans="1:8">
      <c r="A3778" s="80">
        <v>38078</v>
      </c>
      <c r="B3778" s="79" t="s">
        <v>83</v>
      </c>
      <c r="C3778" s="79" t="s">
        <v>72</v>
      </c>
      <c r="D3778" s="85">
        <v>-2863720.3292</v>
      </c>
      <c r="E3778" s="85">
        <v>286372.03292000003</v>
      </c>
      <c r="F3778" s="210">
        <f t="shared" si="174"/>
        <v>6</v>
      </c>
      <c r="G3778" s="79" t="str">
        <f t="shared" si="175"/>
        <v>D</v>
      </c>
      <c r="H3778" s="79" t="str">
        <f t="shared" si="176"/>
        <v>6IF-ELPO/SJ</v>
      </c>
    </row>
    <row r="3779" spans="1:8">
      <c r="A3779" s="80">
        <v>38078</v>
      </c>
      <c r="B3779" s="79" t="s">
        <v>83</v>
      </c>
      <c r="C3779" s="79" t="s">
        <v>74</v>
      </c>
      <c r="D3779" s="85">
        <v>294863.17080000002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6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6NGI-PGE/CG</v>
      </c>
    </row>
    <row r="3780" spans="1:8">
      <c r="A3780" s="80">
        <v>38078</v>
      </c>
      <c r="B3780" s="79" t="s">
        <v>83</v>
      </c>
      <c r="C3780" s="79" t="s">
        <v>75</v>
      </c>
      <c r="D3780" s="85">
        <v>5528684.4522000002</v>
      </c>
      <c r="E3780" s="85">
        <v>0</v>
      </c>
      <c r="F3780" s="210">
        <f t="shared" si="177"/>
        <v>6</v>
      </c>
      <c r="G3780" s="79" t="str">
        <f t="shared" si="178"/>
        <v>D</v>
      </c>
      <c r="H3780" s="79" t="str">
        <f t="shared" si="179"/>
        <v>6NGI-SOBDR-PG&amp;E</v>
      </c>
    </row>
    <row r="3781" spans="1:8">
      <c r="A3781" s="80">
        <v>38078</v>
      </c>
      <c r="B3781" s="79" t="s">
        <v>83</v>
      </c>
      <c r="C3781" s="79" t="s">
        <v>46</v>
      </c>
      <c r="D3781" s="85">
        <v>-1041235.5718</v>
      </c>
      <c r="E3781" s="85">
        <v>104123.55718</v>
      </c>
      <c r="F3781" s="210">
        <f t="shared" si="177"/>
        <v>6</v>
      </c>
      <c r="G3781" s="79" t="str">
        <f t="shared" si="178"/>
        <v>D</v>
      </c>
      <c r="H3781" s="79" t="str">
        <f t="shared" si="179"/>
        <v>6NGI-SOCAL</v>
      </c>
    </row>
    <row r="3782" spans="1:8">
      <c r="A3782" s="80">
        <v>38108</v>
      </c>
      <c r="B3782" s="79" t="s">
        <v>83</v>
      </c>
      <c r="C3782" s="79" t="s">
        <v>92</v>
      </c>
      <c r="D3782" s="85">
        <v>-529052.05039999995</v>
      </c>
      <c r="E3782" s="85">
        <v>52905.205040000001</v>
      </c>
      <c r="F3782" s="210">
        <f t="shared" si="177"/>
        <v>6</v>
      </c>
      <c r="G3782" s="79" t="str">
        <f t="shared" si="178"/>
        <v>D</v>
      </c>
      <c r="H3782" s="79" t="str">
        <f t="shared" si="179"/>
        <v>6IF-ELPO/PERMIAN</v>
      </c>
    </row>
    <row r="3783" spans="1:8">
      <c r="A3783" s="80">
        <v>38108</v>
      </c>
      <c r="B3783" s="79" t="s">
        <v>83</v>
      </c>
      <c r="C3783" s="79" t="s">
        <v>72</v>
      </c>
      <c r="D3783" s="85">
        <v>-2947254.6331000002</v>
      </c>
      <c r="E3783" s="85">
        <v>294725.46331000002</v>
      </c>
      <c r="F3783" s="210">
        <f t="shared" si="177"/>
        <v>6</v>
      </c>
      <c r="G3783" s="79" t="str">
        <f t="shared" si="178"/>
        <v>D</v>
      </c>
      <c r="H3783" s="79" t="str">
        <f t="shared" si="179"/>
        <v>6IF-ELPO/SJ</v>
      </c>
    </row>
    <row r="3784" spans="1:8">
      <c r="A3784" s="80">
        <v>38108</v>
      </c>
      <c r="B3784" s="79" t="s">
        <v>83</v>
      </c>
      <c r="C3784" s="79" t="s">
        <v>74</v>
      </c>
      <c r="D3784" s="85">
        <v>304687.9327</v>
      </c>
      <c r="E3784" s="85">
        <v>0</v>
      </c>
      <c r="F3784" s="210">
        <f t="shared" si="177"/>
        <v>6</v>
      </c>
      <c r="G3784" s="79" t="str">
        <f t="shared" si="178"/>
        <v>D</v>
      </c>
      <c r="H3784" s="79" t="str">
        <f t="shared" si="179"/>
        <v>6NGI-PGE/CG</v>
      </c>
    </row>
    <row r="3785" spans="1:8">
      <c r="A3785" s="80">
        <v>38108</v>
      </c>
      <c r="B3785" s="79" t="s">
        <v>83</v>
      </c>
      <c r="C3785" s="79" t="s">
        <v>75</v>
      </c>
      <c r="D3785" s="85">
        <v>5689955.3706</v>
      </c>
      <c r="E3785" s="85">
        <v>0</v>
      </c>
      <c r="F3785" s="210">
        <f t="shared" si="177"/>
        <v>6</v>
      </c>
      <c r="G3785" s="79" t="str">
        <f t="shared" si="178"/>
        <v>D</v>
      </c>
      <c r="H3785" s="79" t="str">
        <f t="shared" si="179"/>
        <v>6NGI-SOBDR-PG&amp;E</v>
      </c>
    </row>
    <row r="3786" spans="1:8">
      <c r="A3786" s="80">
        <v>38108</v>
      </c>
      <c r="B3786" s="79" t="s">
        <v>83</v>
      </c>
      <c r="C3786" s="79" t="s">
        <v>46</v>
      </c>
      <c r="D3786" s="85">
        <v>-1070996.4383</v>
      </c>
      <c r="E3786" s="85">
        <v>107099.64383</v>
      </c>
      <c r="F3786" s="210">
        <f t="shared" si="177"/>
        <v>6</v>
      </c>
      <c r="G3786" s="79" t="str">
        <f t="shared" si="178"/>
        <v>D</v>
      </c>
      <c r="H3786" s="79" t="str">
        <f t="shared" si="179"/>
        <v>6NGI-SOCAL</v>
      </c>
    </row>
    <row r="3787" spans="1:8">
      <c r="A3787" s="80">
        <v>38139</v>
      </c>
      <c r="B3787" s="79" t="s">
        <v>83</v>
      </c>
      <c r="C3787" s="79" t="s">
        <v>92</v>
      </c>
      <c r="D3787" s="85">
        <v>-509809.89449999999</v>
      </c>
      <c r="E3787" s="85">
        <v>50980.989450000001</v>
      </c>
      <c r="F3787" s="210">
        <f t="shared" si="177"/>
        <v>6</v>
      </c>
      <c r="G3787" s="79" t="str">
        <f t="shared" si="178"/>
        <v>D</v>
      </c>
      <c r="H3787" s="79" t="str">
        <f t="shared" si="179"/>
        <v>6IF-ELPO/PERMIAN</v>
      </c>
    </row>
    <row r="3788" spans="1:8">
      <c r="A3788" s="80">
        <v>38139</v>
      </c>
      <c r="B3788" s="79" t="s">
        <v>83</v>
      </c>
      <c r="C3788" s="79" t="s">
        <v>72</v>
      </c>
      <c r="D3788" s="85">
        <v>-2840060.0134000001</v>
      </c>
      <c r="E3788" s="85">
        <v>284006.00134000002</v>
      </c>
      <c r="F3788" s="210">
        <f t="shared" si="177"/>
        <v>6</v>
      </c>
      <c r="G3788" s="79" t="str">
        <f t="shared" si="178"/>
        <v>D</v>
      </c>
      <c r="H3788" s="79" t="str">
        <f t="shared" si="179"/>
        <v>6IF-ELPO/SJ</v>
      </c>
    </row>
    <row r="3789" spans="1:8">
      <c r="A3789" s="80">
        <v>38139</v>
      </c>
      <c r="B3789" s="79" t="s">
        <v>83</v>
      </c>
      <c r="C3789" s="79" t="s">
        <v>74</v>
      </c>
      <c r="D3789" s="85">
        <v>292426.98460000003</v>
      </c>
      <c r="E3789" s="85">
        <v>0</v>
      </c>
      <c r="F3789" s="210">
        <f t="shared" si="177"/>
        <v>6</v>
      </c>
      <c r="G3789" s="79" t="str">
        <f t="shared" si="178"/>
        <v>D</v>
      </c>
      <c r="H3789" s="79" t="str">
        <f t="shared" si="179"/>
        <v>6NGI-PGE/CG</v>
      </c>
    </row>
    <row r="3790" spans="1:8">
      <c r="A3790" s="80">
        <v>38139</v>
      </c>
      <c r="B3790" s="79" t="s">
        <v>83</v>
      </c>
      <c r="C3790" s="79" t="s">
        <v>75</v>
      </c>
      <c r="D3790" s="85">
        <v>5483005.9622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6NGI-SOBDR-PG&amp;E</v>
      </c>
    </row>
    <row r="3791" spans="1:8">
      <c r="A3791" s="80">
        <v>38139</v>
      </c>
      <c r="B3791" s="79" t="s">
        <v>83</v>
      </c>
      <c r="C3791" s="79" t="s">
        <v>46</v>
      </c>
      <c r="D3791" s="85">
        <v>-1032632.7895</v>
      </c>
      <c r="E3791" s="85">
        <v>103263.27895000001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6NGI-SOCAL</v>
      </c>
    </row>
    <row r="3792" spans="1:8">
      <c r="A3792" s="80">
        <v>38169</v>
      </c>
      <c r="B3792" s="79" t="s">
        <v>83</v>
      </c>
      <c r="C3792" s="79" t="s">
        <v>92</v>
      </c>
      <c r="D3792" s="85">
        <v>-524616.40960000001</v>
      </c>
      <c r="E3792" s="85">
        <v>52461.640959999997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6IF-ELPO/PERMIAN</v>
      </c>
    </row>
    <row r="3793" spans="1:8">
      <c r="A3793" s="80">
        <v>38169</v>
      </c>
      <c r="B3793" s="79" t="s">
        <v>83</v>
      </c>
      <c r="C3793" s="79" t="s">
        <v>72</v>
      </c>
      <c r="D3793" s="85">
        <v>-2922544.4696</v>
      </c>
      <c r="E3793" s="85">
        <v>292254.44695999997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6IF-ELPO/SJ</v>
      </c>
    </row>
    <row r="3794" spans="1:8">
      <c r="A3794" s="80">
        <v>38169</v>
      </c>
      <c r="B3794" s="79" t="s">
        <v>83</v>
      </c>
      <c r="C3794" s="79" t="s">
        <v>74</v>
      </c>
      <c r="D3794" s="85">
        <v>302133.3898</v>
      </c>
      <c r="E3794" s="85">
        <v>0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6NGI-PGE/CG</v>
      </c>
    </row>
    <row r="3795" spans="1:8">
      <c r="A3795" s="80">
        <v>38169</v>
      </c>
      <c r="B3795" s="79" t="s">
        <v>83</v>
      </c>
      <c r="C3795" s="79" t="s">
        <v>75</v>
      </c>
      <c r="D3795" s="85">
        <v>5642250.0498000002</v>
      </c>
      <c r="E3795" s="85">
        <v>0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6NGI-SOBDR-PG&amp;E</v>
      </c>
    </row>
    <row r="3796" spans="1:8">
      <c r="A3796" s="80">
        <v>38169</v>
      </c>
      <c r="B3796" s="79" t="s">
        <v>83</v>
      </c>
      <c r="C3796" s="79" t="s">
        <v>46</v>
      </c>
      <c r="D3796" s="85">
        <v>-1089381.9785</v>
      </c>
      <c r="E3796" s="85">
        <v>108938.19785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6NGI-SOCAL</v>
      </c>
    </row>
    <row r="3797" spans="1:8">
      <c r="A3797" s="80">
        <v>38200</v>
      </c>
      <c r="B3797" s="79" t="s">
        <v>83</v>
      </c>
      <c r="C3797" s="79" t="s">
        <v>92</v>
      </c>
      <c r="D3797" s="85">
        <v>-522348.90889999998</v>
      </c>
      <c r="E3797" s="85">
        <v>52234.890890000002</v>
      </c>
      <c r="F3797" s="210">
        <f t="shared" si="177"/>
        <v>6</v>
      </c>
      <c r="G3797" s="79" t="str">
        <f t="shared" si="178"/>
        <v>D</v>
      </c>
      <c r="H3797" s="79" t="str">
        <f t="shared" si="179"/>
        <v>6IF-ELPO/PERMIAN</v>
      </c>
    </row>
    <row r="3798" spans="1:8">
      <c r="A3798" s="80">
        <v>38200</v>
      </c>
      <c r="B3798" s="79" t="s">
        <v>83</v>
      </c>
      <c r="C3798" s="79" t="s">
        <v>72</v>
      </c>
      <c r="D3798" s="85">
        <v>-2909912.6280999999</v>
      </c>
      <c r="E3798" s="85">
        <v>290991.26280999999</v>
      </c>
      <c r="F3798" s="210">
        <f t="shared" si="177"/>
        <v>6</v>
      </c>
      <c r="G3798" s="79" t="str">
        <f t="shared" si="178"/>
        <v>D</v>
      </c>
      <c r="H3798" s="79" t="str">
        <f t="shared" si="179"/>
        <v>6IF-ELPO/SJ</v>
      </c>
    </row>
    <row r="3799" spans="1:8">
      <c r="A3799" s="80">
        <v>38200</v>
      </c>
      <c r="B3799" s="79" t="s">
        <v>83</v>
      </c>
      <c r="C3799" s="79" t="s">
        <v>74</v>
      </c>
      <c r="D3799" s="85">
        <v>300827.50679999997</v>
      </c>
      <c r="E3799" s="85">
        <v>0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6NGI-PGE/CG</v>
      </c>
    </row>
    <row r="3800" spans="1:8">
      <c r="A3800" s="80">
        <v>38200</v>
      </c>
      <c r="B3800" s="79" t="s">
        <v>83</v>
      </c>
      <c r="C3800" s="79" t="s">
        <v>75</v>
      </c>
      <c r="D3800" s="85">
        <v>5617863.0785999997</v>
      </c>
      <c r="E3800" s="85">
        <v>0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6NGI-SOBDR-PG&amp;E</v>
      </c>
    </row>
    <row r="3801" spans="1:8">
      <c r="A3801" s="80">
        <v>38200</v>
      </c>
      <c r="B3801" s="79" t="s">
        <v>83</v>
      </c>
      <c r="C3801" s="79" t="s">
        <v>46</v>
      </c>
      <c r="D3801" s="85">
        <v>-944226.8676</v>
      </c>
      <c r="E3801" s="85">
        <v>94422.686759999997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6NGI-SOCAL</v>
      </c>
    </row>
    <row r="3802" spans="1:8">
      <c r="A3802" s="80">
        <v>38231</v>
      </c>
      <c r="B3802" s="79" t="s">
        <v>83</v>
      </c>
      <c r="C3802" s="79" t="s">
        <v>92</v>
      </c>
      <c r="D3802" s="85">
        <v>-503272.58659999998</v>
      </c>
      <c r="E3802" s="85">
        <v>50327.25866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6IF-ELPO/PERMIAN</v>
      </c>
    </row>
    <row r="3803" spans="1:8">
      <c r="A3803" s="80">
        <v>38231</v>
      </c>
      <c r="B3803" s="79" t="s">
        <v>83</v>
      </c>
      <c r="C3803" s="79" t="s">
        <v>72</v>
      </c>
      <c r="D3803" s="85">
        <v>-2803641.8368000002</v>
      </c>
      <c r="E3803" s="85">
        <v>280364.18368000002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6IF-ELPO/SJ</v>
      </c>
    </row>
    <row r="3804" spans="1:8">
      <c r="A3804" s="80">
        <v>38231</v>
      </c>
      <c r="B3804" s="79" t="s">
        <v>83</v>
      </c>
      <c r="C3804" s="79" t="s">
        <v>74</v>
      </c>
      <c r="D3804" s="85">
        <v>288677.18449999997</v>
      </c>
      <c r="E3804" s="85">
        <v>0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6NGI-PGE/CG</v>
      </c>
    </row>
    <row r="3805" spans="1:8">
      <c r="A3805" s="80">
        <v>38231</v>
      </c>
      <c r="B3805" s="79" t="s">
        <v>83</v>
      </c>
      <c r="C3805" s="79" t="s">
        <v>75</v>
      </c>
      <c r="D3805" s="85">
        <v>5412697.2088000001</v>
      </c>
      <c r="E3805" s="85">
        <v>0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6NGI-SOBDR-PG&amp;E</v>
      </c>
    </row>
    <row r="3806" spans="1:8">
      <c r="A3806" s="80">
        <v>38231</v>
      </c>
      <c r="B3806" s="79" t="s">
        <v>83</v>
      </c>
      <c r="C3806" s="79" t="s">
        <v>46</v>
      </c>
      <c r="D3806" s="85">
        <v>-884073.87749999994</v>
      </c>
      <c r="E3806" s="85">
        <v>88407.387749999994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6NGI-SOCAL</v>
      </c>
    </row>
    <row r="3807" spans="1:8">
      <c r="A3807" s="80">
        <v>38261</v>
      </c>
      <c r="B3807" s="79" t="s">
        <v>83</v>
      </c>
      <c r="C3807" s="79" t="s">
        <v>92</v>
      </c>
      <c r="D3807" s="85">
        <v>-517818.12569999998</v>
      </c>
      <c r="E3807" s="85">
        <v>51781.812570000002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6IF-ELPO/PERMIAN</v>
      </c>
    </row>
    <row r="3808" spans="1:8">
      <c r="A3808" s="80">
        <v>38261</v>
      </c>
      <c r="B3808" s="79" t="s">
        <v>83</v>
      </c>
      <c r="C3808" s="79" t="s">
        <v>72</v>
      </c>
      <c r="D3808" s="85">
        <v>-2884672.443</v>
      </c>
      <c r="E3808" s="85">
        <v>288467.24430000002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6IF-ELPO/SJ</v>
      </c>
    </row>
    <row r="3809" spans="1:8">
      <c r="A3809" s="80">
        <v>38261</v>
      </c>
      <c r="B3809" s="79" t="s">
        <v>83</v>
      </c>
      <c r="C3809" s="79" t="s">
        <v>74</v>
      </c>
      <c r="D3809" s="85">
        <v>298218.17009999999</v>
      </c>
      <c r="E3809" s="85">
        <v>0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6NGI-PGE/CG</v>
      </c>
    </row>
    <row r="3810" spans="1:8">
      <c r="A3810" s="80">
        <v>38261</v>
      </c>
      <c r="B3810" s="79" t="s">
        <v>83</v>
      </c>
      <c r="C3810" s="79" t="s">
        <v>75</v>
      </c>
      <c r="D3810" s="85">
        <v>5569134.5010000002</v>
      </c>
      <c r="E3810" s="85">
        <v>0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6NGI-SOBDR-PG&amp;E</v>
      </c>
    </row>
    <row r="3811" spans="1:8">
      <c r="A3811" s="80">
        <v>38261</v>
      </c>
      <c r="B3811" s="79" t="s">
        <v>83</v>
      </c>
      <c r="C3811" s="79" t="s">
        <v>46</v>
      </c>
      <c r="D3811" s="85">
        <v>-909026.47019999998</v>
      </c>
      <c r="E3811" s="85">
        <v>90902.647020000004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6NGI-SOCAL</v>
      </c>
    </row>
    <row r="3812" spans="1:8">
      <c r="A3812" s="80">
        <v>38292</v>
      </c>
      <c r="B3812" s="79" t="s">
        <v>83</v>
      </c>
      <c r="C3812" s="79" t="s">
        <v>92</v>
      </c>
      <c r="D3812" s="85">
        <v>-498880.75410000002</v>
      </c>
      <c r="E3812" s="85">
        <v>49888.075409999998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6IF-ELPO/PERMIAN</v>
      </c>
    </row>
    <row r="3813" spans="1:8">
      <c r="A3813" s="80">
        <v>38292</v>
      </c>
      <c r="B3813" s="79" t="s">
        <v>83</v>
      </c>
      <c r="C3813" s="79" t="s">
        <v>72</v>
      </c>
      <c r="D3813" s="85">
        <v>-2779175.7218999998</v>
      </c>
      <c r="E3813" s="85">
        <v>277917.57218999998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6IF-ELPO/SJ</v>
      </c>
    </row>
    <row r="3814" spans="1:8">
      <c r="A3814" s="80">
        <v>38292</v>
      </c>
      <c r="B3814" s="79" t="s">
        <v>83</v>
      </c>
      <c r="C3814" s="79" t="s">
        <v>74</v>
      </c>
      <c r="D3814" s="85">
        <v>286158.02919999999</v>
      </c>
      <c r="E3814" s="85">
        <v>0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6NGI-PGE/CG</v>
      </c>
    </row>
    <row r="3815" spans="1:8">
      <c r="A3815" s="80">
        <v>38292</v>
      </c>
      <c r="B3815" s="79" t="s">
        <v>83</v>
      </c>
      <c r="C3815" s="79" t="s">
        <v>75</v>
      </c>
      <c r="D3815" s="85">
        <v>5365463.0475000003</v>
      </c>
      <c r="E3815" s="85">
        <v>0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6NGI-SOBDR-PG&amp;E</v>
      </c>
    </row>
    <row r="3816" spans="1:8">
      <c r="A3816" s="80">
        <v>38292</v>
      </c>
      <c r="B3816" s="79" t="s">
        <v>83</v>
      </c>
      <c r="C3816" s="79" t="s">
        <v>46</v>
      </c>
      <c r="D3816" s="85">
        <v>-876358.9645</v>
      </c>
      <c r="E3816" s="85">
        <v>87635.89645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6NGI-SOCAL</v>
      </c>
    </row>
    <row r="3817" spans="1:8">
      <c r="A3817" s="80">
        <v>38322</v>
      </c>
      <c r="B3817" s="79" t="s">
        <v>83</v>
      </c>
      <c r="C3817" s="79" t="s">
        <v>92</v>
      </c>
      <c r="D3817" s="85">
        <v>-513249.03259999998</v>
      </c>
      <c r="E3817" s="85">
        <v>51324.903259999999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6IF-ELPO/PERMIAN</v>
      </c>
    </row>
    <row r="3818" spans="1:8">
      <c r="A3818" s="80">
        <v>38322</v>
      </c>
      <c r="B3818" s="79" t="s">
        <v>83</v>
      </c>
      <c r="C3818" s="79" t="s">
        <v>72</v>
      </c>
      <c r="D3818" s="85">
        <v>-2859218.8396000001</v>
      </c>
      <c r="E3818" s="85">
        <v>285921.88396000001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6IF-ELPO/SJ</v>
      </c>
    </row>
    <row r="3819" spans="1:8">
      <c r="A3819" s="80">
        <v>38322</v>
      </c>
      <c r="B3819" s="79" t="s">
        <v>83</v>
      </c>
      <c r="C3819" s="79" t="s">
        <v>74</v>
      </c>
      <c r="D3819" s="85">
        <v>295586.77</v>
      </c>
      <c r="E3819" s="85">
        <v>0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6NGI-PGE/CG</v>
      </c>
    </row>
    <row r="3820" spans="1:8">
      <c r="A3820" s="80">
        <v>38322</v>
      </c>
      <c r="B3820" s="79" t="s">
        <v>83</v>
      </c>
      <c r="C3820" s="79" t="s">
        <v>75</v>
      </c>
      <c r="D3820" s="85">
        <v>5519993.8986</v>
      </c>
      <c r="E3820" s="85">
        <v>0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6NGI-SOBDR-PG&amp;E</v>
      </c>
    </row>
    <row r="3821" spans="1:8">
      <c r="A3821" s="80">
        <v>38322</v>
      </c>
      <c r="B3821" s="79" t="s">
        <v>83</v>
      </c>
      <c r="C3821" s="79" t="s">
        <v>46</v>
      </c>
      <c r="D3821" s="85">
        <v>-898334.49109999998</v>
      </c>
      <c r="E3821" s="85">
        <v>89833.449110000001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6NGI-SOCAL</v>
      </c>
    </row>
    <row r="3822" spans="1:8">
      <c r="A3822" s="80">
        <v>38353</v>
      </c>
      <c r="B3822" s="79" t="s">
        <v>83</v>
      </c>
      <c r="C3822" s="79" t="s">
        <v>92</v>
      </c>
      <c r="D3822" s="85">
        <v>38573.269700000004</v>
      </c>
      <c r="E3822" s="85">
        <v>-3857.3269700000001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6IF-ELPO/PERMIAN</v>
      </c>
    </row>
    <row r="3823" spans="1:8">
      <c r="A3823" s="80">
        <v>38353</v>
      </c>
      <c r="B3823" s="79" t="s">
        <v>83</v>
      </c>
      <c r="C3823" s="79" t="s">
        <v>72</v>
      </c>
      <c r="D3823" s="85">
        <v>-2846152.3341000001</v>
      </c>
      <c r="E3823" s="85">
        <v>284615.23340999999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6IF-ELPO/SJ</v>
      </c>
    </row>
    <row r="3824" spans="1:8">
      <c r="A3824" s="80">
        <v>38353</v>
      </c>
      <c r="B3824" s="79" t="s">
        <v>83</v>
      </c>
      <c r="C3824" s="79" t="s">
        <v>74</v>
      </c>
      <c r="D3824" s="85">
        <v>19497.563000000002</v>
      </c>
      <c r="E3824" s="85">
        <v>0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6NGI-PGE/CG</v>
      </c>
    </row>
    <row r="3825" spans="1:8">
      <c r="A3825" s="80">
        <v>38353</v>
      </c>
      <c r="B3825" s="79" t="s">
        <v>83</v>
      </c>
      <c r="C3825" s="79" t="s">
        <v>75</v>
      </c>
      <c r="D3825" s="85">
        <v>5494767.7668000003</v>
      </c>
      <c r="E3825" s="85">
        <v>0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6NGI-SOBDR-PG&amp;E</v>
      </c>
    </row>
    <row r="3826" spans="1:8">
      <c r="A3826" s="80">
        <v>38353</v>
      </c>
      <c r="B3826" s="79" t="s">
        <v>83</v>
      </c>
      <c r="C3826" s="79" t="s">
        <v>46</v>
      </c>
      <c r="D3826" s="85">
        <v>-344752.36479999998</v>
      </c>
      <c r="E3826" s="85">
        <v>34475.23648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6NGI-SOCAL</v>
      </c>
    </row>
    <row r="3827" spans="1:8">
      <c r="A3827" s="80">
        <v>38384</v>
      </c>
      <c r="B3827" s="79" t="s">
        <v>83</v>
      </c>
      <c r="C3827" s="79" t="s">
        <v>92</v>
      </c>
      <c r="D3827" s="85">
        <v>34679.658000000003</v>
      </c>
      <c r="E3827" s="85">
        <v>-3467.9657999999999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6IF-ELPO/PERMIAN</v>
      </c>
    </row>
    <row r="3828" spans="1:8">
      <c r="A3828" s="80">
        <v>38384</v>
      </c>
      <c r="B3828" s="79" t="s">
        <v>83</v>
      </c>
      <c r="C3828" s="79" t="s">
        <v>72</v>
      </c>
      <c r="D3828" s="85">
        <v>-2558859.8089999999</v>
      </c>
      <c r="E3828" s="85">
        <v>255885.9809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6IF-ELPO/SJ</v>
      </c>
    </row>
    <row r="3829" spans="1:8">
      <c r="A3829" s="80">
        <v>38384</v>
      </c>
      <c r="B3829" s="79" t="s">
        <v>83</v>
      </c>
      <c r="C3829" s="79" t="s">
        <v>74</v>
      </c>
      <c r="D3829" s="85">
        <v>14114.634900000001</v>
      </c>
      <c r="E3829" s="85">
        <v>0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6NGI-PGE/CG</v>
      </c>
    </row>
    <row r="3830" spans="1:8">
      <c r="A3830" s="80">
        <v>38384</v>
      </c>
      <c r="B3830" s="79" t="s">
        <v>83</v>
      </c>
      <c r="C3830" s="79" t="s">
        <v>75</v>
      </c>
      <c r="D3830" s="85">
        <v>4940122.2240000004</v>
      </c>
      <c r="E3830" s="85">
        <v>0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6NGI-SOBDR-PG&amp;E</v>
      </c>
    </row>
    <row r="3831" spans="1:8">
      <c r="A3831" s="80">
        <v>38384</v>
      </c>
      <c r="B3831" s="79" t="s">
        <v>83</v>
      </c>
      <c r="C3831" s="79" t="s">
        <v>46</v>
      </c>
      <c r="D3831" s="85">
        <v>-311404.13299999997</v>
      </c>
      <c r="E3831" s="85">
        <v>31140.4133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6NGI-SOCAL</v>
      </c>
    </row>
    <row r="3832" spans="1:8">
      <c r="A3832" s="80">
        <v>38412</v>
      </c>
      <c r="B3832" s="79" t="s">
        <v>83</v>
      </c>
      <c r="C3832" s="79" t="s">
        <v>92</v>
      </c>
      <c r="D3832" s="85">
        <v>38232.936699999998</v>
      </c>
      <c r="E3832" s="85">
        <v>-3823.29367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6IF-ELPO/PERMIAN</v>
      </c>
    </row>
    <row r="3833" spans="1:8">
      <c r="A3833" s="80">
        <v>38412</v>
      </c>
      <c r="B3833" s="79" t="s">
        <v>83</v>
      </c>
      <c r="C3833" s="79" t="s">
        <v>72</v>
      </c>
      <c r="D3833" s="85">
        <v>-2821040.656</v>
      </c>
      <c r="E3833" s="85">
        <v>282104.06559999997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6IF-ELPO/SJ</v>
      </c>
    </row>
    <row r="3834" spans="1:8">
      <c r="A3834" s="80">
        <v>38412</v>
      </c>
      <c r="B3834" s="79" t="s">
        <v>83</v>
      </c>
      <c r="C3834" s="79" t="s">
        <v>74</v>
      </c>
      <c r="D3834" s="85">
        <v>19325.535499999998</v>
      </c>
      <c r="E3834" s="85">
        <v>0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6NGI-PGE/CG</v>
      </c>
    </row>
    <row r="3835" spans="1:8">
      <c r="A3835" s="80">
        <v>38412</v>
      </c>
      <c r="B3835" s="79" t="s">
        <v>83</v>
      </c>
      <c r="C3835" s="79" t="s">
        <v>75</v>
      </c>
      <c r="D3835" s="85">
        <v>5446287.2845000001</v>
      </c>
      <c r="E3835" s="85">
        <v>0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6NGI-SOBDR-PG&amp;E</v>
      </c>
    </row>
    <row r="3836" spans="1:8">
      <c r="A3836" s="80">
        <v>38412</v>
      </c>
      <c r="B3836" s="79" t="s">
        <v>83</v>
      </c>
      <c r="C3836" s="79" t="s">
        <v>46</v>
      </c>
      <c r="D3836" s="85">
        <v>-344345.90580000001</v>
      </c>
      <c r="E3836" s="85">
        <v>34434.590579999996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6NGI-SOCAL</v>
      </c>
    </row>
    <row r="3837" spans="1:8">
      <c r="A3837" s="80">
        <v>38443</v>
      </c>
      <c r="B3837" s="79" t="s">
        <v>83</v>
      </c>
      <c r="C3837" s="79" t="s">
        <v>92</v>
      </c>
      <c r="D3837" s="85">
        <v>36827.463900000002</v>
      </c>
      <c r="E3837" s="85">
        <v>-3682.7463899999998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6IF-ELPO/PERMIAN</v>
      </c>
    </row>
    <row r="3838" spans="1:8">
      <c r="A3838" s="80">
        <v>38443</v>
      </c>
      <c r="B3838" s="79" t="s">
        <v>83</v>
      </c>
      <c r="C3838" s="79" t="s">
        <v>72</v>
      </c>
      <c r="D3838" s="85">
        <v>-2717336.9835999999</v>
      </c>
      <c r="E3838" s="85">
        <v>271733.69835999998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6IF-ELPO/SJ</v>
      </c>
    </row>
    <row r="3839" spans="1:8">
      <c r="A3839" s="80">
        <v>38443</v>
      </c>
      <c r="B3839" s="79" t="s">
        <v>83</v>
      </c>
      <c r="C3839" s="79" t="s">
        <v>74</v>
      </c>
      <c r="D3839" s="85">
        <v>17486.924999999999</v>
      </c>
      <c r="E3839" s="85">
        <v>0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6NGI-PGE/CG</v>
      </c>
    </row>
    <row r="3840" spans="1:8">
      <c r="A3840" s="80">
        <v>38443</v>
      </c>
      <c r="B3840" s="79" t="s">
        <v>83</v>
      </c>
      <c r="C3840" s="79" t="s">
        <v>75</v>
      </c>
      <c r="D3840" s="85">
        <v>5246077.4815999996</v>
      </c>
      <c r="E3840" s="85">
        <v>0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6NGI-SOBDR-PG&amp;E</v>
      </c>
    </row>
    <row r="3841" spans="1:8">
      <c r="A3841" s="80">
        <v>38443</v>
      </c>
      <c r="B3841" s="79" t="s">
        <v>83</v>
      </c>
      <c r="C3841" s="79" t="s">
        <v>46</v>
      </c>
      <c r="D3841" s="85">
        <v>-332251.57380000001</v>
      </c>
      <c r="E3841" s="85">
        <v>33225.157379999997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6NGI-SOCAL</v>
      </c>
    </row>
    <row r="3842" spans="1:8">
      <c r="A3842" s="80">
        <v>38473</v>
      </c>
      <c r="B3842" s="79" t="s">
        <v>83</v>
      </c>
      <c r="C3842" s="79" t="s">
        <v>92</v>
      </c>
      <c r="D3842" s="85">
        <v>37884.553700000004</v>
      </c>
      <c r="E3842" s="85">
        <v>-3788.4553700000001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6IF-ELPO/PERMIAN</v>
      </c>
    </row>
    <row r="3843" spans="1:8">
      <c r="A3843" s="80">
        <v>38473</v>
      </c>
      <c r="B3843" s="79" t="s">
        <v>83</v>
      </c>
      <c r="C3843" s="79" t="s">
        <v>72</v>
      </c>
      <c r="D3843" s="85">
        <v>-2795334.9986999999</v>
      </c>
      <c r="E3843" s="85">
        <v>279533.49987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6IF-ELPO/SJ</v>
      </c>
    </row>
    <row r="3844" spans="1:8">
      <c r="A3844" s="80">
        <v>38473</v>
      </c>
      <c r="B3844" s="79" t="s">
        <v>83</v>
      </c>
      <c r="C3844" s="79" t="s">
        <v>74</v>
      </c>
      <c r="D3844" s="85">
        <v>19149.438900000001</v>
      </c>
      <c r="E3844" s="85">
        <v>0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6NGI-PGE/CG</v>
      </c>
    </row>
    <row r="3845" spans="1:8">
      <c r="A3845" s="80">
        <v>38473</v>
      </c>
      <c r="B3845" s="79" t="s">
        <v>83</v>
      </c>
      <c r="C3845" s="79" t="s">
        <v>75</v>
      </c>
      <c r="D3845" s="85">
        <v>5396660.0678000003</v>
      </c>
      <c r="E3845" s="85">
        <v>0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6NGI-SOBDR-PG&amp;E</v>
      </c>
    </row>
    <row r="3846" spans="1:8">
      <c r="A3846" s="80">
        <v>38473</v>
      </c>
      <c r="B3846" s="79" t="s">
        <v>83</v>
      </c>
      <c r="C3846" s="79" t="s">
        <v>46</v>
      </c>
      <c r="D3846" s="85">
        <v>-341208.18479999999</v>
      </c>
      <c r="E3846" s="85">
        <v>34120.818480000002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6NGI-SOCAL</v>
      </c>
    </row>
    <row r="3847" spans="1:8">
      <c r="A3847" s="80">
        <v>38504</v>
      </c>
      <c r="B3847" s="79" t="s">
        <v>83</v>
      </c>
      <c r="C3847" s="79" t="s">
        <v>92</v>
      </c>
      <c r="D3847" s="85">
        <v>36490.475700000003</v>
      </c>
      <c r="E3847" s="85">
        <v>-3649.0475700000002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6IF-ELPO/PERMIAN</v>
      </c>
    </row>
    <row r="3848" spans="1:8">
      <c r="A3848" s="80">
        <v>38504</v>
      </c>
      <c r="B3848" s="79" t="s">
        <v>83</v>
      </c>
      <c r="C3848" s="79" t="s">
        <v>72</v>
      </c>
      <c r="D3848" s="85">
        <v>-2692472.0838000001</v>
      </c>
      <c r="E3848" s="85">
        <v>269247.20838000003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6IF-ELPO/SJ</v>
      </c>
    </row>
    <row r="3849" spans="1:8">
      <c r="A3849" s="80">
        <v>38504</v>
      </c>
      <c r="B3849" s="79" t="s">
        <v>83</v>
      </c>
      <c r="C3849" s="79" t="s">
        <v>74</v>
      </c>
      <c r="D3849" s="85">
        <v>17326.911400000001</v>
      </c>
      <c r="E3849" s="85">
        <v>0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6NGI-PGE/CG</v>
      </c>
    </row>
    <row r="3850" spans="1:8">
      <c r="A3850" s="80">
        <v>38504</v>
      </c>
      <c r="B3850" s="79" t="s">
        <v>83</v>
      </c>
      <c r="C3850" s="79" t="s">
        <v>75</v>
      </c>
      <c r="D3850" s="85">
        <v>5198073.4280000003</v>
      </c>
      <c r="E3850" s="85">
        <v>0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6NGI-SOBDR-PG&amp;E</v>
      </c>
    </row>
    <row r="3851" spans="1:8">
      <c r="A3851" s="80">
        <v>38504</v>
      </c>
      <c r="B3851" s="79" t="s">
        <v>83</v>
      </c>
      <c r="C3851" s="79" t="s">
        <v>46</v>
      </c>
      <c r="D3851" s="85">
        <v>-329211.31709999999</v>
      </c>
      <c r="E3851" s="85">
        <v>32921.131710000001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6NGI-SOCAL</v>
      </c>
    </row>
    <row r="3852" spans="1:8">
      <c r="A3852" s="80">
        <v>38534</v>
      </c>
      <c r="B3852" s="79" t="s">
        <v>83</v>
      </c>
      <c r="C3852" s="79" t="s">
        <v>92</v>
      </c>
      <c r="D3852" s="85">
        <v>37535.3171</v>
      </c>
      <c r="E3852" s="85">
        <v>-3753.5317100000002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6IF-ELPO/PERMIAN</v>
      </c>
    </row>
    <row r="3853" spans="1:8">
      <c r="A3853" s="80">
        <v>38534</v>
      </c>
      <c r="B3853" s="79" t="s">
        <v>83</v>
      </c>
      <c r="C3853" s="79" t="s">
        <v>72</v>
      </c>
      <c r="D3853" s="85">
        <v>-2769566.3561999998</v>
      </c>
      <c r="E3853" s="85">
        <v>276956.63562000002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6IF-ELPO/SJ</v>
      </c>
    </row>
    <row r="3854" spans="1:8">
      <c r="A3854" s="80">
        <v>38534</v>
      </c>
      <c r="B3854" s="79" t="s">
        <v>83</v>
      </c>
      <c r="C3854" s="79" t="s">
        <v>74</v>
      </c>
      <c r="D3854" s="85">
        <v>18972.910900000003</v>
      </c>
      <c r="E3854" s="85">
        <v>0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6NGI-PGE/CG</v>
      </c>
    </row>
    <row r="3855" spans="1:8">
      <c r="A3855" s="80">
        <v>38534</v>
      </c>
      <c r="B3855" s="79" t="s">
        <v>83</v>
      </c>
      <c r="C3855" s="79" t="s">
        <v>75</v>
      </c>
      <c r="D3855" s="85">
        <v>5346911.2527000001</v>
      </c>
      <c r="E3855" s="85">
        <v>0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6NGI-SOBDR-PG&amp;E</v>
      </c>
    </row>
    <row r="3856" spans="1:8">
      <c r="A3856" s="80">
        <v>38534</v>
      </c>
      <c r="B3856" s="79" t="s">
        <v>83</v>
      </c>
      <c r="C3856" s="79" t="s">
        <v>46</v>
      </c>
      <c r="D3856" s="85">
        <v>-338062.77600000001</v>
      </c>
      <c r="E3856" s="85">
        <v>33806.277600000001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6NGI-SOCAL</v>
      </c>
    </row>
    <row r="3857" spans="1:8">
      <c r="A3857" s="80">
        <v>38565</v>
      </c>
      <c r="B3857" s="79" t="s">
        <v>83</v>
      </c>
      <c r="C3857" s="79" t="s">
        <v>92</v>
      </c>
      <c r="D3857" s="85">
        <v>37358.592900000003</v>
      </c>
      <c r="E3857" s="85">
        <v>-3735.8592899999999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6IF-ELPO/PERMIAN</v>
      </c>
    </row>
    <row r="3858" spans="1:8">
      <c r="A3858" s="80">
        <v>38565</v>
      </c>
      <c r="B3858" s="79" t="s">
        <v>83</v>
      </c>
      <c r="C3858" s="79" t="s">
        <v>72</v>
      </c>
      <c r="D3858" s="85">
        <v>-2756526.6705999998</v>
      </c>
      <c r="E3858" s="85">
        <v>275652.66706000001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6IF-ELPO/SJ</v>
      </c>
    </row>
    <row r="3859" spans="1:8">
      <c r="A3859" s="80">
        <v>38565</v>
      </c>
      <c r="B3859" s="79" t="s">
        <v>83</v>
      </c>
      <c r="C3859" s="79" t="s">
        <v>74</v>
      </c>
      <c r="D3859" s="85">
        <v>18883.5825</v>
      </c>
      <c r="E3859" s="85">
        <v>0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6NGI-PGE/CG</v>
      </c>
    </row>
    <row r="3860" spans="1:8">
      <c r="A3860" s="80">
        <v>38565</v>
      </c>
      <c r="B3860" s="79" t="s">
        <v>83</v>
      </c>
      <c r="C3860" s="79" t="s">
        <v>75</v>
      </c>
      <c r="D3860" s="85">
        <v>5321736.8996000001</v>
      </c>
      <c r="E3860" s="85">
        <v>0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6NGI-SOBDR-PG&amp;E</v>
      </c>
    </row>
    <row r="3861" spans="1:8">
      <c r="A3861" s="80">
        <v>38565</v>
      </c>
      <c r="B3861" s="79" t="s">
        <v>83</v>
      </c>
      <c r="C3861" s="79" t="s">
        <v>46</v>
      </c>
      <c r="D3861" s="85">
        <v>-336471.10710000002</v>
      </c>
      <c r="E3861" s="85">
        <v>33647.110710000001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6NGI-SOCAL</v>
      </c>
    </row>
    <row r="3862" spans="1:8">
      <c r="A3862" s="80">
        <v>38596</v>
      </c>
      <c r="B3862" s="79" t="s">
        <v>83</v>
      </c>
      <c r="C3862" s="79" t="s">
        <v>92</v>
      </c>
      <c r="D3862" s="85">
        <v>35981.147700000001</v>
      </c>
      <c r="E3862" s="85">
        <v>-3598.1147700000001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6IF-ELPO/PERMIAN</v>
      </c>
    </row>
    <row r="3863" spans="1:8">
      <c r="A3863" s="80">
        <v>38596</v>
      </c>
      <c r="B3863" s="79" t="s">
        <v>83</v>
      </c>
      <c r="C3863" s="79" t="s">
        <v>72</v>
      </c>
      <c r="D3863" s="85">
        <v>-2654891.0227000001</v>
      </c>
      <c r="E3863" s="85">
        <v>265489.10226999997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6IF-ELPO/SJ</v>
      </c>
    </row>
    <row r="3864" spans="1:8">
      <c r="A3864" s="80">
        <v>38596</v>
      </c>
      <c r="B3864" s="79" t="s">
        <v>83</v>
      </c>
      <c r="C3864" s="79" t="s">
        <v>74</v>
      </c>
      <c r="D3864" s="85">
        <v>17085.065399999999</v>
      </c>
      <c r="E3864" s="85">
        <v>0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6NGI-PGE/CG</v>
      </c>
    </row>
    <row r="3865" spans="1:8">
      <c r="A3865" s="80">
        <v>38596</v>
      </c>
      <c r="B3865" s="79" t="s">
        <v>83</v>
      </c>
      <c r="C3865" s="79" t="s">
        <v>75</v>
      </c>
      <c r="D3865" s="85">
        <v>5125519.6151999999</v>
      </c>
      <c r="E3865" s="85">
        <v>0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6NGI-SOBDR-PG&amp;E</v>
      </c>
    </row>
    <row r="3866" spans="1:8">
      <c r="A3866" s="80">
        <v>38596</v>
      </c>
      <c r="B3866" s="79" t="s">
        <v>83</v>
      </c>
      <c r="C3866" s="79" t="s">
        <v>46</v>
      </c>
      <c r="D3866" s="85">
        <v>-324616.24229999998</v>
      </c>
      <c r="E3866" s="85">
        <v>32461.624230000001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6NGI-SOCAL</v>
      </c>
    </row>
    <row r="3867" spans="1:8">
      <c r="A3867" s="80">
        <v>38626</v>
      </c>
      <c r="B3867" s="79" t="s">
        <v>83</v>
      </c>
      <c r="C3867" s="79" t="s">
        <v>92</v>
      </c>
      <c r="D3867" s="85">
        <v>37008.1656</v>
      </c>
      <c r="E3867" s="85">
        <v>-3700.8165600000002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6IF-ELPO/PERMIAN</v>
      </c>
    </row>
    <row r="3868" spans="1:8">
      <c r="A3868" s="80">
        <v>38626</v>
      </c>
      <c r="B3868" s="79" t="s">
        <v>83</v>
      </c>
      <c r="C3868" s="79" t="s">
        <v>72</v>
      </c>
      <c r="D3868" s="85">
        <v>-2730670.1710000001</v>
      </c>
      <c r="E3868" s="85">
        <v>273067.0171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6IF-ELPO/SJ</v>
      </c>
    </row>
    <row r="3869" spans="1:8">
      <c r="A3869" s="80">
        <v>38626</v>
      </c>
      <c r="B3869" s="79" t="s">
        <v>83</v>
      </c>
      <c r="C3869" s="79" t="s">
        <v>74</v>
      </c>
      <c r="D3869" s="85">
        <v>18706.452600000001</v>
      </c>
      <c r="E3869" s="85">
        <v>0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6NGI-PGE/CG</v>
      </c>
    </row>
    <row r="3870" spans="1:8">
      <c r="A3870" s="80">
        <v>38626</v>
      </c>
      <c r="B3870" s="79" t="s">
        <v>83</v>
      </c>
      <c r="C3870" s="79" t="s">
        <v>75</v>
      </c>
      <c r="D3870" s="85">
        <v>5271818.4682</v>
      </c>
      <c r="E3870" s="85">
        <v>0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6NGI-SOBDR-PG&amp;E</v>
      </c>
    </row>
    <row r="3871" spans="1:8">
      <c r="A3871" s="80">
        <v>38626</v>
      </c>
      <c r="B3871" s="79" t="s">
        <v>83</v>
      </c>
      <c r="C3871" s="79" t="s">
        <v>46</v>
      </c>
      <c r="D3871" s="85">
        <v>-333314.97399999999</v>
      </c>
      <c r="E3871" s="85">
        <v>33331.4974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6NGI-SOCAL</v>
      </c>
    </row>
    <row r="3872" spans="1:8">
      <c r="A3872" s="80">
        <v>38657</v>
      </c>
      <c r="B3872" s="79" t="s">
        <v>83</v>
      </c>
      <c r="C3872" s="79" t="s">
        <v>92</v>
      </c>
      <c r="D3872" s="85">
        <v>35643.512600000002</v>
      </c>
      <c r="E3872" s="85">
        <v>-3564.3512599999999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6IF-ELPO/PERMIAN</v>
      </c>
    </row>
    <row r="3873" spans="1:8">
      <c r="A3873" s="80">
        <v>38657</v>
      </c>
      <c r="B3873" s="79" t="s">
        <v>83</v>
      </c>
      <c r="C3873" s="79" t="s">
        <v>72</v>
      </c>
      <c r="D3873" s="85">
        <v>-2629978.4035</v>
      </c>
      <c r="E3873" s="85">
        <v>262997.84035000001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6IF-ELPO/SJ</v>
      </c>
    </row>
    <row r="3874" spans="1:8">
      <c r="A3874" s="80">
        <v>38657</v>
      </c>
      <c r="B3874" s="79" t="s">
        <v>83</v>
      </c>
      <c r="C3874" s="79" t="s">
        <v>74</v>
      </c>
      <c r="D3874" s="85">
        <v>16924.7448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6NGI-PGE/CG</v>
      </c>
    </row>
    <row r="3875" spans="1:8">
      <c r="A3875" s="80">
        <v>38657</v>
      </c>
      <c r="B3875" s="79" t="s">
        <v>83</v>
      </c>
      <c r="C3875" s="79" t="s">
        <v>75</v>
      </c>
      <c r="D3875" s="85">
        <v>5077423.4347000001</v>
      </c>
      <c r="E3875" s="85">
        <v>0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6NGI-SOBDR-PG&amp;E</v>
      </c>
    </row>
    <row r="3876" spans="1:8">
      <c r="A3876" s="80">
        <v>38657</v>
      </c>
      <c r="B3876" s="79" t="s">
        <v>83</v>
      </c>
      <c r="C3876" s="79" t="s">
        <v>46</v>
      </c>
      <c r="D3876" s="85">
        <v>-321570.15100000001</v>
      </c>
      <c r="E3876" s="85">
        <v>32157.015100000001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6NGI-SOCAL</v>
      </c>
    </row>
    <row r="3877" spans="1:8">
      <c r="A3877" s="80">
        <v>38687</v>
      </c>
      <c r="B3877" s="79" t="s">
        <v>83</v>
      </c>
      <c r="C3877" s="79" t="s">
        <v>92</v>
      </c>
      <c r="D3877" s="85">
        <v>36659.705900000001</v>
      </c>
      <c r="E3877" s="85">
        <v>-3665.9705899999999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6IF-ELPO/PERMIAN</v>
      </c>
    </row>
    <row r="3878" spans="1:8">
      <c r="A3878" s="80">
        <v>38687</v>
      </c>
      <c r="B3878" s="79" t="s">
        <v>83</v>
      </c>
      <c r="C3878" s="79" t="s">
        <v>72</v>
      </c>
      <c r="D3878" s="85">
        <v>-2704958.8517</v>
      </c>
      <c r="E3878" s="85">
        <v>270495.88517000002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6IF-ELPO/SJ</v>
      </c>
    </row>
    <row r="3879" spans="1:8">
      <c r="A3879" s="80">
        <v>38687</v>
      </c>
      <c r="B3879" s="79" t="s">
        <v>83</v>
      </c>
      <c r="C3879" s="79" t="s">
        <v>74</v>
      </c>
      <c r="D3879" s="85">
        <v>18530.317300000002</v>
      </c>
      <c r="E3879" s="85">
        <v>0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6NGI-PGE/CG</v>
      </c>
    </row>
    <row r="3880" spans="1:8">
      <c r="A3880" s="80">
        <v>38687</v>
      </c>
      <c r="B3880" s="79" t="s">
        <v>83</v>
      </c>
      <c r="C3880" s="79" t="s">
        <v>75</v>
      </c>
      <c r="D3880" s="85">
        <v>5222180.3210000005</v>
      </c>
      <c r="E3880" s="85">
        <v>0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6NGI-SOBDR-PG&amp;E</v>
      </c>
    </row>
    <row r="3881" spans="1:8">
      <c r="A3881" s="80">
        <v>38687</v>
      </c>
      <c r="B3881" s="79" t="s">
        <v>83</v>
      </c>
      <c r="C3881" s="79" t="s">
        <v>46</v>
      </c>
      <c r="D3881" s="85">
        <v>-327649.7009</v>
      </c>
      <c r="E3881" s="85">
        <v>32764.970089999999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6NGI-SOCAL</v>
      </c>
    </row>
    <row r="3882" spans="1:8">
      <c r="A3882" s="80">
        <v>38718</v>
      </c>
      <c r="B3882" s="79" t="s">
        <v>83</v>
      </c>
      <c r="C3882" s="79" t="s">
        <v>92</v>
      </c>
      <c r="D3882" s="85">
        <v>-2691967.4328999999</v>
      </c>
      <c r="E3882" s="85">
        <v>269196.74329000001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6IF-ELPO/PERMIAN</v>
      </c>
    </row>
    <row r="3883" spans="1:8">
      <c r="A3883" s="80">
        <v>38718</v>
      </c>
      <c r="B3883" s="79" t="s">
        <v>83</v>
      </c>
      <c r="C3883" s="79" t="s">
        <v>72</v>
      </c>
      <c r="D3883" s="85">
        <v>-2691941.4476000001</v>
      </c>
      <c r="E3883" s="85">
        <v>269194.14476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6IF-ELPO/SJ</v>
      </c>
    </row>
    <row r="3884" spans="1:8">
      <c r="A3884" s="80">
        <v>38718</v>
      </c>
      <c r="B3884" s="79" t="s">
        <v>83</v>
      </c>
      <c r="C3884" s="79" t="s">
        <v>74</v>
      </c>
      <c r="D3884" s="85">
        <v>-33529.348299999998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6NGI-PGE/CG</v>
      </c>
    </row>
    <row r="3885" spans="1:8">
      <c r="A3885" s="80">
        <v>38718</v>
      </c>
      <c r="B3885" s="79" t="s">
        <v>83</v>
      </c>
      <c r="C3885" s="79" t="s">
        <v>75</v>
      </c>
      <c r="D3885" s="85">
        <v>5197048.9841</v>
      </c>
      <c r="E3885" s="85">
        <v>0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6NGI-SOBDR-PG&amp;E</v>
      </c>
    </row>
    <row r="3886" spans="1:8">
      <c r="A3886" s="80">
        <v>38718</v>
      </c>
      <c r="B3886" s="79" t="s">
        <v>83</v>
      </c>
      <c r="C3886" s="79" t="s">
        <v>46</v>
      </c>
      <c r="D3886" s="85">
        <v>-14249.973</v>
      </c>
      <c r="E3886" s="85">
        <v>1424.9973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6NGI-SOCAL</v>
      </c>
    </row>
    <row r="3887" spans="1:8">
      <c r="A3887" s="80">
        <v>38749</v>
      </c>
      <c r="B3887" s="79" t="s">
        <v>83</v>
      </c>
      <c r="C3887" s="79" t="s">
        <v>92</v>
      </c>
      <c r="D3887" s="85">
        <v>-2419915.1513</v>
      </c>
      <c r="E3887" s="85">
        <v>241991.51513000001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6IF-ELPO/PERMIAN</v>
      </c>
    </row>
    <row r="3888" spans="1:8">
      <c r="A3888" s="80">
        <v>38749</v>
      </c>
      <c r="B3888" s="79" t="s">
        <v>83</v>
      </c>
      <c r="C3888" s="79" t="s">
        <v>72</v>
      </c>
      <c r="D3888" s="85">
        <v>-2419891.7922</v>
      </c>
      <c r="E3888" s="85">
        <v>241989.17921999999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6IF-ELPO/SJ</v>
      </c>
    </row>
    <row r="3889" spans="1:8">
      <c r="A3889" s="80">
        <v>38749</v>
      </c>
      <c r="B3889" s="79" t="s">
        <v>83</v>
      </c>
      <c r="C3889" s="79" t="s">
        <v>74</v>
      </c>
      <c r="D3889" s="85">
        <v>-33370.2232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6NGI-PGE/CG</v>
      </c>
    </row>
    <row r="3890" spans="1:8">
      <c r="A3890" s="80">
        <v>38749</v>
      </c>
      <c r="B3890" s="79" t="s">
        <v>83</v>
      </c>
      <c r="C3890" s="79" t="s">
        <v>75</v>
      </c>
      <c r="D3890" s="85">
        <v>4671831.2507999996</v>
      </c>
      <c r="E3890" s="85">
        <v>0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6NGI-SOBDR-PG&amp;E</v>
      </c>
    </row>
    <row r="3891" spans="1:8">
      <c r="A3891" s="80">
        <v>38749</v>
      </c>
      <c r="B3891" s="79" t="s">
        <v>83</v>
      </c>
      <c r="C3891" s="79" t="s">
        <v>46</v>
      </c>
      <c r="D3891" s="85">
        <v>-14182.344799999999</v>
      </c>
      <c r="E3891" s="85">
        <v>1418.2344800000001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6NGI-SOCAL</v>
      </c>
    </row>
    <row r="3892" spans="1:8">
      <c r="A3892" s="80">
        <v>38777</v>
      </c>
      <c r="B3892" s="79" t="s">
        <v>83</v>
      </c>
      <c r="C3892" s="79" t="s">
        <v>92</v>
      </c>
      <c r="D3892" s="85">
        <v>-2667597.4860999999</v>
      </c>
      <c r="E3892" s="85">
        <v>266759.74861000001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6IF-ELPO/PERMIAN</v>
      </c>
    </row>
    <row r="3893" spans="1:8">
      <c r="A3893" s="80">
        <v>38777</v>
      </c>
      <c r="B3893" s="79" t="s">
        <v>83</v>
      </c>
      <c r="C3893" s="79" t="s">
        <v>72</v>
      </c>
      <c r="D3893" s="85">
        <v>-2667571.7360999999</v>
      </c>
      <c r="E3893" s="85">
        <v>266757.17361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6IF-ELPO/SJ</v>
      </c>
    </row>
    <row r="3894" spans="1:8">
      <c r="A3894" s="80">
        <v>38777</v>
      </c>
      <c r="B3894" s="79" t="s">
        <v>83</v>
      </c>
      <c r="C3894" s="79" t="s">
        <v>74</v>
      </c>
      <c r="D3894" s="85">
        <v>-33225.8125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6NGI-PGE/CG</v>
      </c>
    </row>
    <row r="3895" spans="1:8">
      <c r="A3895" s="80">
        <v>38777</v>
      </c>
      <c r="B3895" s="79" t="s">
        <v>83</v>
      </c>
      <c r="C3895" s="79" t="s">
        <v>75</v>
      </c>
      <c r="D3895" s="85">
        <v>5150000.9386</v>
      </c>
      <c r="E3895" s="85">
        <v>0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6NGI-SOBDR-PG&amp;E</v>
      </c>
    </row>
    <row r="3896" spans="1:8">
      <c r="A3896" s="80">
        <v>38777</v>
      </c>
      <c r="B3896" s="79" t="s">
        <v>83</v>
      </c>
      <c r="C3896" s="79" t="s">
        <v>46</v>
      </c>
      <c r="D3896" s="85">
        <v>-16612.906500000001</v>
      </c>
      <c r="E3896" s="85">
        <v>1661.2906499999999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6NGI-SOCAL</v>
      </c>
    </row>
    <row r="3897" spans="1:8">
      <c r="A3897" s="80">
        <v>38808</v>
      </c>
      <c r="B3897" s="79" t="s">
        <v>83</v>
      </c>
      <c r="C3897" s="79" t="s">
        <v>92</v>
      </c>
      <c r="D3897" s="85">
        <v>-2569065.9530000002</v>
      </c>
      <c r="E3897" s="85">
        <v>256906.59529999999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6IF-ELPO/PERMIAN</v>
      </c>
    </row>
    <row r="3898" spans="1:8">
      <c r="A3898" s="80">
        <v>38808</v>
      </c>
      <c r="B3898" s="79" t="s">
        <v>83</v>
      </c>
      <c r="C3898" s="79" t="s">
        <v>72</v>
      </c>
      <c r="D3898" s="85">
        <v>-2569041.1540000001</v>
      </c>
      <c r="E3898" s="85">
        <v>256904.11540000001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6IF-ELPO/SJ</v>
      </c>
    </row>
    <row r="3899" spans="1:8">
      <c r="A3899" s="80">
        <v>38808</v>
      </c>
      <c r="B3899" s="79" t="s">
        <v>83</v>
      </c>
      <c r="C3899" s="79" t="s">
        <v>75</v>
      </c>
      <c r="D3899" s="85">
        <v>4959778.2789000003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6NGI-SOBDR-PG&amp;E</v>
      </c>
    </row>
    <row r="3900" spans="1:8">
      <c r="A3900" s="80">
        <v>38808</v>
      </c>
      <c r="B3900" s="79" t="s">
        <v>83</v>
      </c>
      <c r="C3900" s="79" t="s">
        <v>46</v>
      </c>
      <c r="D3900" s="85">
        <v>-16532.594400000002</v>
      </c>
      <c r="E3900" s="85">
        <v>1653.25944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6NGI-SOCAL</v>
      </c>
    </row>
    <row r="3901" spans="1:8">
      <c r="A3901" s="80">
        <v>38838</v>
      </c>
      <c r="B3901" s="79" t="s">
        <v>83</v>
      </c>
      <c r="C3901" s="79" t="s">
        <v>92</v>
      </c>
      <c r="D3901" s="85">
        <v>-2642163.3761999998</v>
      </c>
      <c r="E3901" s="85">
        <v>264216.33762000001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6IF-ELPO/PERMIAN</v>
      </c>
    </row>
    <row r="3902" spans="1:8">
      <c r="A3902" s="80">
        <v>38838</v>
      </c>
      <c r="B3902" s="79" t="s">
        <v>83</v>
      </c>
      <c r="C3902" s="79" t="s">
        <v>72</v>
      </c>
      <c r="D3902" s="85">
        <v>-2642137.8717999998</v>
      </c>
      <c r="E3902" s="85">
        <v>264213.78717999998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6IF-ELPO/SJ</v>
      </c>
    </row>
    <row r="3903" spans="1:8">
      <c r="A3903" s="80">
        <v>38838</v>
      </c>
      <c r="B3903" s="79" t="s">
        <v>83</v>
      </c>
      <c r="C3903" s="79" t="s">
        <v>75</v>
      </c>
      <c r="D3903" s="85">
        <v>5100898.4446</v>
      </c>
      <c r="E3903" s="85">
        <v>0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6NGI-SOBDR-PG&amp;E</v>
      </c>
    </row>
    <row r="3904" spans="1:8">
      <c r="A3904" s="80">
        <v>38838</v>
      </c>
      <c r="B3904" s="79" t="s">
        <v>83</v>
      </c>
      <c r="C3904" s="79" t="s">
        <v>46</v>
      </c>
      <c r="D3904" s="85">
        <v>-16454.5111</v>
      </c>
      <c r="E3904" s="85">
        <v>1645.45111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6NGI-SOCAL</v>
      </c>
    </row>
    <row r="3905" spans="1:8">
      <c r="A3905" s="80">
        <v>37165</v>
      </c>
      <c r="B3905" s="79" t="s">
        <v>88</v>
      </c>
      <c r="C3905" s="79" t="s">
        <v>91</v>
      </c>
      <c r="D3905" s="85">
        <v>0</v>
      </c>
      <c r="E3905" s="85">
        <v>0</v>
      </c>
      <c r="F3905" s="210">
        <f t="shared" si="180"/>
        <v>1</v>
      </c>
      <c r="G3905" s="79" t="str">
        <f t="shared" si="181"/>
        <v>D</v>
      </c>
      <c r="H3905" s="79" t="str">
        <f t="shared" si="182"/>
        <v>1IF-CIG/RKYMTN</v>
      </c>
    </row>
    <row r="3906" spans="1:8">
      <c r="A3906" s="80">
        <v>37165</v>
      </c>
      <c r="B3906" s="79" t="s">
        <v>88</v>
      </c>
      <c r="C3906" s="79" t="s">
        <v>92</v>
      </c>
      <c r="D3906" s="85">
        <v>0</v>
      </c>
      <c r="E3906" s="85">
        <v>0</v>
      </c>
      <c r="F3906" s="210">
        <f t="shared" si="180"/>
        <v>1</v>
      </c>
      <c r="G3906" s="79" t="str">
        <f t="shared" si="181"/>
        <v>D</v>
      </c>
      <c r="H3906" s="79" t="str">
        <f t="shared" si="182"/>
        <v>1IF-ELPO/PERMIAN</v>
      </c>
    </row>
    <row r="3907" spans="1:8">
      <c r="A3907" s="80">
        <v>37165</v>
      </c>
      <c r="B3907" s="79" t="s">
        <v>88</v>
      </c>
      <c r="C3907" s="79" t="s">
        <v>72</v>
      </c>
      <c r="D3907" s="85">
        <v>0</v>
      </c>
      <c r="E3907" s="85">
        <v>0</v>
      </c>
      <c r="F3907" s="210">
        <f t="shared" ref="F3907:F3970" si="183">IF(REF_DT&lt;=LastDay,INDEX(IntraMonth_Buckets,MATCH($A3907,IntraSumMonths,0),1),INDEX(BucketTable,MATCH($A3907,SumMonths,0),1))</f>
        <v>1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1IF-ELPO/SJ</v>
      </c>
    </row>
    <row r="3908" spans="1:8">
      <c r="A3908" s="80">
        <v>37165</v>
      </c>
      <c r="B3908" s="79" t="s">
        <v>88</v>
      </c>
      <c r="C3908" s="79" t="s">
        <v>93</v>
      </c>
      <c r="D3908" s="85">
        <v>0</v>
      </c>
      <c r="E3908" s="85">
        <v>0</v>
      </c>
      <c r="F3908" s="210">
        <f t="shared" si="183"/>
        <v>1</v>
      </c>
      <c r="G3908" s="79" t="str">
        <f t="shared" si="184"/>
        <v>D</v>
      </c>
      <c r="H3908" s="79" t="str">
        <f t="shared" si="185"/>
        <v>1IF-HEHUB</v>
      </c>
    </row>
    <row r="3909" spans="1:8">
      <c r="A3909" s="80">
        <v>37165</v>
      </c>
      <c r="B3909" s="79" t="s">
        <v>88</v>
      </c>
      <c r="C3909" s="79" t="s">
        <v>94</v>
      </c>
      <c r="D3909" s="85">
        <v>0</v>
      </c>
      <c r="E3909" s="85">
        <v>0</v>
      </c>
      <c r="F3909" s="210">
        <f t="shared" si="183"/>
        <v>1</v>
      </c>
      <c r="G3909" s="79" t="str">
        <f t="shared" si="184"/>
        <v>D</v>
      </c>
      <c r="H3909" s="79" t="str">
        <f t="shared" si="185"/>
        <v>1IF-HPL/SHPCHAN</v>
      </c>
    </row>
    <row r="3910" spans="1:8">
      <c r="A3910" s="80">
        <v>37165</v>
      </c>
      <c r="B3910" s="79" t="s">
        <v>88</v>
      </c>
      <c r="C3910" s="79" t="s">
        <v>67</v>
      </c>
      <c r="D3910" s="85">
        <v>0</v>
      </c>
      <c r="E3910" s="85">
        <v>0</v>
      </c>
      <c r="F3910" s="210">
        <f t="shared" si="183"/>
        <v>1</v>
      </c>
      <c r="G3910" s="79" t="str">
        <f t="shared" si="184"/>
        <v>D</v>
      </c>
      <c r="H3910" s="79" t="str">
        <f t="shared" si="185"/>
        <v>1IF-NWPL_ROCKY_M</v>
      </c>
    </row>
    <row r="3911" spans="1:8">
      <c r="A3911" s="80">
        <v>37165</v>
      </c>
      <c r="B3911" s="79" t="s">
        <v>88</v>
      </c>
      <c r="C3911" s="79" t="s">
        <v>73</v>
      </c>
      <c r="D3911" s="85">
        <v>0</v>
      </c>
      <c r="E3911" s="85">
        <v>0</v>
      </c>
      <c r="F3911" s="210">
        <f t="shared" si="183"/>
        <v>1</v>
      </c>
      <c r="G3911" s="79" t="str">
        <f t="shared" si="184"/>
        <v>D</v>
      </c>
      <c r="H3911" s="79" t="str">
        <f t="shared" si="185"/>
        <v>1IF-WAHA-TX</v>
      </c>
    </row>
    <row r="3912" spans="1:8">
      <c r="A3912" s="80">
        <v>37165</v>
      </c>
      <c r="B3912" s="79" t="s">
        <v>88</v>
      </c>
      <c r="C3912" s="79" t="s">
        <v>74</v>
      </c>
      <c r="D3912" s="85">
        <v>0</v>
      </c>
      <c r="E3912" s="85">
        <v>0</v>
      </c>
      <c r="F3912" s="210">
        <f t="shared" si="183"/>
        <v>1</v>
      </c>
      <c r="G3912" s="79" t="str">
        <f t="shared" si="184"/>
        <v>D</v>
      </c>
      <c r="H3912" s="79" t="str">
        <f t="shared" si="185"/>
        <v>1NGI-PGE/CG</v>
      </c>
    </row>
    <row r="3913" spans="1:8">
      <c r="A3913" s="80">
        <v>37165</v>
      </c>
      <c r="B3913" s="79" t="s">
        <v>88</v>
      </c>
      <c r="C3913" s="79" t="s">
        <v>75</v>
      </c>
      <c r="D3913" s="85">
        <v>0</v>
      </c>
      <c r="E3913" s="85">
        <v>0</v>
      </c>
      <c r="F3913" s="210">
        <f t="shared" si="183"/>
        <v>1</v>
      </c>
      <c r="G3913" s="79" t="str">
        <f t="shared" si="184"/>
        <v>D</v>
      </c>
      <c r="H3913" s="79" t="str">
        <f t="shared" si="185"/>
        <v>1NGI-SOBDR-PG&amp;E</v>
      </c>
    </row>
    <row r="3914" spans="1:8">
      <c r="A3914" s="80">
        <v>37165</v>
      </c>
      <c r="B3914" s="79" t="s">
        <v>88</v>
      </c>
      <c r="C3914" s="79" t="s">
        <v>46</v>
      </c>
      <c r="D3914" s="85">
        <v>0</v>
      </c>
      <c r="E3914" s="85">
        <v>0</v>
      </c>
      <c r="F3914" s="210">
        <f t="shared" si="183"/>
        <v>1</v>
      </c>
      <c r="G3914" s="79" t="str">
        <f t="shared" si="184"/>
        <v>D</v>
      </c>
      <c r="H3914" s="79" t="str">
        <f t="shared" si="185"/>
        <v>1NGI-SOCAL</v>
      </c>
    </row>
    <row r="3915" spans="1:8">
      <c r="A3915" s="80">
        <v>37196</v>
      </c>
      <c r="B3915" s="79" t="s">
        <v>88</v>
      </c>
      <c r="C3915" s="79" t="s">
        <v>92</v>
      </c>
      <c r="D3915" s="85">
        <v>-299851.26380000002</v>
      </c>
      <c r="E3915" s="85">
        <v>29985.126380000002</v>
      </c>
      <c r="F3915" s="210">
        <f t="shared" si="183"/>
        <v>2</v>
      </c>
      <c r="G3915" s="79" t="str">
        <f t="shared" si="184"/>
        <v>D</v>
      </c>
      <c r="H3915" s="79" t="str">
        <f t="shared" si="185"/>
        <v>2IF-ELPO/PERMIAN</v>
      </c>
    </row>
    <row r="3916" spans="1:8">
      <c r="A3916" s="80">
        <v>37196</v>
      </c>
      <c r="B3916" s="79" t="s">
        <v>88</v>
      </c>
      <c r="C3916" s="79" t="s">
        <v>72</v>
      </c>
      <c r="D3916" s="85">
        <v>404799.20610000001</v>
      </c>
      <c r="E3916" s="85">
        <v>-40479.920610000001</v>
      </c>
      <c r="F3916" s="210">
        <f t="shared" si="183"/>
        <v>2</v>
      </c>
      <c r="G3916" s="79" t="str">
        <f t="shared" si="184"/>
        <v>D</v>
      </c>
      <c r="H3916" s="79" t="str">
        <f t="shared" si="185"/>
        <v>2IF-ELPO/SJ</v>
      </c>
    </row>
    <row r="3917" spans="1:8">
      <c r="A3917" s="80">
        <v>37196</v>
      </c>
      <c r="B3917" s="79" t="s">
        <v>88</v>
      </c>
      <c r="C3917" s="79" t="s">
        <v>94</v>
      </c>
      <c r="D3917" s="85">
        <v>0</v>
      </c>
      <c r="E3917" s="85">
        <v>0</v>
      </c>
      <c r="F3917" s="210">
        <f t="shared" si="183"/>
        <v>2</v>
      </c>
      <c r="G3917" s="79" t="str">
        <f t="shared" si="184"/>
        <v>D</v>
      </c>
      <c r="H3917" s="79" t="str">
        <f t="shared" si="185"/>
        <v>2IF-HPL/SHPCHAN</v>
      </c>
    </row>
    <row r="3918" spans="1:8">
      <c r="A3918" s="80">
        <v>37196</v>
      </c>
      <c r="B3918" s="79" t="s">
        <v>88</v>
      </c>
      <c r="C3918" s="79" t="s">
        <v>67</v>
      </c>
      <c r="D3918" s="85">
        <v>-74962.815799999997</v>
      </c>
      <c r="E3918" s="85">
        <v>7496.2815799999998</v>
      </c>
      <c r="F3918" s="210">
        <f t="shared" si="183"/>
        <v>2</v>
      </c>
      <c r="G3918" s="79" t="str">
        <f t="shared" si="184"/>
        <v>D</v>
      </c>
      <c r="H3918" s="79" t="str">
        <f t="shared" si="185"/>
        <v>2IF-NWPL_ROCKY_M</v>
      </c>
    </row>
    <row r="3919" spans="1:8">
      <c r="A3919" s="80">
        <v>37196</v>
      </c>
      <c r="B3919" s="79" t="s">
        <v>88</v>
      </c>
      <c r="C3919" s="79" t="s">
        <v>68</v>
      </c>
      <c r="D3919" s="85">
        <v>0</v>
      </c>
      <c r="E3919" s="85">
        <v>0</v>
      </c>
      <c r="F3919" s="210">
        <f t="shared" si="183"/>
        <v>2</v>
      </c>
      <c r="G3919" s="79" t="str">
        <f t="shared" si="184"/>
        <v>D</v>
      </c>
      <c r="H3919" s="79" t="str">
        <f t="shared" si="185"/>
        <v>2NGI-MALIN</v>
      </c>
    </row>
    <row r="3920" spans="1:8">
      <c r="A3920" s="80">
        <v>37196</v>
      </c>
      <c r="B3920" s="79" t="s">
        <v>88</v>
      </c>
      <c r="C3920" s="79" t="s">
        <v>74</v>
      </c>
      <c r="D3920" s="85">
        <v>0</v>
      </c>
      <c r="E3920" s="85">
        <v>0</v>
      </c>
      <c r="F3920" s="210">
        <f t="shared" si="183"/>
        <v>2</v>
      </c>
      <c r="G3920" s="79" t="str">
        <f t="shared" si="184"/>
        <v>D</v>
      </c>
      <c r="H3920" s="79" t="str">
        <f t="shared" si="185"/>
        <v>2NGI-PGE/CG</v>
      </c>
    </row>
    <row r="3921" spans="1:8">
      <c r="A3921" s="80">
        <v>37196</v>
      </c>
      <c r="B3921" s="79" t="s">
        <v>88</v>
      </c>
      <c r="C3921" s="79" t="s">
        <v>46</v>
      </c>
      <c r="D3921" s="85">
        <v>-74962.816000000006</v>
      </c>
      <c r="E3921" s="85">
        <v>7496.2816000000003</v>
      </c>
      <c r="F3921" s="210">
        <f t="shared" si="183"/>
        <v>2</v>
      </c>
      <c r="G3921" s="79" t="str">
        <f t="shared" si="184"/>
        <v>D</v>
      </c>
      <c r="H3921" s="79" t="str">
        <f t="shared" si="185"/>
        <v>2NGI-SOCAL</v>
      </c>
    </row>
    <row r="3922" spans="1:8">
      <c r="A3922" s="80">
        <v>37226</v>
      </c>
      <c r="B3922" s="79" t="s">
        <v>88</v>
      </c>
      <c r="C3922" s="79" t="s">
        <v>92</v>
      </c>
      <c r="D3922" s="85">
        <v>-1E-4</v>
      </c>
      <c r="E3922" s="85">
        <v>9.9999999999999991E-6</v>
      </c>
      <c r="F3922" s="210">
        <f t="shared" si="183"/>
        <v>3</v>
      </c>
      <c r="G3922" s="79" t="str">
        <f t="shared" si="184"/>
        <v>D</v>
      </c>
      <c r="H3922" s="79" t="str">
        <f t="shared" si="185"/>
        <v>3IF-ELPO/PERMIAN</v>
      </c>
    </row>
    <row r="3923" spans="1:8">
      <c r="A3923" s="80">
        <v>37226</v>
      </c>
      <c r="B3923" s="79" t="s">
        <v>88</v>
      </c>
      <c r="C3923" s="79" t="s">
        <v>72</v>
      </c>
      <c r="D3923" s="85">
        <v>2736770.0208999999</v>
      </c>
      <c r="E3923" s="85">
        <v>-273677.00209000002</v>
      </c>
      <c r="F3923" s="210">
        <f t="shared" si="183"/>
        <v>3</v>
      </c>
      <c r="G3923" s="79" t="str">
        <f t="shared" si="184"/>
        <v>D</v>
      </c>
      <c r="H3923" s="79" t="str">
        <f t="shared" si="185"/>
        <v>3IF-ELPO/SJ</v>
      </c>
    </row>
    <row r="3924" spans="1:8">
      <c r="A3924" s="80">
        <v>37226</v>
      </c>
      <c r="B3924" s="79" t="s">
        <v>88</v>
      </c>
      <c r="C3924" s="79" t="s">
        <v>94</v>
      </c>
      <c r="D3924" s="85">
        <v>0</v>
      </c>
      <c r="E3924" s="85">
        <v>0</v>
      </c>
      <c r="F3924" s="210">
        <f t="shared" si="183"/>
        <v>3</v>
      </c>
      <c r="G3924" s="79" t="str">
        <f t="shared" si="184"/>
        <v>D</v>
      </c>
      <c r="H3924" s="79" t="str">
        <f t="shared" si="185"/>
        <v>3IF-HPL/SHPCHAN</v>
      </c>
    </row>
    <row r="3925" spans="1:8">
      <c r="A3925" s="80">
        <v>37226</v>
      </c>
      <c r="B3925" s="79" t="s">
        <v>88</v>
      </c>
      <c r="C3925" s="79" t="s">
        <v>67</v>
      </c>
      <c r="D3925" s="85">
        <v>-1932747.1901</v>
      </c>
      <c r="E3925" s="85">
        <v>193274.71901</v>
      </c>
      <c r="F3925" s="210">
        <f t="shared" si="183"/>
        <v>3</v>
      </c>
      <c r="G3925" s="79" t="str">
        <f t="shared" si="184"/>
        <v>D</v>
      </c>
      <c r="H3925" s="79" t="str">
        <f t="shared" si="185"/>
        <v>3IF-NWPL_ROCKY_M</v>
      </c>
    </row>
    <row r="3926" spans="1:8">
      <c r="A3926" s="80">
        <v>37226</v>
      </c>
      <c r="B3926" s="79" t="s">
        <v>88</v>
      </c>
      <c r="C3926" s="79" t="s">
        <v>68</v>
      </c>
      <c r="D3926" s="85">
        <v>-154619.77540000001</v>
      </c>
      <c r="E3926" s="85">
        <v>1546.197754</v>
      </c>
      <c r="F3926" s="210">
        <f t="shared" si="183"/>
        <v>3</v>
      </c>
      <c r="G3926" s="79" t="str">
        <f t="shared" si="184"/>
        <v>D</v>
      </c>
      <c r="H3926" s="79" t="str">
        <f t="shared" si="185"/>
        <v>3NGI-MALIN</v>
      </c>
    </row>
    <row r="3927" spans="1:8">
      <c r="A3927" s="80">
        <v>37226</v>
      </c>
      <c r="B3927" s="79" t="s">
        <v>88</v>
      </c>
      <c r="C3927" s="79" t="s">
        <v>74</v>
      </c>
      <c r="D3927" s="85">
        <v>-773098.87580000004</v>
      </c>
      <c r="E3927" s="85">
        <v>0</v>
      </c>
      <c r="F3927" s="210">
        <f t="shared" si="183"/>
        <v>3</v>
      </c>
      <c r="G3927" s="79" t="str">
        <f t="shared" si="184"/>
        <v>D</v>
      </c>
      <c r="H3927" s="79" t="str">
        <f t="shared" si="185"/>
        <v>3NGI-PGE/CG</v>
      </c>
    </row>
    <row r="3928" spans="1:8">
      <c r="A3928" s="80">
        <v>37226</v>
      </c>
      <c r="B3928" s="79" t="s">
        <v>88</v>
      </c>
      <c r="C3928" s="79" t="s">
        <v>46</v>
      </c>
      <c r="D3928" s="85">
        <v>-1159648.314</v>
      </c>
      <c r="E3928" s="85">
        <v>115964.8314</v>
      </c>
      <c r="F3928" s="210">
        <f t="shared" si="183"/>
        <v>3</v>
      </c>
      <c r="G3928" s="79" t="str">
        <f t="shared" si="184"/>
        <v>D</v>
      </c>
      <c r="H3928" s="79" t="str">
        <f t="shared" si="185"/>
        <v>3NGI-SOCAL</v>
      </c>
    </row>
    <row r="3929" spans="1:8">
      <c r="A3929" s="80">
        <v>37257</v>
      </c>
      <c r="B3929" s="79" t="s">
        <v>88</v>
      </c>
      <c r="C3929" s="79" t="s">
        <v>92</v>
      </c>
      <c r="D3929" s="85">
        <v>0</v>
      </c>
      <c r="E3929" s="85">
        <v>0</v>
      </c>
      <c r="F3929" s="210">
        <f t="shared" si="183"/>
        <v>3</v>
      </c>
      <c r="G3929" s="79" t="str">
        <f t="shared" si="184"/>
        <v>D</v>
      </c>
      <c r="H3929" s="79" t="str">
        <f t="shared" si="185"/>
        <v>3IF-ELPO/PERMIAN</v>
      </c>
    </row>
    <row r="3930" spans="1:8">
      <c r="A3930" s="80">
        <v>37257</v>
      </c>
      <c r="B3930" s="79" t="s">
        <v>88</v>
      </c>
      <c r="C3930" s="79" t="s">
        <v>72</v>
      </c>
      <c r="D3930" s="85">
        <v>2422820.1488999999</v>
      </c>
      <c r="E3930" s="85">
        <v>-242282.01488999999</v>
      </c>
      <c r="F3930" s="210">
        <f t="shared" si="183"/>
        <v>3</v>
      </c>
      <c r="G3930" s="79" t="str">
        <f t="shared" si="184"/>
        <v>D</v>
      </c>
      <c r="H3930" s="79" t="str">
        <f t="shared" si="185"/>
        <v>3IF-ELPO/SJ</v>
      </c>
    </row>
    <row r="3931" spans="1:8">
      <c r="A3931" s="80">
        <v>37257</v>
      </c>
      <c r="B3931" s="79" t="s">
        <v>88</v>
      </c>
      <c r="C3931" s="79" t="s">
        <v>94</v>
      </c>
      <c r="D3931" s="85">
        <v>0</v>
      </c>
      <c r="E3931" s="85">
        <v>0</v>
      </c>
      <c r="F3931" s="210">
        <f t="shared" si="183"/>
        <v>3</v>
      </c>
      <c r="G3931" s="79" t="str">
        <f t="shared" si="184"/>
        <v>D</v>
      </c>
      <c r="H3931" s="79" t="str">
        <f t="shared" si="185"/>
        <v>3IF-HPL/SHPCHAN</v>
      </c>
    </row>
    <row r="3932" spans="1:8">
      <c r="A3932" s="80">
        <v>37257</v>
      </c>
      <c r="B3932" s="79" t="s">
        <v>88</v>
      </c>
      <c r="C3932" s="79" t="s">
        <v>67</v>
      </c>
      <c r="D3932" s="85">
        <v>-1928996.9339000001</v>
      </c>
      <c r="E3932" s="85">
        <v>192899.69339</v>
      </c>
      <c r="F3932" s="210">
        <f t="shared" si="183"/>
        <v>3</v>
      </c>
      <c r="G3932" s="79" t="str">
        <f t="shared" si="184"/>
        <v>D</v>
      </c>
      <c r="H3932" s="79" t="str">
        <f t="shared" si="185"/>
        <v>3IF-NWPL_ROCKY_M</v>
      </c>
    </row>
    <row r="3933" spans="1:8">
      <c r="A3933" s="80">
        <v>37257</v>
      </c>
      <c r="B3933" s="79" t="s">
        <v>88</v>
      </c>
      <c r="C3933" s="79" t="s">
        <v>68</v>
      </c>
      <c r="D3933" s="85">
        <v>-154319.7548</v>
      </c>
      <c r="E3933" s="85">
        <v>1543.1975480000001</v>
      </c>
      <c r="F3933" s="210">
        <f t="shared" si="183"/>
        <v>3</v>
      </c>
      <c r="G3933" s="79" t="str">
        <f t="shared" si="184"/>
        <v>D</v>
      </c>
      <c r="H3933" s="79" t="str">
        <f t="shared" si="185"/>
        <v>3NGI-MALIN</v>
      </c>
    </row>
    <row r="3934" spans="1:8">
      <c r="A3934" s="80">
        <v>37257</v>
      </c>
      <c r="B3934" s="79" t="s">
        <v>88</v>
      </c>
      <c r="C3934" s="79" t="s">
        <v>74</v>
      </c>
      <c r="D3934" s="85">
        <v>-771598.77350000001</v>
      </c>
      <c r="E3934" s="85">
        <v>0</v>
      </c>
      <c r="F3934" s="210">
        <f t="shared" si="183"/>
        <v>3</v>
      </c>
      <c r="G3934" s="79" t="str">
        <f t="shared" si="184"/>
        <v>D</v>
      </c>
      <c r="H3934" s="79" t="str">
        <f t="shared" si="185"/>
        <v>3NGI-PGE/CG</v>
      </c>
    </row>
    <row r="3935" spans="1:8">
      <c r="A3935" s="80">
        <v>37257</v>
      </c>
      <c r="B3935" s="79" t="s">
        <v>88</v>
      </c>
      <c r="C3935" s="79" t="s">
        <v>46</v>
      </c>
      <c r="D3935" s="85">
        <v>-925918.52820000006</v>
      </c>
      <c r="E3935" s="85">
        <v>92591.85282</v>
      </c>
      <c r="F3935" s="210">
        <f t="shared" si="183"/>
        <v>3</v>
      </c>
      <c r="G3935" s="79" t="str">
        <f t="shared" si="184"/>
        <v>D</v>
      </c>
      <c r="H3935" s="79" t="str">
        <f t="shared" si="185"/>
        <v>3NGI-SOCAL</v>
      </c>
    </row>
    <row r="3936" spans="1:8">
      <c r="A3936" s="80">
        <v>37288</v>
      </c>
      <c r="B3936" s="79" t="s">
        <v>88</v>
      </c>
      <c r="C3936" s="79" t="s">
        <v>92</v>
      </c>
      <c r="D3936" s="85">
        <v>-1E-4</v>
      </c>
      <c r="E3936" s="85">
        <v>9.9999999999999991E-6</v>
      </c>
      <c r="F3936" s="210">
        <f t="shared" si="183"/>
        <v>3</v>
      </c>
      <c r="G3936" s="79" t="str">
        <f t="shared" si="184"/>
        <v>D</v>
      </c>
      <c r="H3936" s="79" t="str">
        <f t="shared" si="185"/>
        <v>3IF-ELPO/PERMIAN</v>
      </c>
    </row>
    <row r="3937" spans="1:8">
      <c r="A3937" s="80">
        <v>37288</v>
      </c>
      <c r="B3937" s="79" t="s">
        <v>88</v>
      </c>
      <c r="C3937" s="79" t="s">
        <v>72</v>
      </c>
      <c r="D3937" s="85">
        <v>1905865.8387</v>
      </c>
      <c r="E3937" s="85">
        <v>-190586.58387</v>
      </c>
      <c r="F3937" s="210">
        <f t="shared" si="183"/>
        <v>3</v>
      </c>
      <c r="G3937" s="79" t="str">
        <f t="shared" si="184"/>
        <v>D</v>
      </c>
      <c r="H3937" s="79" t="str">
        <f t="shared" si="185"/>
        <v>3IF-ELPO/SJ</v>
      </c>
    </row>
    <row r="3938" spans="1:8">
      <c r="A3938" s="80">
        <v>37288</v>
      </c>
      <c r="B3938" s="79" t="s">
        <v>88</v>
      </c>
      <c r="C3938" s="79" t="s">
        <v>94</v>
      </c>
      <c r="D3938" s="85">
        <v>0</v>
      </c>
      <c r="E3938" s="85">
        <v>0</v>
      </c>
      <c r="F3938" s="210">
        <f t="shared" si="183"/>
        <v>3</v>
      </c>
      <c r="G3938" s="79" t="str">
        <f t="shared" si="184"/>
        <v>D</v>
      </c>
      <c r="H3938" s="79" t="str">
        <f t="shared" si="185"/>
        <v>3IF-HPL/SHPCHAN</v>
      </c>
    </row>
    <row r="3939" spans="1:8">
      <c r="A3939" s="80">
        <v>37288</v>
      </c>
      <c r="B3939" s="79" t="s">
        <v>88</v>
      </c>
      <c r="C3939" s="79" t="s">
        <v>67</v>
      </c>
      <c r="D3939" s="85">
        <v>-1738928.6850999999</v>
      </c>
      <c r="E3939" s="85">
        <v>173892.86851</v>
      </c>
      <c r="F3939" s="210">
        <f t="shared" si="183"/>
        <v>3</v>
      </c>
      <c r="G3939" s="79" t="str">
        <f t="shared" si="184"/>
        <v>D</v>
      </c>
      <c r="H3939" s="79" t="str">
        <f t="shared" si="185"/>
        <v>3IF-NWPL_ROCKY_M</v>
      </c>
    </row>
    <row r="3940" spans="1:8">
      <c r="A3940" s="80">
        <v>37288</v>
      </c>
      <c r="B3940" s="79" t="s">
        <v>88</v>
      </c>
      <c r="C3940" s="79" t="s">
        <v>68</v>
      </c>
      <c r="D3940" s="85">
        <v>-139114.29490000001</v>
      </c>
      <c r="E3940" s="85">
        <v>1391.142949</v>
      </c>
      <c r="F3940" s="210">
        <f t="shared" si="183"/>
        <v>3</v>
      </c>
      <c r="G3940" s="79" t="str">
        <f t="shared" si="184"/>
        <v>D</v>
      </c>
      <c r="H3940" s="79" t="str">
        <f t="shared" si="185"/>
        <v>3NGI-MALIN</v>
      </c>
    </row>
    <row r="3941" spans="1:8">
      <c r="A3941" s="80">
        <v>37288</v>
      </c>
      <c r="B3941" s="79" t="s">
        <v>88</v>
      </c>
      <c r="C3941" s="79" t="s">
        <v>74</v>
      </c>
      <c r="D3941" s="85">
        <v>-695571.47380000004</v>
      </c>
      <c r="E3941" s="85">
        <v>0</v>
      </c>
      <c r="F3941" s="210">
        <f t="shared" si="183"/>
        <v>3</v>
      </c>
      <c r="G3941" s="79" t="str">
        <f t="shared" si="184"/>
        <v>D</v>
      </c>
      <c r="H3941" s="79" t="str">
        <f t="shared" si="185"/>
        <v>3NGI-PGE/CG</v>
      </c>
    </row>
    <row r="3942" spans="1:8">
      <c r="A3942" s="80">
        <v>37288</v>
      </c>
      <c r="B3942" s="79" t="s">
        <v>88</v>
      </c>
      <c r="C3942" s="79" t="s">
        <v>46</v>
      </c>
      <c r="D3942" s="85">
        <v>-626014.32660000003</v>
      </c>
      <c r="E3942" s="85">
        <v>62601.432659999999</v>
      </c>
      <c r="F3942" s="210">
        <f t="shared" si="183"/>
        <v>3</v>
      </c>
      <c r="G3942" s="79" t="str">
        <f t="shared" si="184"/>
        <v>D</v>
      </c>
      <c r="H3942" s="79" t="str">
        <f t="shared" si="185"/>
        <v>3NGI-SOCAL</v>
      </c>
    </row>
    <row r="3943" spans="1:8">
      <c r="A3943" s="80">
        <v>37316</v>
      </c>
      <c r="B3943" s="79" t="s">
        <v>88</v>
      </c>
      <c r="C3943" s="79" t="s">
        <v>92</v>
      </c>
      <c r="D3943" s="85">
        <v>-1E-4</v>
      </c>
      <c r="E3943" s="85">
        <v>9.9999999999999991E-6</v>
      </c>
      <c r="F3943" s="210">
        <f t="shared" si="183"/>
        <v>3</v>
      </c>
      <c r="G3943" s="79" t="str">
        <f t="shared" si="184"/>
        <v>D</v>
      </c>
      <c r="H3943" s="79" t="str">
        <f t="shared" si="185"/>
        <v>3IF-ELPO/PERMIAN</v>
      </c>
    </row>
    <row r="3944" spans="1:8">
      <c r="A3944" s="80">
        <v>37316</v>
      </c>
      <c r="B3944" s="79" t="s">
        <v>88</v>
      </c>
      <c r="C3944" s="79" t="s">
        <v>72</v>
      </c>
      <c r="D3944" s="85">
        <v>2106661.9326999998</v>
      </c>
      <c r="E3944" s="85">
        <v>-210666.19326999999</v>
      </c>
      <c r="F3944" s="210">
        <f t="shared" si="183"/>
        <v>3</v>
      </c>
      <c r="G3944" s="79" t="str">
        <f t="shared" si="184"/>
        <v>D</v>
      </c>
      <c r="H3944" s="79" t="str">
        <f t="shared" si="185"/>
        <v>3IF-ELPO/SJ</v>
      </c>
    </row>
    <row r="3945" spans="1:8">
      <c r="A3945" s="80">
        <v>37316</v>
      </c>
      <c r="B3945" s="79" t="s">
        <v>88</v>
      </c>
      <c r="C3945" s="79" t="s">
        <v>94</v>
      </c>
      <c r="D3945" s="85">
        <v>0</v>
      </c>
      <c r="E3945" s="85">
        <v>0</v>
      </c>
      <c r="F3945" s="210">
        <f t="shared" si="183"/>
        <v>3</v>
      </c>
      <c r="G3945" s="79" t="str">
        <f t="shared" si="184"/>
        <v>D</v>
      </c>
      <c r="H3945" s="79" t="str">
        <f t="shared" si="185"/>
        <v>3IF-HPL/SHPCHAN</v>
      </c>
    </row>
    <row r="3946" spans="1:8">
      <c r="A3946" s="80">
        <v>37316</v>
      </c>
      <c r="B3946" s="79" t="s">
        <v>88</v>
      </c>
      <c r="C3946" s="79" t="s">
        <v>67</v>
      </c>
      <c r="D3946" s="85">
        <v>-1922136.8001000001</v>
      </c>
      <c r="E3946" s="85">
        <v>192213.68001000001</v>
      </c>
      <c r="F3946" s="210">
        <f t="shared" si="183"/>
        <v>3</v>
      </c>
      <c r="G3946" s="79" t="str">
        <f t="shared" si="184"/>
        <v>D</v>
      </c>
      <c r="H3946" s="79" t="str">
        <f t="shared" si="185"/>
        <v>3IF-NWPL_ROCKY_M</v>
      </c>
    </row>
    <row r="3947" spans="1:8">
      <c r="A3947" s="80">
        <v>37316</v>
      </c>
      <c r="B3947" s="79" t="s">
        <v>88</v>
      </c>
      <c r="C3947" s="79" t="s">
        <v>68</v>
      </c>
      <c r="D3947" s="85">
        <v>-153770.94409999999</v>
      </c>
      <c r="E3947" s="85">
        <v>1537.709441</v>
      </c>
      <c r="F3947" s="210">
        <f t="shared" si="183"/>
        <v>3</v>
      </c>
      <c r="G3947" s="79" t="str">
        <f t="shared" si="184"/>
        <v>D</v>
      </c>
      <c r="H3947" s="79" t="str">
        <f t="shared" si="185"/>
        <v>3NGI-MALIN</v>
      </c>
    </row>
    <row r="3948" spans="1:8">
      <c r="A3948" s="80">
        <v>37316</v>
      </c>
      <c r="B3948" s="79" t="s">
        <v>88</v>
      </c>
      <c r="C3948" s="79" t="s">
        <v>74</v>
      </c>
      <c r="D3948" s="85">
        <v>-768854.71979999996</v>
      </c>
      <c r="E3948" s="85">
        <v>0</v>
      </c>
      <c r="F3948" s="210">
        <f t="shared" si="183"/>
        <v>3</v>
      </c>
      <c r="G3948" s="79" t="str">
        <f t="shared" si="184"/>
        <v>D</v>
      </c>
      <c r="H3948" s="79" t="str">
        <f t="shared" si="185"/>
        <v>3NGI-PGE/CG</v>
      </c>
    </row>
    <row r="3949" spans="1:8">
      <c r="A3949" s="80">
        <v>37316</v>
      </c>
      <c r="B3949" s="79" t="s">
        <v>88</v>
      </c>
      <c r="C3949" s="79" t="s">
        <v>46</v>
      </c>
      <c r="D3949" s="85">
        <v>-384427.36</v>
      </c>
      <c r="E3949" s="85">
        <v>38442.736000000004</v>
      </c>
      <c r="F3949" s="210">
        <f t="shared" si="183"/>
        <v>3</v>
      </c>
      <c r="G3949" s="79" t="str">
        <f t="shared" si="184"/>
        <v>D</v>
      </c>
      <c r="H3949" s="79" t="str">
        <f t="shared" si="185"/>
        <v>3NGI-SOCAL</v>
      </c>
    </row>
    <row r="3950" spans="1:8">
      <c r="A3950" s="80">
        <v>37347</v>
      </c>
      <c r="B3950" s="79" t="s">
        <v>88</v>
      </c>
      <c r="C3950" s="79" t="s">
        <v>92</v>
      </c>
      <c r="D3950" s="85">
        <v>-148543.4455</v>
      </c>
      <c r="E3950" s="85">
        <v>14854.34455</v>
      </c>
      <c r="F3950" s="210">
        <f t="shared" si="183"/>
        <v>4</v>
      </c>
      <c r="G3950" s="79" t="str">
        <f t="shared" si="184"/>
        <v>D</v>
      </c>
      <c r="H3950" s="79" t="str">
        <f t="shared" si="185"/>
        <v>4IF-ELPO/PERMIAN</v>
      </c>
    </row>
    <row r="3951" spans="1:8">
      <c r="A3951" s="80">
        <v>37347</v>
      </c>
      <c r="B3951" s="79" t="s">
        <v>88</v>
      </c>
      <c r="C3951" s="79" t="s">
        <v>72</v>
      </c>
      <c r="D3951" s="85">
        <v>222815.16820000001</v>
      </c>
      <c r="E3951" s="85">
        <v>-22281.516820000001</v>
      </c>
      <c r="F3951" s="210">
        <f t="shared" si="183"/>
        <v>4</v>
      </c>
      <c r="G3951" s="79" t="str">
        <f t="shared" si="184"/>
        <v>D</v>
      </c>
      <c r="H3951" s="79" t="str">
        <f t="shared" si="185"/>
        <v>4IF-ELPO/SJ</v>
      </c>
    </row>
    <row r="3952" spans="1:8">
      <c r="A3952" s="80">
        <v>37347</v>
      </c>
      <c r="B3952" s="79" t="s">
        <v>88</v>
      </c>
      <c r="C3952" s="79" t="s">
        <v>95</v>
      </c>
      <c r="D3952" s="85">
        <v>-445630.33649999998</v>
      </c>
      <c r="E3952" s="85">
        <v>44563.033649999998</v>
      </c>
      <c r="F3952" s="210">
        <f t="shared" si="183"/>
        <v>4</v>
      </c>
      <c r="G3952" s="79" t="str">
        <f t="shared" si="184"/>
        <v>D</v>
      </c>
      <c r="H3952" s="79" t="str">
        <f t="shared" si="185"/>
        <v>4IF-NTHWST/CANBR</v>
      </c>
    </row>
    <row r="3953" spans="1:8">
      <c r="A3953" s="80">
        <v>37347</v>
      </c>
      <c r="B3953" s="79" t="s">
        <v>88</v>
      </c>
      <c r="C3953" s="79" t="s">
        <v>67</v>
      </c>
      <c r="D3953" s="85">
        <v>-742717.22750000004</v>
      </c>
      <c r="E3953" s="85">
        <v>74271.722750000001</v>
      </c>
      <c r="F3953" s="210">
        <f t="shared" si="183"/>
        <v>4</v>
      </c>
      <c r="G3953" s="79" t="str">
        <f t="shared" si="184"/>
        <v>D</v>
      </c>
      <c r="H3953" s="79" t="str">
        <f t="shared" si="185"/>
        <v>4IF-NWPL_ROCKY_M</v>
      </c>
    </row>
    <row r="3954" spans="1:8">
      <c r="A3954" s="80">
        <v>37347</v>
      </c>
      <c r="B3954" s="79" t="s">
        <v>88</v>
      </c>
      <c r="C3954" s="79" t="s">
        <v>68</v>
      </c>
      <c r="D3954" s="85">
        <v>-445630.33649999998</v>
      </c>
      <c r="E3954" s="85">
        <v>4456.3033649999998</v>
      </c>
      <c r="F3954" s="210">
        <f t="shared" si="183"/>
        <v>4</v>
      </c>
      <c r="G3954" s="79" t="str">
        <f t="shared" si="184"/>
        <v>D</v>
      </c>
      <c r="H3954" s="79" t="str">
        <f t="shared" si="185"/>
        <v>4NGI-MALIN</v>
      </c>
    </row>
    <row r="3955" spans="1:8">
      <c r="A3955" s="80">
        <v>37347</v>
      </c>
      <c r="B3955" s="79" t="s">
        <v>88</v>
      </c>
      <c r="C3955" s="79" t="s">
        <v>74</v>
      </c>
      <c r="D3955" s="85">
        <v>297086.891</v>
      </c>
      <c r="E3955" s="85">
        <v>0</v>
      </c>
      <c r="F3955" s="210">
        <f t="shared" si="183"/>
        <v>4</v>
      </c>
      <c r="G3955" s="79" t="str">
        <f t="shared" si="184"/>
        <v>D</v>
      </c>
      <c r="H3955" s="79" t="str">
        <f t="shared" si="185"/>
        <v>4NGI-PGE/CG</v>
      </c>
    </row>
    <row r="3956" spans="1:8">
      <c r="A3956" s="80">
        <v>37347</v>
      </c>
      <c r="B3956" s="79" t="s">
        <v>88</v>
      </c>
      <c r="C3956" s="79" t="s">
        <v>46</v>
      </c>
      <c r="D3956" s="85">
        <v>-297086.891</v>
      </c>
      <c r="E3956" s="85">
        <v>29708.6891</v>
      </c>
      <c r="F3956" s="210">
        <f t="shared" si="183"/>
        <v>4</v>
      </c>
      <c r="G3956" s="79" t="str">
        <f t="shared" si="184"/>
        <v>D</v>
      </c>
      <c r="H3956" s="79" t="str">
        <f t="shared" si="185"/>
        <v>4NGI-SOCAL</v>
      </c>
    </row>
    <row r="3957" spans="1:8">
      <c r="A3957" s="80">
        <v>37377</v>
      </c>
      <c r="B3957" s="79" t="s">
        <v>88</v>
      </c>
      <c r="C3957" s="79" t="s">
        <v>92</v>
      </c>
      <c r="D3957" s="85">
        <v>-153211.64069999999</v>
      </c>
      <c r="E3957" s="85">
        <v>15321.164070000001</v>
      </c>
      <c r="F3957" s="210">
        <f t="shared" si="183"/>
        <v>4</v>
      </c>
      <c r="G3957" s="79" t="str">
        <f t="shared" si="184"/>
        <v>D</v>
      </c>
      <c r="H3957" s="79" t="str">
        <f t="shared" si="185"/>
        <v>4IF-ELPO/PERMIAN</v>
      </c>
    </row>
    <row r="3958" spans="1:8">
      <c r="A3958" s="80">
        <v>37377</v>
      </c>
      <c r="B3958" s="79" t="s">
        <v>88</v>
      </c>
      <c r="C3958" s="79" t="s">
        <v>72</v>
      </c>
      <c r="D3958" s="85">
        <v>229817.46110000001</v>
      </c>
      <c r="E3958" s="85">
        <v>-22981.74611</v>
      </c>
      <c r="F3958" s="210">
        <f t="shared" si="183"/>
        <v>4</v>
      </c>
      <c r="G3958" s="79" t="str">
        <f t="shared" si="184"/>
        <v>D</v>
      </c>
      <c r="H3958" s="79" t="str">
        <f t="shared" si="185"/>
        <v>4IF-ELPO/SJ</v>
      </c>
    </row>
    <row r="3959" spans="1:8">
      <c r="A3959" s="80">
        <v>37377</v>
      </c>
      <c r="B3959" s="79" t="s">
        <v>88</v>
      </c>
      <c r="C3959" s="79" t="s">
        <v>95</v>
      </c>
      <c r="D3959" s="85">
        <v>-459634.92229999998</v>
      </c>
      <c r="E3959" s="85">
        <v>45963.492230000003</v>
      </c>
      <c r="F3959" s="210">
        <f t="shared" si="183"/>
        <v>4</v>
      </c>
      <c r="G3959" s="79" t="str">
        <f t="shared" si="184"/>
        <v>D</v>
      </c>
      <c r="H3959" s="79" t="str">
        <f t="shared" si="185"/>
        <v>4IF-NTHWST/CANBR</v>
      </c>
    </row>
    <row r="3960" spans="1:8">
      <c r="A3960" s="80">
        <v>37377</v>
      </c>
      <c r="B3960" s="79" t="s">
        <v>88</v>
      </c>
      <c r="C3960" s="79" t="s">
        <v>67</v>
      </c>
      <c r="D3960" s="85">
        <v>-766058.20389999996</v>
      </c>
      <c r="E3960" s="85">
        <v>76605.820389999993</v>
      </c>
      <c r="F3960" s="210">
        <f t="shared" si="183"/>
        <v>4</v>
      </c>
      <c r="G3960" s="79" t="str">
        <f t="shared" si="184"/>
        <v>D</v>
      </c>
      <c r="H3960" s="79" t="str">
        <f t="shared" si="185"/>
        <v>4IF-NWPL_ROCKY_M</v>
      </c>
    </row>
    <row r="3961" spans="1:8">
      <c r="A3961" s="80">
        <v>37377</v>
      </c>
      <c r="B3961" s="79" t="s">
        <v>88</v>
      </c>
      <c r="C3961" s="79" t="s">
        <v>68</v>
      </c>
      <c r="D3961" s="85">
        <v>-459634.92229999998</v>
      </c>
      <c r="E3961" s="85">
        <v>4596.3492230000002</v>
      </c>
      <c r="F3961" s="210">
        <f t="shared" si="183"/>
        <v>4</v>
      </c>
      <c r="G3961" s="79" t="str">
        <f t="shared" si="184"/>
        <v>D</v>
      </c>
      <c r="H3961" s="79" t="str">
        <f t="shared" si="185"/>
        <v>4NGI-MALIN</v>
      </c>
    </row>
    <row r="3962" spans="1:8">
      <c r="A3962" s="80">
        <v>37377</v>
      </c>
      <c r="B3962" s="79" t="s">
        <v>88</v>
      </c>
      <c r="C3962" s="79" t="s">
        <v>74</v>
      </c>
      <c r="D3962" s="85">
        <v>306423.28149999998</v>
      </c>
      <c r="E3962" s="85">
        <v>0</v>
      </c>
      <c r="F3962" s="210">
        <f t="shared" si="183"/>
        <v>4</v>
      </c>
      <c r="G3962" s="79" t="str">
        <f t="shared" si="184"/>
        <v>D</v>
      </c>
      <c r="H3962" s="79" t="str">
        <f t="shared" si="185"/>
        <v>4NGI-PGE/CG</v>
      </c>
    </row>
    <row r="3963" spans="1:8">
      <c r="A3963" s="80">
        <v>37377</v>
      </c>
      <c r="B3963" s="79" t="s">
        <v>88</v>
      </c>
      <c r="C3963" s="79" t="s">
        <v>46</v>
      </c>
      <c r="D3963" s="85">
        <v>-306423.28159999999</v>
      </c>
      <c r="E3963" s="85">
        <v>30642.328160000001</v>
      </c>
      <c r="F3963" s="210">
        <f t="shared" si="183"/>
        <v>4</v>
      </c>
      <c r="G3963" s="79" t="str">
        <f t="shared" si="184"/>
        <v>D</v>
      </c>
      <c r="H3963" s="79" t="str">
        <f t="shared" si="185"/>
        <v>4NGI-SOCAL</v>
      </c>
    </row>
    <row r="3964" spans="1:8">
      <c r="A3964" s="80">
        <v>37408</v>
      </c>
      <c r="B3964" s="79" t="s">
        <v>88</v>
      </c>
      <c r="C3964" s="79" t="s">
        <v>92</v>
      </c>
      <c r="D3964" s="85">
        <v>-147986.89050000001</v>
      </c>
      <c r="E3964" s="85">
        <v>14798.689050000001</v>
      </c>
      <c r="F3964" s="210">
        <f t="shared" si="183"/>
        <v>4</v>
      </c>
      <c r="G3964" s="79" t="str">
        <f t="shared" si="184"/>
        <v>D</v>
      </c>
      <c r="H3964" s="79" t="str">
        <f t="shared" si="185"/>
        <v>4IF-ELPO/PERMIAN</v>
      </c>
    </row>
    <row r="3965" spans="1:8">
      <c r="A3965" s="80">
        <v>37408</v>
      </c>
      <c r="B3965" s="79" t="s">
        <v>88</v>
      </c>
      <c r="C3965" s="79" t="s">
        <v>72</v>
      </c>
      <c r="D3965" s="85">
        <v>221980.3357</v>
      </c>
      <c r="E3965" s="85">
        <v>-22198.03357</v>
      </c>
      <c r="F3965" s="210">
        <f t="shared" si="183"/>
        <v>4</v>
      </c>
      <c r="G3965" s="79" t="str">
        <f t="shared" si="184"/>
        <v>D</v>
      </c>
      <c r="H3965" s="79" t="str">
        <f t="shared" si="185"/>
        <v>4IF-ELPO/SJ</v>
      </c>
    </row>
    <row r="3966" spans="1:8">
      <c r="A3966" s="80">
        <v>37408</v>
      </c>
      <c r="B3966" s="79" t="s">
        <v>88</v>
      </c>
      <c r="C3966" s="79" t="s">
        <v>95</v>
      </c>
      <c r="D3966" s="85">
        <v>-443960.6715</v>
      </c>
      <c r="E3966" s="85">
        <v>44396.067150000003</v>
      </c>
      <c r="F3966" s="210">
        <f t="shared" si="183"/>
        <v>4</v>
      </c>
      <c r="G3966" s="79" t="str">
        <f t="shared" si="184"/>
        <v>D</v>
      </c>
      <c r="H3966" s="79" t="str">
        <f t="shared" si="185"/>
        <v>4IF-NTHWST/CANBR</v>
      </c>
    </row>
    <row r="3967" spans="1:8">
      <c r="A3967" s="80">
        <v>37408</v>
      </c>
      <c r="B3967" s="79" t="s">
        <v>88</v>
      </c>
      <c r="C3967" s="79" t="s">
        <v>67</v>
      </c>
      <c r="D3967" s="85">
        <v>-739934.45250000001</v>
      </c>
      <c r="E3967" s="85">
        <v>73993.445250000004</v>
      </c>
      <c r="F3967" s="210">
        <f t="shared" si="183"/>
        <v>4</v>
      </c>
      <c r="G3967" s="79" t="str">
        <f t="shared" si="184"/>
        <v>D</v>
      </c>
      <c r="H3967" s="79" t="str">
        <f t="shared" si="185"/>
        <v>4IF-NWPL_ROCKY_M</v>
      </c>
    </row>
    <row r="3968" spans="1:8">
      <c r="A3968" s="80">
        <v>37408</v>
      </c>
      <c r="B3968" s="79" t="s">
        <v>88</v>
      </c>
      <c r="C3968" s="79" t="s">
        <v>68</v>
      </c>
      <c r="D3968" s="85">
        <v>-443960.6715</v>
      </c>
      <c r="E3968" s="85">
        <v>4439.6067149999999</v>
      </c>
      <c r="F3968" s="210">
        <f t="shared" si="183"/>
        <v>4</v>
      </c>
      <c r="G3968" s="79" t="str">
        <f t="shared" si="184"/>
        <v>D</v>
      </c>
      <c r="H3968" s="79" t="str">
        <f t="shared" si="185"/>
        <v>4NGI-MALIN</v>
      </c>
    </row>
    <row r="3969" spans="1:8">
      <c r="A3969" s="80">
        <v>37408</v>
      </c>
      <c r="B3969" s="79" t="s">
        <v>88</v>
      </c>
      <c r="C3969" s="79" t="s">
        <v>74</v>
      </c>
      <c r="D3969" s="85">
        <v>295973.78100000002</v>
      </c>
      <c r="E3969" s="85">
        <v>0</v>
      </c>
      <c r="F3969" s="210">
        <f t="shared" si="183"/>
        <v>4</v>
      </c>
      <c r="G3969" s="79" t="str">
        <f t="shared" si="184"/>
        <v>D</v>
      </c>
      <c r="H3969" s="79" t="str">
        <f t="shared" si="185"/>
        <v>4NGI-PGE/CG</v>
      </c>
    </row>
    <row r="3970" spans="1:8">
      <c r="A3970" s="80">
        <v>37408</v>
      </c>
      <c r="B3970" s="79" t="s">
        <v>88</v>
      </c>
      <c r="C3970" s="79" t="s">
        <v>46</v>
      </c>
      <c r="D3970" s="85">
        <v>-295973.78100000002</v>
      </c>
      <c r="E3970" s="85">
        <v>29597.378100000002</v>
      </c>
      <c r="F3970" s="210">
        <f t="shared" si="183"/>
        <v>4</v>
      </c>
      <c r="G3970" s="79" t="str">
        <f t="shared" si="184"/>
        <v>D</v>
      </c>
      <c r="H3970" s="79" t="str">
        <f t="shared" si="185"/>
        <v>4NGI-SOCAL</v>
      </c>
    </row>
    <row r="3971" spans="1:8">
      <c r="A3971" s="80">
        <v>37438</v>
      </c>
      <c r="B3971" s="79" t="s">
        <v>88</v>
      </c>
      <c r="C3971" s="79" t="s">
        <v>92</v>
      </c>
      <c r="D3971" s="85">
        <v>-152627.07810000001</v>
      </c>
      <c r="E3971" s="85">
        <v>15262.70781</v>
      </c>
      <c r="F3971" s="210">
        <f t="shared" ref="F3971:F4034" si="186">IF(REF_DT&lt;=LastDay,INDEX(IntraMonth_Buckets,MATCH($A3971,IntraSumMonths,0),1),INDEX(BucketTable,MATCH($A3971,SumMonths,0),1))</f>
        <v>4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4IF-ELPO/PERMIAN</v>
      </c>
    </row>
    <row r="3972" spans="1:8">
      <c r="A3972" s="80">
        <v>37438</v>
      </c>
      <c r="B3972" s="79" t="s">
        <v>88</v>
      </c>
      <c r="C3972" s="79" t="s">
        <v>72</v>
      </c>
      <c r="D3972" s="85">
        <v>228940.61720000001</v>
      </c>
      <c r="E3972" s="85">
        <v>-22894.061720000002</v>
      </c>
      <c r="F3972" s="210">
        <f t="shared" si="186"/>
        <v>4</v>
      </c>
      <c r="G3972" s="79" t="str">
        <f t="shared" si="187"/>
        <v>D</v>
      </c>
      <c r="H3972" s="79" t="str">
        <f t="shared" si="188"/>
        <v>4IF-ELPO/SJ</v>
      </c>
    </row>
    <row r="3973" spans="1:8">
      <c r="A3973" s="80">
        <v>37438</v>
      </c>
      <c r="B3973" s="79" t="s">
        <v>88</v>
      </c>
      <c r="C3973" s="79" t="s">
        <v>95</v>
      </c>
      <c r="D3973" s="85">
        <v>-457881.23430000001</v>
      </c>
      <c r="E3973" s="85">
        <v>45788.12343</v>
      </c>
      <c r="F3973" s="210">
        <f t="shared" si="186"/>
        <v>4</v>
      </c>
      <c r="G3973" s="79" t="str">
        <f t="shared" si="187"/>
        <v>D</v>
      </c>
      <c r="H3973" s="79" t="str">
        <f t="shared" si="188"/>
        <v>4IF-NTHWST/CANBR</v>
      </c>
    </row>
    <row r="3974" spans="1:8">
      <c r="A3974" s="80">
        <v>37438</v>
      </c>
      <c r="B3974" s="79" t="s">
        <v>88</v>
      </c>
      <c r="C3974" s="79" t="s">
        <v>67</v>
      </c>
      <c r="D3974" s="85">
        <v>-763135.39049999998</v>
      </c>
      <c r="E3974" s="85">
        <v>76313.539050000007</v>
      </c>
      <c r="F3974" s="210">
        <f t="shared" si="186"/>
        <v>4</v>
      </c>
      <c r="G3974" s="79" t="str">
        <f t="shared" si="187"/>
        <v>D</v>
      </c>
      <c r="H3974" s="79" t="str">
        <f t="shared" si="188"/>
        <v>4IF-NWPL_ROCKY_M</v>
      </c>
    </row>
    <row r="3975" spans="1:8">
      <c r="A3975" s="80">
        <v>37438</v>
      </c>
      <c r="B3975" s="79" t="s">
        <v>88</v>
      </c>
      <c r="C3975" s="79" t="s">
        <v>68</v>
      </c>
      <c r="D3975" s="85">
        <v>-457881.23430000001</v>
      </c>
      <c r="E3975" s="85">
        <v>4578.8123429999996</v>
      </c>
      <c r="F3975" s="210">
        <f t="shared" si="186"/>
        <v>4</v>
      </c>
      <c r="G3975" s="79" t="str">
        <f t="shared" si="187"/>
        <v>D</v>
      </c>
      <c r="H3975" s="79" t="str">
        <f t="shared" si="188"/>
        <v>4NGI-MALIN</v>
      </c>
    </row>
    <row r="3976" spans="1:8">
      <c r="A3976" s="80">
        <v>37438</v>
      </c>
      <c r="B3976" s="79" t="s">
        <v>88</v>
      </c>
      <c r="C3976" s="79" t="s">
        <v>74</v>
      </c>
      <c r="D3976" s="85">
        <v>305254.15620000003</v>
      </c>
      <c r="E3976" s="85">
        <v>0</v>
      </c>
      <c r="F3976" s="210">
        <f t="shared" si="186"/>
        <v>4</v>
      </c>
      <c r="G3976" s="79" t="str">
        <f t="shared" si="187"/>
        <v>D</v>
      </c>
      <c r="H3976" s="79" t="str">
        <f t="shared" si="188"/>
        <v>4NGI-PGE/CG</v>
      </c>
    </row>
    <row r="3977" spans="1:8">
      <c r="A3977" s="80">
        <v>37438</v>
      </c>
      <c r="B3977" s="79" t="s">
        <v>88</v>
      </c>
      <c r="C3977" s="79" t="s">
        <v>46</v>
      </c>
      <c r="D3977" s="85">
        <v>-305254.15620000003</v>
      </c>
      <c r="E3977" s="85">
        <v>30525.41562</v>
      </c>
      <c r="F3977" s="210">
        <f t="shared" si="186"/>
        <v>4</v>
      </c>
      <c r="G3977" s="79" t="str">
        <f t="shared" si="187"/>
        <v>D</v>
      </c>
      <c r="H3977" s="79" t="str">
        <f t="shared" si="188"/>
        <v>4NGI-SOCAL</v>
      </c>
    </row>
    <row r="3978" spans="1:8">
      <c r="A3978" s="80">
        <v>37469</v>
      </c>
      <c r="B3978" s="79" t="s">
        <v>88</v>
      </c>
      <c r="C3978" s="79" t="s">
        <v>92</v>
      </c>
      <c r="D3978" s="85">
        <v>-152302.58619999999</v>
      </c>
      <c r="E3978" s="85">
        <v>0</v>
      </c>
      <c r="F3978" s="210">
        <f t="shared" si="186"/>
        <v>4</v>
      </c>
      <c r="G3978" s="79" t="str">
        <f t="shared" si="187"/>
        <v>D</v>
      </c>
      <c r="H3978" s="79" t="str">
        <f t="shared" si="188"/>
        <v>4IF-ELPO/PERMIAN</v>
      </c>
    </row>
    <row r="3979" spans="1:8">
      <c r="A3979" s="80">
        <v>37469</v>
      </c>
      <c r="B3979" s="79" t="s">
        <v>88</v>
      </c>
      <c r="C3979" s="79" t="s">
        <v>72</v>
      </c>
      <c r="D3979" s="85">
        <v>228453.8793</v>
      </c>
      <c r="E3979" s="85">
        <v>0</v>
      </c>
      <c r="F3979" s="210">
        <f t="shared" si="186"/>
        <v>4</v>
      </c>
      <c r="G3979" s="79" t="str">
        <f t="shared" si="187"/>
        <v>D</v>
      </c>
      <c r="H3979" s="79" t="str">
        <f t="shared" si="188"/>
        <v>4IF-ELPO/SJ</v>
      </c>
    </row>
    <row r="3980" spans="1:8">
      <c r="A3980" s="80">
        <v>37469</v>
      </c>
      <c r="B3980" s="79" t="s">
        <v>88</v>
      </c>
      <c r="C3980" s="79" t="s">
        <v>95</v>
      </c>
      <c r="D3980" s="85">
        <v>-456907.75880000001</v>
      </c>
      <c r="E3980" s="85">
        <v>45690.775880000001</v>
      </c>
      <c r="F3980" s="210">
        <f t="shared" si="186"/>
        <v>4</v>
      </c>
      <c r="G3980" s="79" t="str">
        <f t="shared" si="187"/>
        <v>D</v>
      </c>
      <c r="H3980" s="79" t="str">
        <f t="shared" si="188"/>
        <v>4IF-NTHWST/CANBR</v>
      </c>
    </row>
    <row r="3981" spans="1:8">
      <c r="A3981" s="80">
        <v>37469</v>
      </c>
      <c r="B3981" s="79" t="s">
        <v>88</v>
      </c>
      <c r="C3981" s="79" t="s">
        <v>67</v>
      </c>
      <c r="D3981" s="85">
        <v>-761512.93130000005</v>
      </c>
      <c r="E3981" s="85">
        <v>76151.293130000005</v>
      </c>
      <c r="F3981" s="210">
        <f t="shared" si="186"/>
        <v>4</v>
      </c>
      <c r="G3981" s="79" t="str">
        <f t="shared" si="187"/>
        <v>D</v>
      </c>
      <c r="H3981" s="79" t="str">
        <f t="shared" si="188"/>
        <v>4IF-NWPL_ROCKY_M</v>
      </c>
    </row>
    <row r="3982" spans="1:8">
      <c r="A3982" s="80">
        <v>37469</v>
      </c>
      <c r="B3982" s="79" t="s">
        <v>88</v>
      </c>
      <c r="C3982" s="79" t="s">
        <v>68</v>
      </c>
      <c r="D3982" s="85">
        <v>-456907.75880000001</v>
      </c>
      <c r="E3982" s="85">
        <v>4569.0775880000001</v>
      </c>
      <c r="F3982" s="210">
        <f t="shared" si="186"/>
        <v>4</v>
      </c>
      <c r="G3982" s="79" t="str">
        <f t="shared" si="187"/>
        <v>D</v>
      </c>
      <c r="H3982" s="79" t="str">
        <f t="shared" si="188"/>
        <v>4NGI-MALIN</v>
      </c>
    </row>
    <row r="3983" spans="1:8">
      <c r="A3983" s="80">
        <v>37469</v>
      </c>
      <c r="B3983" s="79" t="s">
        <v>88</v>
      </c>
      <c r="C3983" s="79" t="s">
        <v>74</v>
      </c>
      <c r="D3983" s="85">
        <v>304605.17249999999</v>
      </c>
      <c r="E3983" s="85">
        <v>0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4NGI-PGE/CG</v>
      </c>
    </row>
    <row r="3984" spans="1:8">
      <c r="A3984" s="80">
        <v>37469</v>
      </c>
      <c r="B3984" s="79" t="s">
        <v>88</v>
      </c>
      <c r="C3984" s="79" t="s">
        <v>46</v>
      </c>
      <c r="D3984" s="85">
        <v>-304605.17259999999</v>
      </c>
      <c r="E3984" s="85">
        <v>0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4NGI-SOCAL</v>
      </c>
    </row>
    <row r="3985" spans="1:8">
      <c r="A3985" s="80">
        <v>37500</v>
      </c>
      <c r="B3985" s="79" t="s">
        <v>88</v>
      </c>
      <c r="C3985" s="79" t="s">
        <v>92</v>
      </c>
      <c r="D3985" s="85">
        <v>-147069.4865</v>
      </c>
      <c r="E3985" s="85">
        <v>14706.94865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4IF-ELPO/PERMIAN</v>
      </c>
    </row>
    <row r="3986" spans="1:8">
      <c r="A3986" s="80">
        <v>37500</v>
      </c>
      <c r="B3986" s="79" t="s">
        <v>88</v>
      </c>
      <c r="C3986" s="79" t="s">
        <v>72</v>
      </c>
      <c r="D3986" s="85">
        <v>220604.2298</v>
      </c>
      <c r="E3986" s="85">
        <v>-22060.422979999999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4IF-ELPO/SJ</v>
      </c>
    </row>
    <row r="3987" spans="1:8">
      <c r="A3987" s="80">
        <v>37500</v>
      </c>
      <c r="B3987" s="79" t="s">
        <v>88</v>
      </c>
      <c r="C3987" s="79" t="s">
        <v>95</v>
      </c>
      <c r="D3987" s="85">
        <v>-441208.4595</v>
      </c>
      <c r="E3987" s="85">
        <v>44120.845950000003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4IF-NTHWST/CANBR</v>
      </c>
    </row>
    <row r="3988" spans="1:8">
      <c r="A3988" s="80">
        <v>37500</v>
      </c>
      <c r="B3988" s="79" t="s">
        <v>88</v>
      </c>
      <c r="C3988" s="79" t="s">
        <v>67</v>
      </c>
      <c r="D3988" s="85">
        <v>-735347.43259999994</v>
      </c>
      <c r="E3988" s="85">
        <v>73534.743260000003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4IF-NWPL_ROCKY_M</v>
      </c>
    </row>
    <row r="3989" spans="1:8">
      <c r="A3989" s="80">
        <v>37500</v>
      </c>
      <c r="B3989" s="79" t="s">
        <v>88</v>
      </c>
      <c r="C3989" s="79" t="s">
        <v>68</v>
      </c>
      <c r="D3989" s="85">
        <v>-441208.4595</v>
      </c>
      <c r="E3989" s="85">
        <v>4412.0845950000003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4NGI-MALIN</v>
      </c>
    </row>
    <row r="3990" spans="1:8">
      <c r="A3990" s="80">
        <v>37500</v>
      </c>
      <c r="B3990" s="79" t="s">
        <v>88</v>
      </c>
      <c r="C3990" s="79" t="s">
        <v>74</v>
      </c>
      <c r="D3990" s="85">
        <v>294138.973</v>
      </c>
      <c r="E3990" s="85">
        <v>0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4NGI-PGE/CG</v>
      </c>
    </row>
    <row r="3991" spans="1:8">
      <c r="A3991" s="80">
        <v>37500</v>
      </c>
      <c r="B3991" s="79" t="s">
        <v>88</v>
      </c>
      <c r="C3991" s="79" t="s">
        <v>46</v>
      </c>
      <c r="D3991" s="85">
        <v>-294138.973</v>
      </c>
      <c r="E3991" s="85">
        <v>29413.897300000001</v>
      </c>
      <c r="F3991" s="210">
        <f t="shared" si="186"/>
        <v>4</v>
      </c>
      <c r="G3991" s="79" t="str">
        <f t="shared" si="187"/>
        <v>D</v>
      </c>
      <c r="H3991" s="79" t="str">
        <f t="shared" si="188"/>
        <v>4NGI-SOCAL</v>
      </c>
    </row>
    <row r="3992" spans="1:8">
      <c r="A3992" s="80">
        <v>37530</v>
      </c>
      <c r="B3992" s="79" t="s">
        <v>88</v>
      </c>
      <c r="C3992" s="79" t="s">
        <v>92</v>
      </c>
      <c r="D3992" s="85">
        <v>-151635.72</v>
      </c>
      <c r="E3992" s="85">
        <v>0</v>
      </c>
      <c r="F3992" s="210">
        <f t="shared" si="186"/>
        <v>4</v>
      </c>
      <c r="G3992" s="79" t="str">
        <f t="shared" si="187"/>
        <v>D</v>
      </c>
      <c r="H3992" s="79" t="str">
        <f t="shared" si="188"/>
        <v>4IF-ELPO/PERMIAN</v>
      </c>
    </row>
    <row r="3993" spans="1:8">
      <c r="A3993" s="80">
        <v>37530</v>
      </c>
      <c r="B3993" s="79" t="s">
        <v>88</v>
      </c>
      <c r="C3993" s="79" t="s">
        <v>72</v>
      </c>
      <c r="D3993" s="85">
        <v>227453.58</v>
      </c>
      <c r="E3993" s="85">
        <v>0</v>
      </c>
      <c r="F3993" s="210">
        <f t="shared" si="186"/>
        <v>4</v>
      </c>
      <c r="G3993" s="79" t="str">
        <f t="shared" si="187"/>
        <v>D</v>
      </c>
      <c r="H3993" s="79" t="str">
        <f t="shared" si="188"/>
        <v>4IF-ELPO/SJ</v>
      </c>
    </row>
    <row r="3994" spans="1:8">
      <c r="A3994" s="80">
        <v>37530</v>
      </c>
      <c r="B3994" s="79" t="s">
        <v>88</v>
      </c>
      <c r="C3994" s="79" t="s">
        <v>95</v>
      </c>
      <c r="D3994" s="85">
        <v>-454907.15980000002</v>
      </c>
      <c r="E3994" s="85">
        <v>45490.715980000001</v>
      </c>
      <c r="F3994" s="210">
        <f t="shared" si="186"/>
        <v>4</v>
      </c>
      <c r="G3994" s="79" t="str">
        <f t="shared" si="187"/>
        <v>D</v>
      </c>
      <c r="H3994" s="79" t="str">
        <f t="shared" si="188"/>
        <v>4IF-NTHWST/CANBR</v>
      </c>
    </row>
    <row r="3995" spans="1:8">
      <c r="A3995" s="80">
        <v>37530</v>
      </c>
      <c r="B3995" s="79" t="s">
        <v>88</v>
      </c>
      <c r="C3995" s="79" t="s">
        <v>67</v>
      </c>
      <c r="D3995" s="85">
        <v>-758178.59959999996</v>
      </c>
      <c r="E3995" s="85">
        <v>75817.859960000002</v>
      </c>
      <c r="F3995" s="210">
        <f t="shared" si="186"/>
        <v>4</v>
      </c>
      <c r="G3995" s="79" t="str">
        <f t="shared" si="187"/>
        <v>D</v>
      </c>
      <c r="H3995" s="79" t="str">
        <f t="shared" si="188"/>
        <v>4IF-NWPL_ROCKY_M</v>
      </c>
    </row>
    <row r="3996" spans="1:8">
      <c r="A3996" s="80">
        <v>37530</v>
      </c>
      <c r="B3996" s="79" t="s">
        <v>88</v>
      </c>
      <c r="C3996" s="79" t="s">
        <v>68</v>
      </c>
      <c r="D3996" s="85">
        <v>-454907.15980000002</v>
      </c>
      <c r="E3996" s="85">
        <v>4549.0715980000004</v>
      </c>
      <c r="F3996" s="210">
        <f t="shared" si="186"/>
        <v>4</v>
      </c>
      <c r="G3996" s="79" t="str">
        <f t="shared" si="187"/>
        <v>D</v>
      </c>
      <c r="H3996" s="79" t="str">
        <f t="shared" si="188"/>
        <v>4NGI-MALIN</v>
      </c>
    </row>
    <row r="3997" spans="1:8">
      <c r="A3997" s="80">
        <v>37530</v>
      </c>
      <c r="B3997" s="79" t="s">
        <v>88</v>
      </c>
      <c r="C3997" s="79" t="s">
        <v>74</v>
      </c>
      <c r="D3997" s="85">
        <v>303271.4399</v>
      </c>
      <c r="E3997" s="85">
        <v>0</v>
      </c>
      <c r="F3997" s="210">
        <f t="shared" si="186"/>
        <v>4</v>
      </c>
      <c r="G3997" s="79" t="str">
        <f t="shared" si="187"/>
        <v>D</v>
      </c>
      <c r="H3997" s="79" t="str">
        <f t="shared" si="188"/>
        <v>4NGI-PGE/CG</v>
      </c>
    </row>
    <row r="3998" spans="1:8">
      <c r="A3998" s="80">
        <v>37530</v>
      </c>
      <c r="B3998" s="79" t="s">
        <v>88</v>
      </c>
      <c r="C3998" s="79" t="s">
        <v>46</v>
      </c>
      <c r="D3998" s="85">
        <v>-303271.43979999999</v>
      </c>
      <c r="E3998" s="85">
        <v>0</v>
      </c>
      <c r="F3998" s="210">
        <f t="shared" si="186"/>
        <v>4</v>
      </c>
      <c r="G3998" s="79" t="str">
        <f t="shared" si="187"/>
        <v>D</v>
      </c>
      <c r="H3998" s="79" t="str">
        <f t="shared" si="188"/>
        <v>4NGI-SOCAL</v>
      </c>
    </row>
    <row r="3999" spans="1:8">
      <c r="A3999" s="80">
        <v>37561</v>
      </c>
      <c r="B3999" s="79" t="s">
        <v>88</v>
      </c>
      <c r="C3999" s="79" t="s">
        <v>72</v>
      </c>
      <c r="D3999" s="85">
        <v>-292771.07299999997</v>
      </c>
      <c r="E3999" s="85">
        <v>29277.1073</v>
      </c>
      <c r="F3999" s="210">
        <f t="shared" si="186"/>
        <v>5</v>
      </c>
      <c r="G3999" s="79" t="str">
        <f t="shared" si="187"/>
        <v>D</v>
      </c>
      <c r="H3999" s="79" t="str">
        <f t="shared" si="188"/>
        <v>5IF-ELPO/SJ</v>
      </c>
    </row>
    <row r="4000" spans="1:8">
      <c r="A4000" s="80">
        <v>37561</v>
      </c>
      <c r="B4000" s="79" t="s">
        <v>88</v>
      </c>
      <c r="C4000" s="79" t="s">
        <v>67</v>
      </c>
      <c r="D4000" s="85">
        <v>1E-4</v>
      </c>
      <c r="E4000" s="85">
        <v>-9.9999999999999991E-6</v>
      </c>
      <c r="F4000" s="210">
        <f t="shared" si="186"/>
        <v>5</v>
      </c>
      <c r="G4000" s="79" t="str">
        <f t="shared" si="187"/>
        <v>D</v>
      </c>
      <c r="H4000" s="79" t="str">
        <f t="shared" si="188"/>
        <v>5IF-NWPL_ROCKY_M</v>
      </c>
    </row>
    <row r="4001" spans="1:8">
      <c r="A4001" s="80">
        <v>37591</v>
      </c>
      <c r="B4001" s="79" t="s">
        <v>88</v>
      </c>
      <c r="C4001" s="79" t="s">
        <v>72</v>
      </c>
      <c r="D4001" s="85">
        <v>-301792.77559999999</v>
      </c>
      <c r="E4001" s="85">
        <v>30179.277559999999</v>
      </c>
      <c r="F4001" s="210">
        <f t="shared" si="186"/>
        <v>5</v>
      </c>
      <c r="G4001" s="79" t="str">
        <f t="shared" si="187"/>
        <v>D</v>
      </c>
      <c r="H4001" s="79" t="str">
        <f t="shared" si="188"/>
        <v>5IF-ELPO/SJ</v>
      </c>
    </row>
    <row r="4002" spans="1:8">
      <c r="A4002" s="80">
        <v>37591</v>
      </c>
      <c r="B4002" s="79" t="s">
        <v>88</v>
      </c>
      <c r="C4002" s="79" t="s">
        <v>67</v>
      </c>
      <c r="D4002" s="85">
        <v>-2.0000000000000001E-4</v>
      </c>
      <c r="E4002" s="85">
        <v>1.9999999999999998E-5</v>
      </c>
      <c r="F4002" s="210">
        <f t="shared" si="186"/>
        <v>5</v>
      </c>
      <c r="G4002" s="79" t="str">
        <f t="shared" si="187"/>
        <v>D</v>
      </c>
      <c r="H4002" s="79" t="str">
        <f t="shared" si="188"/>
        <v>5IF-NWPL_ROCKY_M</v>
      </c>
    </row>
    <row r="4003" spans="1:8">
      <c r="A4003" s="80">
        <v>37622</v>
      </c>
      <c r="B4003" s="79" t="s">
        <v>88</v>
      </c>
      <c r="C4003" s="79" t="s">
        <v>67</v>
      </c>
      <c r="D4003" s="85">
        <v>1E-4</v>
      </c>
      <c r="E4003" s="85">
        <v>-9.9999999999999991E-6</v>
      </c>
      <c r="F4003" s="210">
        <f t="shared" si="186"/>
        <v>5</v>
      </c>
      <c r="G4003" s="79" t="str">
        <f t="shared" si="187"/>
        <v>D</v>
      </c>
      <c r="H4003" s="79" t="str">
        <f t="shared" si="188"/>
        <v>5IF-NWPL_ROCKY_M</v>
      </c>
    </row>
    <row r="4004" spans="1:8">
      <c r="A4004" s="80">
        <v>37653</v>
      </c>
      <c r="B4004" s="79" t="s">
        <v>88</v>
      </c>
      <c r="C4004" s="79" t="s">
        <v>67</v>
      </c>
      <c r="D4004" s="85">
        <v>0</v>
      </c>
      <c r="E4004" s="85">
        <v>0</v>
      </c>
      <c r="F4004" s="210">
        <f t="shared" si="186"/>
        <v>5</v>
      </c>
      <c r="G4004" s="79" t="str">
        <f t="shared" si="187"/>
        <v>D</v>
      </c>
      <c r="H4004" s="79" t="str">
        <f t="shared" si="188"/>
        <v>5IF-NWPL_ROCKY_M</v>
      </c>
    </row>
    <row r="4005" spans="1:8">
      <c r="A4005" s="80">
        <v>37681</v>
      </c>
      <c r="B4005" s="79" t="s">
        <v>88</v>
      </c>
      <c r="C4005" s="79" t="s">
        <v>67</v>
      </c>
      <c r="D4005" s="85">
        <v>0</v>
      </c>
      <c r="E4005" s="85">
        <v>0</v>
      </c>
      <c r="F4005" s="210">
        <f t="shared" si="186"/>
        <v>5</v>
      </c>
      <c r="G4005" s="79" t="str">
        <f t="shared" si="187"/>
        <v>D</v>
      </c>
      <c r="H4005" s="79" t="str">
        <f t="shared" si="188"/>
        <v>5IF-NWPL_ROCKY_M</v>
      </c>
    </row>
    <row r="4006" spans="1:8">
      <c r="A4006" s="80">
        <v>37712</v>
      </c>
      <c r="B4006" s="79" t="s">
        <v>88</v>
      </c>
      <c r="C4006" s="79" t="s">
        <v>72</v>
      </c>
      <c r="D4006" s="85">
        <v>0</v>
      </c>
      <c r="E4006" s="85">
        <v>0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6IF-ELPO/SJ</v>
      </c>
    </row>
    <row r="4007" spans="1:8">
      <c r="A4007" s="80">
        <v>37742</v>
      </c>
      <c r="B4007" s="79" t="s">
        <v>88</v>
      </c>
      <c r="C4007" s="79" t="s">
        <v>72</v>
      </c>
      <c r="D4007" s="85">
        <v>0</v>
      </c>
      <c r="E4007" s="85">
        <v>0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6IF-ELPO/SJ</v>
      </c>
    </row>
    <row r="4008" spans="1:8">
      <c r="A4008" s="80">
        <v>37773</v>
      </c>
      <c r="B4008" s="79" t="s">
        <v>88</v>
      </c>
      <c r="C4008" s="79" t="s">
        <v>72</v>
      </c>
      <c r="D4008" s="85">
        <v>0</v>
      </c>
      <c r="E4008" s="85">
        <v>0</v>
      </c>
      <c r="F4008" s="210">
        <f t="shared" si="186"/>
        <v>6</v>
      </c>
      <c r="G4008" s="79" t="str">
        <f t="shared" si="187"/>
        <v>D</v>
      </c>
      <c r="H4008" s="79" t="str">
        <f t="shared" si="188"/>
        <v>6IF-ELPO/SJ</v>
      </c>
    </row>
    <row r="4009" spans="1:8">
      <c r="A4009" s="80">
        <v>37803</v>
      </c>
      <c r="B4009" s="79" t="s">
        <v>88</v>
      </c>
      <c r="C4009" s="79" t="s">
        <v>72</v>
      </c>
      <c r="D4009" s="85">
        <v>0</v>
      </c>
      <c r="E4009" s="85">
        <v>0</v>
      </c>
      <c r="F4009" s="210">
        <f t="shared" si="186"/>
        <v>6</v>
      </c>
      <c r="G4009" s="79" t="str">
        <f t="shared" si="187"/>
        <v>D</v>
      </c>
      <c r="H4009" s="79" t="str">
        <f t="shared" si="188"/>
        <v>6IF-ELPO/SJ</v>
      </c>
    </row>
    <row r="4010" spans="1:8">
      <c r="A4010" s="80">
        <v>37834</v>
      </c>
      <c r="B4010" s="79" t="s">
        <v>88</v>
      </c>
      <c r="C4010" s="79" t="s">
        <v>72</v>
      </c>
      <c r="D4010" s="85">
        <v>0</v>
      </c>
      <c r="E4010" s="85">
        <v>0</v>
      </c>
      <c r="F4010" s="210">
        <f t="shared" si="186"/>
        <v>6</v>
      </c>
      <c r="G4010" s="79" t="str">
        <f t="shared" si="187"/>
        <v>D</v>
      </c>
      <c r="H4010" s="79" t="str">
        <f t="shared" si="188"/>
        <v>6IF-ELPO/SJ</v>
      </c>
    </row>
    <row r="4011" spans="1:8">
      <c r="A4011" s="80">
        <v>37865</v>
      </c>
      <c r="B4011" s="79" t="s">
        <v>88</v>
      </c>
      <c r="C4011" s="79" t="s">
        <v>72</v>
      </c>
      <c r="D4011" s="85">
        <v>0</v>
      </c>
      <c r="E4011" s="85">
        <v>0</v>
      </c>
      <c r="F4011" s="210">
        <f t="shared" si="186"/>
        <v>6</v>
      </c>
      <c r="G4011" s="79" t="str">
        <f t="shared" si="187"/>
        <v>D</v>
      </c>
      <c r="H4011" s="79" t="str">
        <f t="shared" si="188"/>
        <v>6IF-ELPO/SJ</v>
      </c>
    </row>
    <row r="4012" spans="1:8">
      <c r="A4012" s="80">
        <v>37895</v>
      </c>
      <c r="B4012" s="79" t="s">
        <v>88</v>
      </c>
      <c r="C4012" s="79" t="s">
        <v>72</v>
      </c>
      <c r="D4012" s="85">
        <v>0</v>
      </c>
      <c r="E4012" s="85">
        <v>0</v>
      </c>
      <c r="F4012" s="210">
        <f t="shared" si="186"/>
        <v>6</v>
      </c>
      <c r="G4012" s="79" t="str">
        <f t="shared" si="187"/>
        <v>D</v>
      </c>
      <c r="H4012" s="79" t="str">
        <f t="shared" si="188"/>
        <v>6IF-ELPO/SJ</v>
      </c>
    </row>
    <row r="4013" spans="1:8">
      <c r="A4013" s="80">
        <v>37190</v>
      </c>
      <c r="B4013" s="79" t="s">
        <v>169</v>
      </c>
      <c r="C4013" s="79" t="s">
        <v>123</v>
      </c>
      <c r="D4013" s="85">
        <v>0</v>
      </c>
      <c r="E4013" s="85">
        <v>0</v>
      </c>
      <c r="F4013" s="210">
        <f t="shared" si="186"/>
        <v>1</v>
      </c>
      <c r="G4013" s="79" t="str">
        <f t="shared" si="187"/>
        <v>M</v>
      </c>
      <c r="H4013" s="79" t="str">
        <f t="shared" si="188"/>
        <v>1GDP-CAL BORDER</v>
      </c>
    </row>
    <row r="4014" spans="1:8">
      <c r="A4014" s="80">
        <v>37190</v>
      </c>
      <c r="B4014" s="79" t="s">
        <v>169</v>
      </c>
      <c r="C4014" s="79" t="s">
        <v>133</v>
      </c>
      <c r="D4014" s="85">
        <v>0</v>
      </c>
      <c r="E4014" s="85">
        <v>0</v>
      </c>
      <c r="F4014" s="210">
        <f t="shared" si="186"/>
        <v>1</v>
      </c>
      <c r="G4014" s="79" t="str">
        <f t="shared" si="187"/>
        <v>M</v>
      </c>
      <c r="H4014" s="79" t="str">
        <f t="shared" si="188"/>
        <v>1GDP-ELPO/PERM2</v>
      </c>
    </row>
    <row r="4015" spans="1:8">
      <c r="A4015" s="80">
        <v>37190</v>
      </c>
      <c r="B4015" s="79" t="s">
        <v>169</v>
      </c>
      <c r="C4015" s="79" t="s">
        <v>137</v>
      </c>
      <c r="D4015" s="85">
        <v>0</v>
      </c>
      <c r="E4015" s="85">
        <v>0</v>
      </c>
      <c r="F4015" s="210">
        <f t="shared" si="186"/>
        <v>1</v>
      </c>
      <c r="G4015" s="79" t="str">
        <f t="shared" si="187"/>
        <v>M</v>
      </c>
      <c r="H4015" s="79" t="str">
        <f t="shared" si="188"/>
        <v>1GDP-ELPO/SANJUA</v>
      </c>
    </row>
    <row r="4016" spans="1:8">
      <c r="A4016" s="80">
        <v>37190</v>
      </c>
      <c r="B4016" s="79" t="s">
        <v>169</v>
      </c>
      <c r="C4016" s="79" t="s">
        <v>177</v>
      </c>
      <c r="D4016" s="85">
        <v>0</v>
      </c>
      <c r="E4016" s="85">
        <v>0</v>
      </c>
      <c r="F4016" s="210">
        <f t="shared" si="186"/>
        <v>1</v>
      </c>
      <c r="G4016" s="79" t="str">
        <f t="shared" si="187"/>
        <v>M</v>
      </c>
      <c r="H4016" s="79" t="str">
        <f t="shared" si="188"/>
        <v>1GDP-HEHUB</v>
      </c>
    </row>
    <row r="4017" spans="1:8">
      <c r="A4017" s="80">
        <v>37190</v>
      </c>
      <c r="B4017" s="79" t="s">
        <v>169</v>
      </c>
      <c r="C4017" s="79" t="s">
        <v>127</v>
      </c>
      <c r="D4017" s="85">
        <v>0</v>
      </c>
      <c r="E4017" s="85">
        <v>0</v>
      </c>
      <c r="F4017" s="210">
        <f t="shared" si="186"/>
        <v>1</v>
      </c>
      <c r="G4017" s="79" t="str">
        <f t="shared" si="187"/>
        <v>M</v>
      </c>
      <c r="H4017" s="79" t="str">
        <f t="shared" si="188"/>
        <v>1GDP-KERN/OPAL</v>
      </c>
    </row>
    <row r="4018" spans="1:8">
      <c r="A4018" s="80">
        <v>37191</v>
      </c>
      <c r="B4018" s="79" t="s">
        <v>169</v>
      </c>
      <c r="C4018" s="79" t="s">
        <v>123</v>
      </c>
      <c r="D4018" s="85">
        <v>-8000</v>
      </c>
      <c r="E4018" s="85">
        <v>-8000</v>
      </c>
      <c r="F4018" s="210">
        <f t="shared" si="186"/>
        <v>1</v>
      </c>
      <c r="G4018" s="79" t="str">
        <f t="shared" si="187"/>
        <v>M</v>
      </c>
      <c r="H4018" s="79" t="str">
        <f t="shared" si="188"/>
        <v>1GDP-CAL BORDER</v>
      </c>
    </row>
    <row r="4019" spans="1:8">
      <c r="A4019" s="80">
        <v>37191</v>
      </c>
      <c r="B4019" s="79" t="s">
        <v>169</v>
      </c>
      <c r="C4019" s="79" t="s">
        <v>133</v>
      </c>
      <c r="D4019" s="85">
        <v>25000</v>
      </c>
      <c r="E4019" s="85">
        <v>25000</v>
      </c>
      <c r="F4019" s="210">
        <f t="shared" si="186"/>
        <v>1</v>
      </c>
      <c r="G4019" s="79" t="str">
        <f t="shared" si="187"/>
        <v>M</v>
      </c>
      <c r="H4019" s="79" t="str">
        <f t="shared" si="188"/>
        <v>1GDP-ELPO/PERM2</v>
      </c>
    </row>
    <row r="4020" spans="1:8">
      <c r="A4020" s="80">
        <v>37191</v>
      </c>
      <c r="B4020" s="79" t="s">
        <v>169</v>
      </c>
      <c r="C4020" s="79" t="s">
        <v>137</v>
      </c>
      <c r="D4020" s="85">
        <v>10000</v>
      </c>
      <c r="E4020" s="85">
        <v>10000</v>
      </c>
      <c r="F4020" s="210">
        <f t="shared" si="186"/>
        <v>1</v>
      </c>
      <c r="G4020" s="79" t="str">
        <f t="shared" si="187"/>
        <v>M</v>
      </c>
      <c r="H4020" s="79" t="str">
        <f t="shared" si="188"/>
        <v>1GDP-ELPO/SANJUA</v>
      </c>
    </row>
    <row r="4021" spans="1:8">
      <c r="A4021" s="80">
        <v>37191</v>
      </c>
      <c r="B4021" s="79" t="s">
        <v>169</v>
      </c>
      <c r="C4021" s="79" t="s">
        <v>177</v>
      </c>
      <c r="D4021" s="85">
        <v>-30000</v>
      </c>
      <c r="E4021" s="85">
        <v>-30000</v>
      </c>
      <c r="F4021" s="210">
        <f t="shared" si="186"/>
        <v>1</v>
      </c>
      <c r="G4021" s="79" t="str">
        <f t="shared" si="187"/>
        <v>M</v>
      </c>
      <c r="H4021" s="79" t="str">
        <f t="shared" si="188"/>
        <v>1GDP-HEHUB</v>
      </c>
    </row>
    <row r="4022" spans="1:8">
      <c r="A4022" s="80">
        <v>37191</v>
      </c>
      <c r="B4022" s="79" t="s">
        <v>169</v>
      </c>
      <c r="C4022" s="79" t="s">
        <v>127</v>
      </c>
      <c r="D4022" s="85">
        <v>5000</v>
      </c>
      <c r="E4022" s="85">
        <v>5000</v>
      </c>
      <c r="F4022" s="210">
        <f t="shared" si="186"/>
        <v>1</v>
      </c>
      <c r="G4022" s="79" t="str">
        <f t="shared" si="187"/>
        <v>M</v>
      </c>
      <c r="H4022" s="79" t="str">
        <f t="shared" si="188"/>
        <v>1GDP-KERN/OPAL</v>
      </c>
    </row>
    <row r="4023" spans="1:8">
      <c r="A4023" s="80">
        <v>37192</v>
      </c>
      <c r="B4023" s="79" t="s">
        <v>169</v>
      </c>
      <c r="C4023" s="79" t="s">
        <v>123</v>
      </c>
      <c r="D4023" s="85">
        <v>-8000</v>
      </c>
      <c r="E4023" s="85">
        <v>-8000</v>
      </c>
      <c r="F4023" s="210">
        <f t="shared" si="186"/>
        <v>1</v>
      </c>
      <c r="G4023" s="79" t="str">
        <f t="shared" si="187"/>
        <v>M</v>
      </c>
      <c r="H4023" s="79" t="str">
        <f t="shared" si="188"/>
        <v>1GDP-CAL BORDER</v>
      </c>
    </row>
    <row r="4024" spans="1:8">
      <c r="A4024" s="80">
        <v>37192</v>
      </c>
      <c r="B4024" s="79" t="s">
        <v>169</v>
      </c>
      <c r="C4024" s="79" t="s">
        <v>133</v>
      </c>
      <c r="D4024" s="85">
        <v>25000</v>
      </c>
      <c r="E4024" s="85">
        <v>25000</v>
      </c>
      <c r="F4024" s="210">
        <f t="shared" si="186"/>
        <v>1</v>
      </c>
      <c r="G4024" s="79" t="str">
        <f t="shared" si="187"/>
        <v>M</v>
      </c>
      <c r="H4024" s="79" t="str">
        <f t="shared" si="188"/>
        <v>1GDP-ELPO/PERM2</v>
      </c>
    </row>
    <row r="4025" spans="1:8">
      <c r="A4025" s="80">
        <v>37192</v>
      </c>
      <c r="B4025" s="79" t="s">
        <v>169</v>
      </c>
      <c r="C4025" s="79" t="s">
        <v>137</v>
      </c>
      <c r="D4025" s="85">
        <v>10000</v>
      </c>
      <c r="E4025" s="85">
        <v>10000</v>
      </c>
      <c r="F4025" s="210">
        <f t="shared" si="186"/>
        <v>1</v>
      </c>
      <c r="G4025" s="79" t="str">
        <f t="shared" si="187"/>
        <v>M</v>
      </c>
      <c r="H4025" s="79" t="str">
        <f t="shared" si="188"/>
        <v>1GDP-ELPO/SANJUA</v>
      </c>
    </row>
    <row r="4026" spans="1:8">
      <c r="A4026" s="80">
        <v>37192</v>
      </c>
      <c r="B4026" s="79" t="s">
        <v>169</v>
      </c>
      <c r="C4026" s="79" t="s">
        <v>177</v>
      </c>
      <c r="D4026" s="85">
        <v>-30000</v>
      </c>
      <c r="E4026" s="85">
        <v>-30000</v>
      </c>
      <c r="F4026" s="210">
        <f t="shared" si="186"/>
        <v>1</v>
      </c>
      <c r="G4026" s="79" t="str">
        <f t="shared" si="187"/>
        <v>M</v>
      </c>
      <c r="H4026" s="79" t="str">
        <f t="shared" si="188"/>
        <v>1GDP-HEHUB</v>
      </c>
    </row>
    <row r="4027" spans="1:8">
      <c r="A4027" s="80">
        <v>37192</v>
      </c>
      <c r="B4027" s="79" t="s">
        <v>169</v>
      </c>
      <c r="C4027" s="79" t="s">
        <v>127</v>
      </c>
      <c r="D4027" s="85">
        <v>5000</v>
      </c>
      <c r="E4027" s="85">
        <v>5000</v>
      </c>
      <c r="F4027" s="210">
        <f t="shared" si="186"/>
        <v>1</v>
      </c>
      <c r="G4027" s="79" t="str">
        <f t="shared" si="187"/>
        <v>M</v>
      </c>
      <c r="H4027" s="79" t="str">
        <f t="shared" si="188"/>
        <v>1GDP-KERN/OPAL</v>
      </c>
    </row>
    <row r="4028" spans="1:8">
      <c r="A4028" s="80">
        <v>37193</v>
      </c>
      <c r="B4028" s="79" t="s">
        <v>169</v>
      </c>
      <c r="C4028" s="79" t="s">
        <v>123</v>
      </c>
      <c r="D4028" s="85">
        <v>-8000</v>
      </c>
      <c r="E4028" s="85">
        <v>-8000</v>
      </c>
      <c r="F4028" s="210">
        <f t="shared" si="186"/>
        <v>1</v>
      </c>
      <c r="G4028" s="79" t="str">
        <f t="shared" si="187"/>
        <v>M</v>
      </c>
      <c r="H4028" s="79" t="str">
        <f t="shared" si="188"/>
        <v>1GDP-CAL BORDER</v>
      </c>
    </row>
    <row r="4029" spans="1:8">
      <c r="A4029" s="80">
        <v>37193</v>
      </c>
      <c r="B4029" s="79" t="s">
        <v>169</v>
      </c>
      <c r="C4029" s="79" t="s">
        <v>133</v>
      </c>
      <c r="D4029" s="85">
        <v>25000</v>
      </c>
      <c r="E4029" s="85">
        <v>25000</v>
      </c>
      <c r="F4029" s="210">
        <f t="shared" si="186"/>
        <v>1</v>
      </c>
      <c r="G4029" s="79" t="str">
        <f t="shared" si="187"/>
        <v>M</v>
      </c>
      <c r="H4029" s="79" t="str">
        <f t="shared" si="188"/>
        <v>1GDP-ELPO/PERM2</v>
      </c>
    </row>
    <row r="4030" spans="1:8">
      <c r="A4030" s="80">
        <v>37193</v>
      </c>
      <c r="B4030" s="79" t="s">
        <v>169</v>
      </c>
      <c r="C4030" s="79" t="s">
        <v>137</v>
      </c>
      <c r="D4030" s="85">
        <v>10000</v>
      </c>
      <c r="E4030" s="85">
        <v>10000</v>
      </c>
      <c r="F4030" s="210">
        <f t="shared" si="186"/>
        <v>1</v>
      </c>
      <c r="G4030" s="79" t="str">
        <f t="shared" si="187"/>
        <v>M</v>
      </c>
      <c r="H4030" s="79" t="str">
        <f t="shared" si="188"/>
        <v>1GDP-ELPO/SANJUA</v>
      </c>
    </row>
    <row r="4031" spans="1:8">
      <c r="A4031" s="80">
        <v>37193</v>
      </c>
      <c r="B4031" s="79" t="s">
        <v>169</v>
      </c>
      <c r="C4031" s="79" t="s">
        <v>177</v>
      </c>
      <c r="D4031" s="85">
        <v>-30000</v>
      </c>
      <c r="E4031" s="85">
        <v>-30000</v>
      </c>
      <c r="F4031" s="210">
        <f t="shared" si="186"/>
        <v>1</v>
      </c>
      <c r="G4031" s="79" t="str">
        <f t="shared" si="187"/>
        <v>M</v>
      </c>
      <c r="H4031" s="79" t="str">
        <f t="shared" si="188"/>
        <v>1GDP-HEHUB</v>
      </c>
    </row>
    <row r="4032" spans="1:8">
      <c r="A4032" s="80">
        <v>37193</v>
      </c>
      <c r="B4032" s="79" t="s">
        <v>169</v>
      </c>
      <c r="C4032" s="79" t="s">
        <v>127</v>
      </c>
      <c r="D4032" s="85">
        <v>5000</v>
      </c>
      <c r="E4032" s="85">
        <v>5000</v>
      </c>
      <c r="F4032" s="210">
        <f t="shared" si="186"/>
        <v>1</v>
      </c>
      <c r="G4032" s="79" t="str">
        <f t="shared" si="187"/>
        <v>M</v>
      </c>
      <c r="H4032" s="79" t="str">
        <f t="shared" si="188"/>
        <v>1GDP-KERN/OPAL</v>
      </c>
    </row>
    <row r="4033" spans="1:8">
      <c r="A4033" s="80">
        <v>37194</v>
      </c>
      <c r="B4033" s="79" t="s">
        <v>169</v>
      </c>
      <c r="C4033" s="79" t="s">
        <v>123</v>
      </c>
      <c r="D4033" s="85">
        <v>-8000</v>
      </c>
      <c r="E4033" s="85">
        <v>-8000</v>
      </c>
      <c r="F4033" s="210">
        <f t="shared" si="186"/>
        <v>1</v>
      </c>
      <c r="G4033" s="79" t="str">
        <f t="shared" si="187"/>
        <v>M</v>
      </c>
      <c r="H4033" s="79" t="str">
        <f t="shared" si="188"/>
        <v>1GDP-CAL BORDER</v>
      </c>
    </row>
    <row r="4034" spans="1:8">
      <c r="A4034" s="80">
        <v>37194</v>
      </c>
      <c r="B4034" s="79" t="s">
        <v>169</v>
      </c>
      <c r="C4034" s="79" t="s">
        <v>133</v>
      </c>
      <c r="D4034" s="85">
        <v>25000</v>
      </c>
      <c r="E4034" s="85">
        <v>25000</v>
      </c>
      <c r="F4034" s="210">
        <f t="shared" si="186"/>
        <v>1</v>
      </c>
      <c r="G4034" s="79" t="str">
        <f t="shared" si="187"/>
        <v>M</v>
      </c>
      <c r="H4034" s="79" t="str">
        <f t="shared" si="188"/>
        <v>1GDP-ELPO/PERM2</v>
      </c>
    </row>
    <row r="4035" spans="1:8">
      <c r="A4035" s="80">
        <v>37194</v>
      </c>
      <c r="B4035" s="79" t="s">
        <v>169</v>
      </c>
      <c r="C4035" s="79" t="s">
        <v>137</v>
      </c>
      <c r="D4035" s="85">
        <v>10000</v>
      </c>
      <c r="E4035" s="85">
        <v>10000</v>
      </c>
      <c r="F4035" s="210">
        <f t="shared" ref="F4035:F4098" si="189">IF(REF_DT&lt;=LastDay,INDEX(IntraMonth_Buckets,MATCH($A4035,IntraSumMonths,0),1),INDEX(BucketTable,MATCH($A4035,SumMonths,0),1))</f>
        <v>1</v>
      </c>
      <c r="G4035" s="79" t="str">
        <f t="shared" ref="G4035:G4098" si="190">INDEX(Book_Type,MATCH($B4035,Book,0),1)</f>
        <v>M</v>
      </c>
      <c r="H4035" s="79" t="str">
        <f t="shared" ref="H4035:H4098" si="191">$F4035&amp;$C4035</f>
        <v>1GDP-ELPO/SANJUA</v>
      </c>
    </row>
    <row r="4036" spans="1:8">
      <c r="A4036" s="80">
        <v>37194</v>
      </c>
      <c r="B4036" s="79" t="s">
        <v>169</v>
      </c>
      <c r="C4036" s="79" t="s">
        <v>177</v>
      </c>
      <c r="D4036" s="85">
        <v>-30000</v>
      </c>
      <c r="E4036" s="85">
        <v>-30000</v>
      </c>
      <c r="F4036" s="210">
        <f t="shared" si="189"/>
        <v>1</v>
      </c>
      <c r="G4036" s="79" t="str">
        <f t="shared" si="190"/>
        <v>M</v>
      </c>
      <c r="H4036" s="79" t="str">
        <f t="shared" si="191"/>
        <v>1GDP-HEHUB</v>
      </c>
    </row>
    <row r="4037" spans="1:8">
      <c r="A4037" s="80">
        <v>37194</v>
      </c>
      <c r="B4037" s="79" t="s">
        <v>169</v>
      </c>
      <c r="C4037" s="79" t="s">
        <v>127</v>
      </c>
      <c r="D4037" s="85">
        <v>5000</v>
      </c>
      <c r="E4037" s="85">
        <v>5000</v>
      </c>
      <c r="F4037" s="210">
        <f t="shared" si="189"/>
        <v>1</v>
      </c>
      <c r="G4037" s="79" t="str">
        <f t="shared" si="190"/>
        <v>M</v>
      </c>
      <c r="H4037" s="79" t="str">
        <f t="shared" si="191"/>
        <v>1GDP-KERN/OPAL</v>
      </c>
    </row>
    <row r="4038" spans="1:8">
      <c r="A4038" s="80">
        <v>37195</v>
      </c>
      <c r="B4038" s="79" t="s">
        <v>169</v>
      </c>
      <c r="C4038" s="79" t="s">
        <v>123</v>
      </c>
      <c r="D4038" s="85">
        <v>-8000</v>
      </c>
      <c r="E4038" s="85">
        <v>-8000</v>
      </c>
      <c r="F4038" s="210">
        <f t="shared" si="189"/>
        <v>1</v>
      </c>
      <c r="G4038" s="79" t="str">
        <f t="shared" si="190"/>
        <v>M</v>
      </c>
      <c r="H4038" s="79" t="str">
        <f t="shared" si="191"/>
        <v>1GDP-CAL BORDER</v>
      </c>
    </row>
    <row r="4039" spans="1:8">
      <c r="A4039" s="80">
        <v>37195</v>
      </c>
      <c r="B4039" s="79" t="s">
        <v>169</v>
      </c>
      <c r="C4039" s="79" t="s">
        <v>133</v>
      </c>
      <c r="D4039" s="85">
        <v>25000</v>
      </c>
      <c r="E4039" s="85">
        <v>25000</v>
      </c>
      <c r="F4039" s="210">
        <f t="shared" si="189"/>
        <v>1</v>
      </c>
      <c r="G4039" s="79" t="str">
        <f t="shared" si="190"/>
        <v>M</v>
      </c>
      <c r="H4039" s="79" t="str">
        <f t="shared" si="191"/>
        <v>1GDP-ELPO/PERM2</v>
      </c>
    </row>
    <row r="4040" spans="1:8">
      <c r="A4040" s="80">
        <v>37195</v>
      </c>
      <c r="B4040" s="79" t="s">
        <v>169</v>
      </c>
      <c r="C4040" s="79" t="s">
        <v>137</v>
      </c>
      <c r="D4040" s="85">
        <v>10000</v>
      </c>
      <c r="E4040" s="85">
        <v>10000</v>
      </c>
      <c r="F4040" s="210">
        <f t="shared" si="189"/>
        <v>1</v>
      </c>
      <c r="G4040" s="79" t="str">
        <f t="shared" si="190"/>
        <v>M</v>
      </c>
      <c r="H4040" s="79" t="str">
        <f t="shared" si="191"/>
        <v>1GDP-ELPO/SANJUA</v>
      </c>
    </row>
    <row r="4041" spans="1:8">
      <c r="A4041" s="80">
        <v>37195</v>
      </c>
      <c r="B4041" s="79" t="s">
        <v>169</v>
      </c>
      <c r="C4041" s="79" t="s">
        <v>177</v>
      </c>
      <c r="D4041" s="85">
        <v>-30000</v>
      </c>
      <c r="E4041" s="85">
        <v>-30000</v>
      </c>
      <c r="F4041" s="210">
        <f t="shared" si="189"/>
        <v>1</v>
      </c>
      <c r="G4041" s="79" t="str">
        <f t="shared" si="190"/>
        <v>M</v>
      </c>
      <c r="H4041" s="79" t="str">
        <f t="shared" si="191"/>
        <v>1GDP-HEHUB</v>
      </c>
    </row>
    <row r="4042" spans="1:8">
      <c r="A4042" s="80">
        <v>37195</v>
      </c>
      <c r="B4042" s="79" t="s">
        <v>169</v>
      </c>
      <c r="C4042" s="79" t="s">
        <v>127</v>
      </c>
      <c r="D4042" s="85">
        <v>5000</v>
      </c>
      <c r="E4042" s="85">
        <v>5000</v>
      </c>
      <c r="F4042" s="210">
        <f t="shared" si="189"/>
        <v>1</v>
      </c>
      <c r="G4042" s="79" t="str">
        <f t="shared" si="190"/>
        <v>M</v>
      </c>
      <c r="H4042" s="79" t="str">
        <f t="shared" si="191"/>
        <v>1GDP-KERN/OPAL</v>
      </c>
    </row>
    <row r="4043" spans="1:8">
      <c r="A4043" s="80">
        <v>37196</v>
      </c>
      <c r="B4043" s="79" t="s">
        <v>157</v>
      </c>
      <c r="C4043" s="79" t="s">
        <v>46</v>
      </c>
      <c r="D4043" s="85">
        <v>-1.62598E-21</v>
      </c>
      <c r="E4043" s="85">
        <v>1.62598E-22</v>
      </c>
      <c r="F4043" s="210">
        <f t="shared" si="189"/>
        <v>2</v>
      </c>
      <c r="G4043" s="79" t="str">
        <f t="shared" si="190"/>
        <v>DO</v>
      </c>
      <c r="H4043" s="79" t="str">
        <f t="shared" si="191"/>
        <v>2NGI-SOCAL</v>
      </c>
    </row>
    <row r="4044" spans="1:8">
      <c r="A4044" s="80">
        <v>37226</v>
      </c>
      <c r="B4044" s="79" t="s">
        <v>157</v>
      </c>
      <c r="C4044" s="79" t="s">
        <v>46</v>
      </c>
      <c r="D4044" s="85">
        <v>-0.189179942157575</v>
      </c>
      <c r="E4044" s="85">
        <v>1.8917994215757499E-2</v>
      </c>
      <c r="F4044" s="210">
        <f t="shared" si="189"/>
        <v>3</v>
      </c>
      <c r="G4044" s="79" t="str">
        <f t="shared" si="190"/>
        <v>DO</v>
      </c>
      <c r="H4044" s="79" t="str">
        <f t="shared" si="191"/>
        <v>3NGI-SOCAL</v>
      </c>
    </row>
    <row r="4045" spans="1:8">
      <c r="A4045" s="80">
        <v>37257</v>
      </c>
      <c r="B4045" s="79" t="s">
        <v>157</v>
      </c>
      <c r="C4045" s="79" t="s">
        <v>46</v>
      </c>
      <c r="D4045" s="85">
        <v>-106.296444463596</v>
      </c>
      <c r="E4045" s="85">
        <v>10.629644446359599</v>
      </c>
      <c r="F4045" s="210">
        <f t="shared" si="189"/>
        <v>3</v>
      </c>
      <c r="G4045" s="79" t="str">
        <f t="shared" si="190"/>
        <v>DO</v>
      </c>
      <c r="H4045" s="79" t="str">
        <f t="shared" si="191"/>
        <v>3NGI-SOCAL</v>
      </c>
    </row>
    <row r="4046" spans="1:8">
      <c r="A4046" s="80">
        <v>37288</v>
      </c>
      <c r="B4046" s="79" t="s">
        <v>157</v>
      </c>
      <c r="C4046" s="79" t="s">
        <v>46</v>
      </c>
      <c r="D4046" s="85">
        <v>-483.74561607792003</v>
      </c>
      <c r="E4046" s="85">
        <v>48.374561607792003</v>
      </c>
      <c r="F4046" s="210">
        <f t="shared" si="189"/>
        <v>3</v>
      </c>
      <c r="G4046" s="79" t="str">
        <f t="shared" si="190"/>
        <v>DO</v>
      </c>
      <c r="H4046" s="79" t="str">
        <f t="shared" si="191"/>
        <v>3NGI-SOCAL</v>
      </c>
    </row>
    <row r="4047" spans="1:8">
      <c r="A4047" s="80">
        <v>37316</v>
      </c>
      <c r="B4047" s="79" t="s">
        <v>157</v>
      </c>
      <c r="C4047" s="79" t="s">
        <v>46</v>
      </c>
      <c r="D4047" s="85">
        <v>-612.38139364834706</v>
      </c>
      <c r="E4047" s="85">
        <v>61.238139364834694</v>
      </c>
      <c r="F4047" s="210">
        <f t="shared" si="189"/>
        <v>3</v>
      </c>
      <c r="G4047" s="79" t="str">
        <f t="shared" si="190"/>
        <v>DO</v>
      </c>
      <c r="H4047" s="79" t="str">
        <f t="shared" si="191"/>
        <v>3NGI-SOCAL</v>
      </c>
    </row>
    <row r="4048" spans="1:8">
      <c r="A4048" s="80">
        <v>37165</v>
      </c>
      <c r="B4048" s="79" t="s">
        <v>154</v>
      </c>
      <c r="C4048" s="79" t="s">
        <v>72</v>
      </c>
      <c r="D4048" s="85">
        <v>0</v>
      </c>
      <c r="E4048" s="85">
        <v>0</v>
      </c>
      <c r="F4048" s="210">
        <f t="shared" si="189"/>
        <v>1</v>
      </c>
      <c r="G4048" s="79" t="str">
        <f t="shared" si="190"/>
        <v>D</v>
      </c>
      <c r="H4048" s="79" t="str">
        <f t="shared" si="191"/>
        <v>1IF-ELPO/SJ</v>
      </c>
    </row>
    <row r="4049" spans="1:8">
      <c r="A4049" s="80">
        <v>37165</v>
      </c>
      <c r="B4049" s="79" t="s">
        <v>154</v>
      </c>
      <c r="C4049" s="79" t="s">
        <v>73</v>
      </c>
      <c r="D4049" s="85">
        <v>0</v>
      </c>
      <c r="E4049" s="85">
        <v>0</v>
      </c>
      <c r="F4049" s="210">
        <f t="shared" si="189"/>
        <v>1</v>
      </c>
      <c r="G4049" s="79" t="str">
        <f t="shared" si="190"/>
        <v>D</v>
      </c>
      <c r="H4049" s="79" t="str">
        <f t="shared" si="191"/>
        <v>1IF-WAHA-TX</v>
      </c>
    </row>
    <row r="4050" spans="1:8">
      <c r="A4050" s="80">
        <v>37196</v>
      </c>
      <c r="B4050" s="79" t="s">
        <v>154</v>
      </c>
      <c r="C4050" s="79" t="s">
        <v>72</v>
      </c>
      <c r="D4050" s="85">
        <v>216092.81080000001</v>
      </c>
      <c r="E4050" s="85">
        <v>-21609.281080000001</v>
      </c>
      <c r="F4050" s="210">
        <f t="shared" si="189"/>
        <v>2</v>
      </c>
      <c r="G4050" s="79" t="str">
        <f t="shared" si="190"/>
        <v>D</v>
      </c>
      <c r="H4050" s="79" t="str">
        <f t="shared" si="191"/>
        <v>2IF-ELPO/SJ</v>
      </c>
    </row>
    <row r="4051" spans="1:8">
      <c r="A4051" s="80">
        <v>37196</v>
      </c>
      <c r="B4051" s="79" t="s">
        <v>154</v>
      </c>
      <c r="C4051" s="79" t="s">
        <v>73</v>
      </c>
      <c r="D4051" s="85">
        <v>-233284.28330000001</v>
      </c>
      <c r="E4051" s="85">
        <v>46656.856659999998</v>
      </c>
      <c r="F4051" s="210">
        <f t="shared" si="189"/>
        <v>2</v>
      </c>
      <c r="G4051" s="79" t="str">
        <f t="shared" si="190"/>
        <v>D</v>
      </c>
      <c r="H4051" s="79" t="str">
        <f t="shared" si="191"/>
        <v>2IF-WAHA-TX</v>
      </c>
    </row>
    <row r="4052" spans="1:8">
      <c r="A4052" s="80">
        <v>37226</v>
      </c>
      <c r="B4052" s="79" t="s">
        <v>154</v>
      </c>
      <c r="C4052" s="79" t="s">
        <v>72</v>
      </c>
      <c r="D4052" s="85">
        <v>206192.95180000001</v>
      </c>
      <c r="E4052" s="85">
        <v>-20619.295180000001</v>
      </c>
      <c r="F4052" s="210">
        <f t="shared" si="189"/>
        <v>3</v>
      </c>
      <c r="G4052" s="79" t="str">
        <f t="shared" si="190"/>
        <v>D</v>
      </c>
      <c r="H4052" s="79" t="str">
        <f t="shared" si="191"/>
        <v>3IF-ELPO/SJ</v>
      </c>
    </row>
    <row r="4053" spans="1:8">
      <c r="A4053" s="80">
        <v>37226</v>
      </c>
      <c r="B4053" s="79" t="s">
        <v>154</v>
      </c>
      <c r="C4053" s="79" t="s">
        <v>73</v>
      </c>
      <c r="D4053" s="85">
        <v>-204497.12210000001</v>
      </c>
      <c r="E4053" s="85">
        <v>40899.424420000003</v>
      </c>
      <c r="F4053" s="210">
        <f t="shared" si="189"/>
        <v>3</v>
      </c>
      <c r="G4053" s="79" t="str">
        <f t="shared" si="190"/>
        <v>D</v>
      </c>
      <c r="H4053" s="79" t="str">
        <f t="shared" si="191"/>
        <v>3IF-WAHA-TX</v>
      </c>
    </row>
    <row r="4054" spans="1:8">
      <c r="A4054" s="80">
        <v>37257</v>
      </c>
      <c r="B4054" s="79" t="s">
        <v>154</v>
      </c>
      <c r="C4054" s="79" t="s">
        <v>72</v>
      </c>
      <c r="D4054" s="85">
        <v>187174.9284</v>
      </c>
      <c r="E4054" s="85">
        <v>-18717.492839999999</v>
      </c>
      <c r="F4054" s="210">
        <f t="shared" si="189"/>
        <v>3</v>
      </c>
      <c r="G4054" s="79" t="str">
        <f t="shared" si="190"/>
        <v>D</v>
      </c>
      <c r="H4054" s="79" t="str">
        <f t="shared" si="191"/>
        <v>3IF-ELPO/SJ</v>
      </c>
    </row>
    <row r="4055" spans="1:8">
      <c r="A4055" s="80">
        <v>37257</v>
      </c>
      <c r="B4055" s="79" t="s">
        <v>154</v>
      </c>
      <c r="C4055" s="79" t="s">
        <v>73</v>
      </c>
      <c r="D4055" s="85">
        <v>-189464.83429999999</v>
      </c>
      <c r="E4055" s="85">
        <v>37892.96686</v>
      </c>
      <c r="F4055" s="210">
        <f t="shared" si="189"/>
        <v>3</v>
      </c>
      <c r="G4055" s="79" t="str">
        <f t="shared" si="190"/>
        <v>D</v>
      </c>
      <c r="H4055" s="79" t="str">
        <f t="shared" si="191"/>
        <v>3IF-WAHA-TX</v>
      </c>
    </row>
    <row r="4056" spans="1:8">
      <c r="A4056" s="80">
        <v>37288</v>
      </c>
      <c r="B4056" s="79" t="s">
        <v>154</v>
      </c>
      <c r="C4056" s="79" t="s">
        <v>72</v>
      </c>
      <c r="D4056" s="85">
        <v>171209.94990000001</v>
      </c>
      <c r="E4056" s="85">
        <v>-17120.994989999999</v>
      </c>
      <c r="F4056" s="210">
        <f t="shared" si="189"/>
        <v>3</v>
      </c>
      <c r="G4056" s="79" t="str">
        <f t="shared" si="190"/>
        <v>D</v>
      </c>
      <c r="H4056" s="79" t="str">
        <f t="shared" si="191"/>
        <v>3IF-ELPO/SJ</v>
      </c>
    </row>
    <row r="4057" spans="1:8">
      <c r="A4057" s="80">
        <v>37288</v>
      </c>
      <c r="B4057" s="79" t="s">
        <v>154</v>
      </c>
      <c r="C4057" s="79" t="s">
        <v>73</v>
      </c>
      <c r="D4057" s="85">
        <v>-169222.60279999999</v>
      </c>
      <c r="E4057" s="85">
        <v>33844.520559999997</v>
      </c>
      <c r="F4057" s="210">
        <f t="shared" si="189"/>
        <v>3</v>
      </c>
      <c r="G4057" s="79" t="str">
        <f t="shared" si="190"/>
        <v>D</v>
      </c>
      <c r="H4057" s="79" t="str">
        <f t="shared" si="191"/>
        <v>3IF-WAHA-TX</v>
      </c>
    </row>
    <row r="4058" spans="1:8">
      <c r="A4058" s="80">
        <v>37316</v>
      </c>
      <c r="B4058" s="79" t="s">
        <v>154</v>
      </c>
      <c r="C4058" s="79" t="s">
        <v>72</v>
      </c>
      <c r="D4058" s="85">
        <v>179068.7444</v>
      </c>
      <c r="E4058" s="85">
        <v>-17906.87444</v>
      </c>
      <c r="F4058" s="210">
        <f t="shared" si="189"/>
        <v>3</v>
      </c>
      <c r="G4058" s="79" t="str">
        <f t="shared" si="190"/>
        <v>D</v>
      </c>
      <c r="H4058" s="79" t="str">
        <f t="shared" si="191"/>
        <v>3IF-ELPO/SJ</v>
      </c>
    </row>
    <row r="4059" spans="1:8">
      <c r="A4059" s="80">
        <v>37316</v>
      </c>
      <c r="B4059" s="79" t="s">
        <v>154</v>
      </c>
      <c r="C4059" s="79" t="s">
        <v>73</v>
      </c>
      <c r="D4059" s="85">
        <v>-179068.7444</v>
      </c>
      <c r="E4059" s="85">
        <v>35813.748879999999</v>
      </c>
      <c r="F4059" s="210">
        <f t="shared" si="189"/>
        <v>3</v>
      </c>
      <c r="G4059" s="79" t="str">
        <f t="shared" si="190"/>
        <v>D</v>
      </c>
      <c r="H4059" s="79" t="str">
        <f t="shared" si="191"/>
        <v>3IF-WAHA-TX</v>
      </c>
    </row>
    <row r="4060" spans="1:8">
      <c r="A4060" s="80">
        <v>37347</v>
      </c>
      <c r="B4060" s="79" t="s">
        <v>154</v>
      </c>
      <c r="C4060" s="79" t="s">
        <v>72</v>
      </c>
      <c r="D4060" s="85">
        <v>194988.0295</v>
      </c>
      <c r="E4060" s="85">
        <v>-19498.802950000001</v>
      </c>
      <c r="F4060" s="210">
        <f t="shared" si="189"/>
        <v>4</v>
      </c>
      <c r="G4060" s="79" t="str">
        <f t="shared" si="190"/>
        <v>D</v>
      </c>
      <c r="H4060" s="79" t="str">
        <f t="shared" si="191"/>
        <v>4IF-ELPO/SJ</v>
      </c>
    </row>
    <row r="4061" spans="1:8">
      <c r="A4061" s="80">
        <v>37347</v>
      </c>
      <c r="B4061" s="79" t="s">
        <v>154</v>
      </c>
      <c r="C4061" s="79" t="s">
        <v>73</v>
      </c>
      <c r="D4061" s="85">
        <v>-197661.81150000001</v>
      </c>
      <c r="E4061" s="85">
        <v>39532.362300000001</v>
      </c>
      <c r="F4061" s="210">
        <f t="shared" si="189"/>
        <v>4</v>
      </c>
      <c r="G4061" s="79" t="str">
        <f t="shared" si="190"/>
        <v>D</v>
      </c>
      <c r="H4061" s="79" t="str">
        <f t="shared" si="191"/>
        <v>4IF-WAHA-TX</v>
      </c>
    </row>
    <row r="4062" spans="1:8">
      <c r="A4062" s="80">
        <v>37377</v>
      </c>
      <c r="B4062" s="79" t="s">
        <v>154</v>
      </c>
      <c r="C4062" s="79" t="s">
        <v>72</v>
      </c>
      <c r="D4062" s="85">
        <v>239998.6219</v>
      </c>
      <c r="E4062" s="85">
        <v>-23999.86219</v>
      </c>
      <c r="F4062" s="210">
        <f t="shared" si="189"/>
        <v>4</v>
      </c>
      <c r="G4062" s="79" t="str">
        <f t="shared" si="190"/>
        <v>D</v>
      </c>
      <c r="H4062" s="79" t="str">
        <f t="shared" si="191"/>
        <v>4IF-ELPO/SJ</v>
      </c>
    </row>
    <row r="4063" spans="1:8">
      <c r="A4063" s="80">
        <v>37377</v>
      </c>
      <c r="B4063" s="79" t="s">
        <v>154</v>
      </c>
      <c r="C4063" s="79" t="s">
        <v>73</v>
      </c>
      <c r="D4063" s="85">
        <v>-247708.62700000001</v>
      </c>
      <c r="E4063" s="85">
        <v>49541.725400000003</v>
      </c>
      <c r="F4063" s="210">
        <f t="shared" si="189"/>
        <v>4</v>
      </c>
      <c r="G4063" s="79" t="str">
        <f t="shared" si="190"/>
        <v>D</v>
      </c>
      <c r="H4063" s="79" t="str">
        <f t="shared" si="191"/>
        <v>4IF-WAHA-TX</v>
      </c>
    </row>
    <row r="4064" spans="1:8">
      <c r="A4064" s="80">
        <v>37408</v>
      </c>
      <c r="B4064" s="79" t="s">
        <v>154</v>
      </c>
      <c r="C4064" s="79" t="s">
        <v>72</v>
      </c>
      <c r="D4064" s="85">
        <v>229872.9699</v>
      </c>
      <c r="E4064" s="85">
        <v>-22987.296989999999</v>
      </c>
      <c r="F4064" s="210">
        <f t="shared" si="189"/>
        <v>4</v>
      </c>
      <c r="G4064" s="79" t="str">
        <f t="shared" si="190"/>
        <v>D</v>
      </c>
      <c r="H4064" s="79" t="str">
        <f t="shared" si="191"/>
        <v>4IF-ELPO/SJ</v>
      </c>
    </row>
    <row r="4065" spans="1:8">
      <c r="A4065" s="80">
        <v>37408</v>
      </c>
      <c r="B4065" s="79" t="s">
        <v>154</v>
      </c>
      <c r="C4065" s="79" t="s">
        <v>73</v>
      </c>
      <c r="D4065" s="85">
        <v>-240626.6839</v>
      </c>
      <c r="E4065" s="85">
        <v>48125.336779999998</v>
      </c>
      <c r="F4065" s="210">
        <f t="shared" si="189"/>
        <v>4</v>
      </c>
      <c r="G4065" s="79" t="str">
        <f t="shared" si="190"/>
        <v>D</v>
      </c>
      <c r="H4065" s="79" t="str">
        <f t="shared" si="191"/>
        <v>4IF-WAHA-TX</v>
      </c>
    </row>
    <row r="4066" spans="1:8">
      <c r="A4066" s="80">
        <v>37438</v>
      </c>
      <c r="B4066" s="79" t="s">
        <v>154</v>
      </c>
      <c r="C4066" s="79" t="s">
        <v>72</v>
      </c>
      <c r="D4066" s="85">
        <v>237408.9583</v>
      </c>
      <c r="E4066" s="85">
        <v>-23740.895830000001</v>
      </c>
      <c r="F4066" s="210">
        <f t="shared" si="189"/>
        <v>4</v>
      </c>
      <c r="G4066" s="79" t="str">
        <f t="shared" si="190"/>
        <v>D</v>
      </c>
      <c r="H4066" s="79" t="str">
        <f t="shared" si="191"/>
        <v>4IF-ELPO/SJ</v>
      </c>
    </row>
    <row r="4067" spans="1:8">
      <c r="A4067" s="80">
        <v>37438</v>
      </c>
      <c r="B4067" s="79" t="s">
        <v>154</v>
      </c>
      <c r="C4067" s="79" t="s">
        <v>73</v>
      </c>
      <c r="D4067" s="85">
        <v>-244695.6704</v>
      </c>
      <c r="E4067" s="85">
        <v>48939.134080000003</v>
      </c>
      <c r="F4067" s="210">
        <f t="shared" si="189"/>
        <v>4</v>
      </c>
      <c r="G4067" s="79" t="str">
        <f t="shared" si="190"/>
        <v>D</v>
      </c>
      <c r="H4067" s="79" t="str">
        <f t="shared" si="191"/>
        <v>4IF-WAHA-TX</v>
      </c>
    </row>
    <row r="4068" spans="1:8">
      <c r="A4068" s="80">
        <v>37196</v>
      </c>
      <c r="B4068" s="79" t="s">
        <v>159</v>
      </c>
      <c r="C4068" s="79" t="s">
        <v>46</v>
      </c>
      <c r="D4068" s="85">
        <v>-1.2695E-24</v>
      </c>
      <c r="E4068" s="85">
        <v>1.2695000000000001E-25</v>
      </c>
      <c r="F4068" s="210">
        <f t="shared" si="189"/>
        <v>2</v>
      </c>
      <c r="G4068" s="79" t="str">
        <f t="shared" si="190"/>
        <v>DO</v>
      </c>
      <c r="H4068" s="79" t="str">
        <f t="shared" si="191"/>
        <v>2NGI-SOCAL</v>
      </c>
    </row>
    <row r="4069" spans="1:8">
      <c r="A4069" s="80">
        <v>37226</v>
      </c>
      <c r="B4069" s="79" t="s">
        <v>159</v>
      </c>
      <c r="C4069" s="79" t="s">
        <v>46</v>
      </c>
      <c r="D4069" s="85">
        <v>-2.6002200726239801E-2</v>
      </c>
      <c r="E4069" s="85">
        <v>2.6002200726239805E-3</v>
      </c>
      <c r="F4069" s="210">
        <f t="shared" si="189"/>
        <v>3</v>
      </c>
      <c r="G4069" s="79" t="str">
        <f t="shared" si="190"/>
        <v>DO</v>
      </c>
      <c r="H4069" s="79" t="str">
        <f t="shared" si="191"/>
        <v>3NGI-SOCAL</v>
      </c>
    </row>
    <row r="4070" spans="1:8">
      <c r="A4070" s="80">
        <v>37257</v>
      </c>
      <c r="B4070" s="79" t="s">
        <v>159</v>
      </c>
      <c r="C4070" s="79" t="s">
        <v>46</v>
      </c>
      <c r="D4070" s="85">
        <v>-29.709893156997897</v>
      </c>
      <c r="E4070" s="85">
        <v>2.9709893156997897</v>
      </c>
      <c r="F4070" s="210">
        <f t="shared" si="189"/>
        <v>3</v>
      </c>
      <c r="G4070" s="79" t="str">
        <f t="shared" si="190"/>
        <v>DO</v>
      </c>
      <c r="H4070" s="79" t="str">
        <f t="shared" si="191"/>
        <v>3NGI-SOCAL</v>
      </c>
    </row>
    <row r="4071" spans="1:8">
      <c r="A4071" s="80">
        <v>37288</v>
      </c>
      <c r="B4071" s="79" t="s">
        <v>159</v>
      </c>
      <c r="C4071" s="79" t="s">
        <v>46</v>
      </c>
      <c r="D4071" s="85">
        <v>-194.65953931077701</v>
      </c>
      <c r="E4071" s="85">
        <v>19.465953931077699</v>
      </c>
      <c r="F4071" s="210">
        <f t="shared" si="189"/>
        <v>3</v>
      </c>
      <c r="G4071" s="79" t="str">
        <f t="shared" si="190"/>
        <v>DO</v>
      </c>
      <c r="H4071" s="79" t="str">
        <f t="shared" si="191"/>
        <v>3NGI-SOCAL</v>
      </c>
    </row>
    <row r="4072" spans="1:8">
      <c r="A4072" s="80">
        <v>37316</v>
      </c>
      <c r="B4072" s="79" t="s">
        <v>159</v>
      </c>
      <c r="C4072" s="79" t="s">
        <v>46</v>
      </c>
      <c r="D4072" s="85">
        <v>-211.17775602998401</v>
      </c>
      <c r="E4072" s="85">
        <v>21.1177756029984</v>
      </c>
      <c r="F4072" s="210">
        <f t="shared" si="189"/>
        <v>3</v>
      </c>
      <c r="G4072" s="79" t="str">
        <f t="shared" si="190"/>
        <v>DO</v>
      </c>
      <c r="H4072" s="79" t="str">
        <f t="shared" si="191"/>
        <v>3NGI-SOCAL</v>
      </c>
    </row>
    <row r="4073" spans="1:8">
      <c r="A4073" s="80">
        <v>37191</v>
      </c>
      <c r="B4073" s="79" t="s">
        <v>190</v>
      </c>
      <c r="C4073" s="79" t="s">
        <v>103</v>
      </c>
      <c r="D4073" s="85">
        <v>289.36380000000003</v>
      </c>
      <c r="E4073" s="85">
        <v>289.36380000000003</v>
      </c>
      <c r="F4073" s="210">
        <f t="shared" si="189"/>
        <v>1</v>
      </c>
      <c r="G4073" s="79" t="str">
        <f t="shared" si="190"/>
        <v>PHY</v>
      </c>
      <c r="H4073" s="79" t="str">
        <f t="shared" si="191"/>
        <v>1DJ/BASIN/CIG</v>
      </c>
    </row>
    <row r="4074" spans="1:8">
      <c r="A4074" s="80">
        <v>37191</v>
      </c>
      <c r="B4074" s="79" t="s">
        <v>190</v>
      </c>
      <c r="C4074" s="79" t="s">
        <v>100</v>
      </c>
      <c r="D4074" s="85">
        <v>-2409.7018000000003</v>
      </c>
      <c r="E4074" s="85">
        <v>-2409.7018000000003</v>
      </c>
      <c r="F4074" s="210">
        <f t="shared" si="189"/>
        <v>1</v>
      </c>
      <c r="G4074" s="79" t="str">
        <f t="shared" si="190"/>
        <v>PHY</v>
      </c>
      <c r="H4074" s="79" t="str">
        <f t="shared" si="191"/>
        <v>1DJ/BASIN/PSCO</v>
      </c>
    </row>
    <row r="4075" spans="1:8">
      <c r="A4075" s="80">
        <v>37191</v>
      </c>
      <c r="B4075" s="79" t="s">
        <v>190</v>
      </c>
      <c r="C4075" s="79" t="s">
        <v>91</v>
      </c>
      <c r="D4075" s="85">
        <v>-24073.0736</v>
      </c>
      <c r="E4075" s="85">
        <v>-24073.0736</v>
      </c>
      <c r="F4075" s="210">
        <f t="shared" si="189"/>
        <v>1</v>
      </c>
      <c r="G4075" s="79" t="str">
        <f t="shared" si="190"/>
        <v>PHY</v>
      </c>
      <c r="H4075" s="79" t="str">
        <f t="shared" si="191"/>
        <v>1IF-CIG/RKYMTN</v>
      </c>
    </row>
    <row r="4076" spans="1:8">
      <c r="A4076" s="80">
        <v>37191</v>
      </c>
      <c r="B4076" s="79" t="s">
        <v>190</v>
      </c>
      <c r="C4076" s="79" t="s">
        <v>108</v>
      </c>
      <c r="D4076" s="85">
        <v>-17112.376899999999</v>
      </c>
      <c r="E4076" s="85">
        <v>-17112.376899999999</v>
      </c>
      <c r="F4076" s="210">
        <f t="shared" si="189"/>
        <v>1</v>
      </c>
      <c r="G4076" s="79" t="str">
        <f t="shared" si="190"/>
        <v>PHY</v>
      </c>
      <c r="H4076" s="79" t="str">
        <f t="shared" si="191"/>
        <v>1IF-CIG/ROCKPORT</v>
      </c>
    </row>
    <row r="4077" spans="1:8">
      <c r="A4077" s="80">
        <v>37191</v>
      </c>
      <c r="B4077" s="79" t="s">
        <v>190</v>
      </c>
      <c r="C4077" s="79" t="s">
        <v>104</v>
      </c>
      <c r="D4077" s="85">
        <v>-31430.8966</v>
      </c>
      <c r="E4077" s="85">
        <v>-31430.8966</v>
      </c>
      <c r="F4077" s="210">
        <f t="shared" si="189"/>
        <v>1</v>
      </c>
      <c r="G4077" s="79" t="str">
        <f t="shared" si="190"/>
        <v>PHY</v>
      </c>
      <c r="H4077" s="79" t="str">
        <f t="shared" si="191"/>
        <v>1IF-CIG/WIC</v>
      </c>
    </row>
    <row r="4078" spans="1:8">
      <c r="A4078" s="80">
        <v>37191</v>
      </c>
      <c r="B4078" s="79" t="s">
        <v>190</v>
      </c>
      <c r="C4078" s="79" t="s">
        <v>111</v>
      </c>
      <c r="D4078" s="85">
        <v>-19390.3685</v>
      </c>
      <c r="E4078" s="85">
        <v>-19390.3685</v>
      </c>
      <c r="F4078" s="210">
        <f t="shared" si="189"/>
        <v>1</v>
      </c>
      <c r="G4078" s="79" t="str">
        <f t="shared" si="190"/>
        <v>PHY</v>
      </c>
      <c r="H4078" s="79" t="str">
        <f t="shared" si="191"/>
        <v>1IF-NGPL/OK-NW</v>
      </c>
    </row>
    <row r="4079" spans="1:8">
      <c r="A4079" s="80">
        <v>37191</v>
      </c>
      <c r="B4079" s="79" t="s">
        <v>190</v>
      </c>
      <c r="C4079" s="79" t="s">
        <v>193</v>
      </c>
      <c r="D4079" s="85">
        <v>-4702.6607000000004</v>
      </c>
      <c r="E4079" s="85">
        <v>-4702.6607000000004</v>
      </c>
      <c r="F4079" s="210">
        <f t="shared" si="189"/>
        <v>1</v>
      </c>
      <c r="G4079" s="79" t="str">
        <f t="shared" si="190"/>
        <v>PHY</v>
      </c>
      <c r="H4079" s="79" t="str">
        <f t="shared" si="191"/>
        <v>1IM-CIG/SOUTHERN</v>
      </c>
    </row>
    <row r="4080" spans="1:8">
      <c r="A4080" s="80">
        <v>37191</v>
      </c>
      <c r="B4080" s="79" t="s">
        <v>190</v>
      </c>
      <c r="C4080" s="79" t="s">
        <v>194</v>
      </c>
      <c r="D4080" s="85">
        <v>80845.2546</v>
      </c>
      <c r="E4080" s="85">
        <v>80845.2546</v>
      </c>
      <c r="F4080" s="210">
        <f t="shared" si="189"/>
        <v>1</v>
      </c>
      <c r="G4080" s="79" t="str">
        <f t="shared" si="190"/>
        <v>PHY</v>
      </c>
      <c r="H4080" s="79" t="str">
        <f t="shared" si="191"/>
        <v>1IM_FTULESSGATH</v>
      </c>
    </row>
    <row r="4081" spans="1:8">
      <c r="A4081" s="80">
        <v>37191</v>
      </c>
      <c r="B4081" s="79" t="s">
        <v>190</v>
      </c>
      <c r="C4081" s="79" t="s">
        <v>195</v>
      </c>
      <c r="D4081" s="85">
        <v>882.06080000000009</v>
      </c>
      <c r="E4081" s="85">
        <v>882.06080000000009</v>
      </c>
      <c r="F4081" s="210">
        <f t="shared" si="189"/>
        <v>1</v>
      </c>
      <c r="G4081" s="79" t="str">
        <f t="shared" si="190"/>
        <v>PHY</v>
      </c>
      <c r="H4081" s="79" t="str">
        <f t="shared" si="191"/>
        <v>1IM_WINDRIVER</v>
      </c>
    </row>
    <row r="4082" spans="1:8">
      <c r="A4082" s="80">
        <v>37192</v>
      </c>
      <c r="B4082" s="79" t="s">
        <v>190</v>
      </c>
      <c r="C4082" s="79" t="s">
        <v>103</v>
      </c>
      <c r="D4082" s="85">
        <v>289.36380000000003</v>
      </c>
      <c r="E4082" s="85">
        <v>289.36380000000003</v>
      </c>
      <c r="F4082" s="210">
        <f t="shared" si="189"/>
        <v>1</v>
      </c>
      <c r="G4082" s="79" t="str">
        <f t="shared" si="190"/>
        <v>PHY</v>
      </c>
      <c r="H4082" s="79" t="str">
        <f t="shared" si="191"/>
        <v>1DJ/BASIN/CIG</v>
      </c>
    </row>
    <row r="4083" spans="1:8">
      <c r="A4083" s="80">
        <v>37192</v>
      </c>
      <c r="B4083" s="79" t="s">
        <v>190</v>
      </c>
      <c r="C4083" s="79" t="s">
        <v>100</v>
      </c>
      <c r="D4083" s="85">
        <v>-2409.7018000000003</v>
      </c>
      <c r="E4083" s="85">
        <v>-2409.7018000000003</v>
      </c>
      <c r="F4083" s="210">
        <f t="shared" si="189"/>
        <v>1</v>
      </c>
      <c r="G4083" s="79" t="str">
        <f t="shared" si="190"/>
        <v>PHY</v>
      </c>
      <c r="H4083" s="79" t="str">
        <f t="shared" si="191"/>
        <v>1DJ/BASIN/PSCO</v>
      </c>
    </row>
    <row r="4084" spans="1:8">
      <c r="A4084" s="80">
        <v>37192</v>
      </c>
      <c r="B4084" s="79" t="s">
        <v>190</v>
      </c>
      <c r="C4084" s="79" t="s">
        <v>91</v>
      </c>
      <c r="D4084" s="85">
        <v>-24073.0736</v>
      </c>
      <c r="E4084" s="85">
        <v>-24073.0736</v>
      </c>
      <c r="F4084" s="210">
        <f t="shared" si="189"/>
        <v>1</v>
      </c>
      <c r="G4084" s="79" t="str">
        <f t="shared" si="190"/>
        <v>PHY</v>
      </c>
      <c r="H4084" s="79" t="str">
        <f t="shared" si="191"/>
        <v>1IF-CIG/RKYMTN</v>
      </c>
    </row>
    <row r="4085" spans="1:8">
      <c r="A4085" s="80">
        <v>37192</v>
      </c>
      <c r="B4085" s="79" t="s">
        <v>190</v>
      </c>
      <c r="C4085" s="79" t="s">
        <v>108</v>
      </c>
      <c r="D4085" s="85">
        <v>-17112.376899999999</v>
      </c>
      <c r="E4085" s="85">
        <v>-17112.376899999999</v>
      </c>
      <c r="F4085" s="210">
        <f t="shared" si="189"/>
        <v>1</v>
      </c>
      <c r="G4085" s="79" t="str">
        <f t="shared" si="190"/>
        <v>PHY</v>
      </c>
      <c r="H4085" s="79" t="str">
        <f t="shared" si="191"/>
        <v>1IF-CIG/ROCKPORT</v>
      </c>
    </row>
    <row r="4086" spans="1:8">
      <c r="A4086" s="80">
        <v>37192</v>
      </c>
      <c r="B4086" s="79" t="s">
        <v>190</v>
      </c>
      <c r="C4086" s="79" t="s">
        <v>104</v>
      </c>
      <c r="D4086" s="85">
        <v>-31430.8966</v>
      </c>
      <c r="E4086" s="85">
        <v>-31430.8966</v>
      </c>
      <c r="F4086" s="210">
        <f t="shared" si="189"/>
        <v>1</v>
      </c>
      <c r="G4086" s="79" t="str">
        <f t="shared" si="190"/>
        <v>PHY</v>
      </c>
      <c r="H4086" s="79" t="str">
        <f t="shared" si="191"/>
        <v>1IF-CIG/WIC</v>
      </c>
    </row>
    <row r="4087" spans="1:8">
      <c r="A4087" s="80">
        <v>37192</v>
      </c>
      <c r="B4087" s="79" t="s">
        <v>190</v>
      </c>
      <c r="C4087" s="79" t="s">
        <v>111</v>
      </c>
      <c r="D4087" s="85">
        <v>-19390.3685</v>
      </c>
      <c r="E4087" s="85">
        <v>-19390.3685</v>
      </c>
      <c r="F4087" s="210">
        <f t="shared" si="189"/>
        <v>1</v>
      </c>
      <c r="G4087" s="79" t="str">
        <f t="shared" si="190"/>
        <v>PHY</v>
      </c>
      <c r="H4087" s="79" t="str">
        <f t="shared" si="191"/>
        <v>1IF-NGPL/OK-NW</v>
      </c>
    </row>
    <row r="4088" spans="1:8">
      <c r="A4088" s="80">
        <v>37192</v>
      </c>
      <c r="B4088" s="79" t="s">
        <v>190</v>
      </c>
      <c r="C4088" s="79" t="s">
        <v>193</v>
      </c>
      <c r="D4088" s="85">
        <v>-4702.6607000000004</v>
      </c>
      <c r="E4088" s="85">
        <v>-4702.6607000000004</v>
      </c>
      <c r="F4088" s="210">
        <f t="shared" si="189"/>
        <v>1</v>
      </c>
      <c r="G4088" s="79" t="str">
        <f t="shared" si="190"/>
        <v>PHY</v>
      </c>
      <c r="H4088" s="79" t="str">
        <f t="shared" si="191"/>
        <v>1IM-CIG/SOUTHERN</v>
      </c>
    </row>
    <row r="4089" spans="1:8">
      <c r="A4089" s="80">
        <v>37192</v>
      </c>
      <c r="B4089" s="79" t="s">
        <v>190</v>
      </c>
      <c r="C4089" s="79" t="s">
        <v>194</v>
      </c>
      <c r="D4089" s="85">
        <v>80845.2546</v>
      </c>
      <c r="E4089" s="85">
        <v>80845.2546</v>
      </c>
      <c r="F4089" s="210">
        <f t="shared" si="189"/>
        <v>1</v>
      </c>
      <c r="G4089" s="79" t="str">
        <f t="shared" si="190"/>
        <v>PHY</v>
      </c>
      <c r="H4089" s="79" t="str">
        <f t="shared" si="191"/>
        <v>1IM_FTULESSGATH</v>
      </c>
    </row>
    <row r="4090" spans="1:8">
      <c r="A4090" s="80">
        <v>37192</v>
      </c>
      <c r="B4090" s="79" t="s">
        <v>190</v>
      </c>
      <c r="C4090" s="79" t="s">
        <v>195</v>
      </c>
      <c r="D4090" s="85">
        <v>882.06080000000009</v>
      </c>
      <c r="E4090" s="85">
        <v>882.06080000000009</v>
      </c>
      <c r="F4090" s="210">
        <f t="shared" si="189"/>
        <v>1</v>
      </c>
      <c r="G4090" s="79" t="str">
        <f t="shared" si="190"/>
        <v>PHY</v>
      </c>
      <c r="H4090" s="79" t="str">
        <f t="shared" si="191"/>
        <v>1IM_WINDRIVER</v>
      </c>
    </row>
    <row r="4091" spans="1:8">
      <c r="A4091" s="80">
        <v>37193</v>
      </c>
      <c r="B4091" s="79" t="s">
        <v>190</v>
      </c>
      <c r="C4091" s="79" t="s">
        <v>103</v>
      </c>
      <c r="D4091" s="85">
        <v>289.36380000000003</v>
      </c>
      <c r="E4091" s="85">
        <v>289.36380000000003</v>
      </c>
      <c r="F4091" s="210">
        <f t="shared" si="189"/>
        <v>1</v>
      </c>
      <c r="G4091" s="79" t="str">
        <f t="shared" si="190"/>
        <v>PHY</v>
      </c>
      <c r="H4091" s="79" t="str">
        <f t="shared" si="191"/>
        <v>1DJ/BASIN/CIG</v>
      </c>
    </row>
    <row r="4092" spans="1:8">
      <c r="A4092" s="80">
        <v>37193</v>
      </c>
      <c r="B4092" s="79" t="s">
        <v>190</v>
      </c>
      <c r="C4092" s="79" t="s">
        <v>100</v>
      </c>
      <c r="D4092" s="85">
        <v>-2409.7018000000003</v>
      </c>
      <c r="E4092" s="85">
        <v>-2409.7018000000003</v>
      </c>
      <c r="F4092" s="210">
        <f t="shared" si="189"/>
        <v>1</v>
      </c>
      <c r="G4092" s="79" t="str">
        <f t="shared" si="190"/>
        <v>PHY</v>
      </c>
      <c r="H4092" s="79" t="str">
        <f t="shared" si="191"/>
        <v>1DJ/BASIN/PSCO</v>
      </c>
    </row>
    <row r="4093" spans="1:8">
      <c r="A4093" s="80">
        <v>37193</v>
      </c>
      <c r="B4093" s="79" t="s">
        <v>190</v>
      </c>
      <c r="C4093" s="79" t="s">
        <v>91</v>
      </c>
      <c r="D4093" s="85">
        <v>-24073.0736</v>
      </c>
      <c r="E4093" s="85">
        <v>-24073.0736</v>
      </c>
      <c r="F4093" s="210">
        <f t="shared" si="189"/>
        <v>1</v>
      </c>
      <c r="G4093" s="79" t="str">
        <f t="shared" si="190"/>
        <v>PHY</v>
      </c>
      <c r="H4093" s="79" t="str">
        <f t="shared" si="191"/>
        <v>1IF-CIG/RKYMTN</v>
      </c>
    </row>
    <row r="4094" spans="1:8">
      <c r="A4094" s="80">
        <v>37193</v>
      </c>
      <c r="B4094" s="79" t="s">
        <v>190</v>
      </c>
      <c r="C4094" s="79" t="s">
        <v>108</v>
      </c>
      <c r="D4094" s="85">
        <v>-17112.376899999999</v>
      </c>
      <c r="E4094" s="85">
        <v>-17112.376899999999</v>
      </c>
      <c r="F4094" s="210">
        <f t="shared" si="189"/>
        <v>1</v>
      </c>
      <c r="G4094" s="79" t="str">
        <f t="shared" si="190"/>
        <v>PHY</v>
      </c>
      <c r="H4094" s="79" t="str">
        <f t="shared" si="191"/>
        <v>1IF-CIG/ROCKPORT</v>
      </c>
    </row>
    <row r="4095" spans="1:8">
      <c r="A4095" s="80">
        <v>37193</v>
      </c>
      <c r="B4095" s="79" t="s">
        <v>190</v>
      </c>
      <c r="C4095" s="79" t="s">
        <v>104</v>
      </c>
      <c r="D4095" s="85">
        <v>-31430.8966</v>
      </c>
      <c r="E4095" s="85">
        <v>-31430.8966</v>
      </c>
      <c r="F4095" s="210">
        <f t="shared" si="189"/>
        <v>1</v>
      </c>
      <c r="G4095" s="79" t="str">
        <f t="shared" si="190"/>
        <v>PHY</v>
      </c>
      <c r="H4095" s="79" t="str">
        <f t="shared" si="191"/>
        <v>1IF-CIG/WIC</v>
      </c>
    </row>
    <row r="4096" spans="1:8">
      <c r="A4096" s="80">
        <v>37193</v>
      </c>
      <c r="B4096" s="79" t="s">
        <v>190</v>
      </c>
      <c r="C4096" s="79" t="s">
        <v>111</v>
      </c>
      <c r="D4096" s="85">
        <v>-19390.3685</v>
      </c>
      <c r="E4096" s="85">
        <v>-19390.3685</v>
      </c>
      <c r="F4096" s="210">
        <f t="shared" si="189"/>
        <v>1</v>
      </c>
      <c r="G4096" s="79" t="str">
        <f t="shared" si="190"/>
        <v>PHY</v>
      </c>
      <c r="H4096" s="79" t="str">
        <f t="shared" si="191"/>
        <v>1IF-NGPL/OK-NW</v>
      </c>
    </row>
    <row r="4097" spans="1:8">
      <c r="A4097" s="80">
        <v>37193</v>
      </c>
      <c r="B4097" s="79" t="s">
        <v>190</v>
      </c>
      <c r="C4097" s="79" t="s">
        <v>193</v>
      </c>
      <c r="D4097" s="85">
        <v>-4702.6607000000004</v>
      </c>
      <c r="E4097" s="85">
        <v>-4702.6607000000004</v>
      </c>
      <c r="F4097" s="210">
        <f t="shared" si="189"/>
        <v>1</v>
      </c>
      <c r="G4097" s="79" t="str">
        <f t="shared" si="190"/>
        <v>PHY</v>
      </c>
      <c r="H4097" s="79" t="str">
        <f t="shared" si="191"/>
        <v>1IM-CIG/SOUTHERN</v>
      </c>
    </row>
    <row r="4098" spans="1:8">
      <c r="A4098" s="80">
        <v>37193</v>
      </c>
      <c r="B4098" s="79" t="s">
        <v>190</v>
      </c>
      <c r="C4098" s="79" t="s">
        <v>194</v>
      </c>
      <c r="D4098" s="85">
        <v>80845.2546</v>
      </c>
      <c r="E4098" s="85">
        <v>80845.2546</v>
      </c>
      <c r="F4098" s="210">
        <f t="shared" si="189"/>
        <v>1</v>
      </c>
      <c r="G4098" s="79" t="str">
        <f t="shared" si="190"/>
        <v>PHY</v>
      </c>
      <c r="H4098" s="79" t="str">
        <f t="shared" si="191"/>
        <v>1IM_FTULESSGATH</v>
      </c>
    </row>
    <row r="4099" spans="1:8">
      <c r="A4099" s="80">
        <v>37193</v>
      </c>
      <c r="B4099" s="79" t="s">
        <v>190</v>
      </c>
      <c r="C4099" s="79" t="s">
        <v>195</v>
      </c>
      <c r="D4099" s="85">
        <v>882.06080000000009</v>
      </c>
      <c r="E4099" s="85">
        <v>882.06080000000009</v>
      </c>
      <c r="F4099" s="210">
        <f t="shared" ref="F4099:F4162" si="192">IF(REF_DT&lt;=LastDay,INDEX(IntraMonth_Buckets,MATCH($A4099,IntraSumMonths,0),1),INDEX(BucketTable,MATCH($A4099,SumMonths,0),1))</f>
        <v>1</v>
      </c>
      <c r="G4099" s="79" t="str">
        <f t="shared" ref="G4099:G4162" si="193">INDEX(Book_Type,MATCH($B4099,Book,0),1)</f>
        <v>PHY</v>
      </c>
      <c r="H4099" s="79" t="str">
        <f t="shared" ref="H4099:H4162" si="194">$F4099&amp;$C4099</f>
        <v>1IM_WINDRIVER</v>
      </c>
    </row>
    <row r="4100" spans="1:8">
      <c r="A4100" s="80">
        <v>37194</v>
      </c>
      <c r="B4100" s="79" t="s">
        <v>190</v>
      </c>
      <c r="C4100" s="79" t="s">
        <v>103</v>
      </c>
      <c r="D4100" s="85">
        <v>289.36380000000003</v>
      </c>
      <c r="E4100" s="85">
        <v>289.36380000000003</v>
      </c>
      <c r="F4100" s="210">
        <f t="shared" si="192"/>
        <v>1</v>
      </c>
      <c r="G4100" s="79" t="str">
        <f t="shared" si="193"/>
        <v>PHY</v>
      </c>
      <c r="H4100" s="79" t="str">
        <f t="shared" si="194"/>
        <v>1DJ/BASIN/CIG</v>
      </c>
    </row>
    <row r="4101" spans="1:8">
      <c r="A4101" s="80">
        <v>37194</v>
      </c>
      <c r="B4101" s="79" t="s">
        <v>190</v>
      </c>
      <c r="C4101" s="79" t="s">
        <v>100</v>
      </c>
      <c r="D4101" s="85">
        <v>-2409.7018000000003</v>
      </c>
      <c r="E4101" s="85">
        <v>-2409.7018000000003</v>
      </c>
      <c r="F4101" s="210">
        <f t="shared" si="192"/>
        <v>1</v>
      </c>
      <c r="G4101" s="79" t="str">
        <f t="shared" si="193"/>
        <v>PHY</v>
      </c>
      <c r="H4101" s="79" t="str">
        <f t="shared" si="194"/>
        <v>1DJ/BASIN/PSCO</v>
      </c>
    </row>
    <row r="4102" spans="1:8">
      <c r="A4102" s="80">
        <v>37194</v>
      </c>
      <c r="B4102" s="79" t="s">
        <v>190</v>
      </c>
      <c r="C4102" s="79" t="s">
        <v>91</v>
      </c>
      <c r="D4102" s="85">
        <v>-24073.0736</v>
      </c>
      <c r="E4102" s="85">
        <v>-24073.0736</v>
      </c>
      <c r="F4102" s="210">
        <f t="shared" si="192"/>
        <v>1</v>
      </c>
      <c r="G4102" s="79" t="str">
        <f t="shared" si="193"/>
        <v>PHY</v>
      </c>
      <c r="H4102" s="79" t="str">
        <f t="shared" si="194"/>
        <v>1IF-CIG/RKYMTN</v>
      </c>
    </row>
    <row r="4103" spans="1:8">
      <c r="A4103" s="80">
        <v>37194</v>
      </c>
      <c r="B4103" s="79" t="s">
        <v>190</v>
      </c>
      <c r="C4103" s="79" t="s">
        <v>108</v>
      </c>
      <c r="D4103" s="85">
        <v>-17112.376899999999</v>
      </c>
      <c r="E4103" s="85">
        <v>-17112.376899999999</v>
      </c>
      <c r="F4103" s="210">
        <f t="shared" si="192"/>
        <v>1</v>
      </c>
      <c r="G4103" s="79" t="str">
        <f t="shared" si="193"/>
        <v>PHY</v>
      </c>
      <c r="H4103" s="79" t="str">
        <f t="shared" si="194"/>
        <v>1IF-CIG/ROCKPORT</v>
      </c>
    </row>
    <row r="4104" spans="1:8">
      <c r="A4104" s="80">
        <v>37194</v>
      </c>
      <c r="B4104" s="79" t="s">
        <v>190</v>
      </c>
      <c r="C4104" s="79" t="s">
        <v>104</v>
      </c>
      <c r="D4104" s="85">
        <v>-31430.8966</v>
      </c>
      <c r="E4104" s="85">
        <v>-31430.8966</v>
      </c>
      <c r="F4104" s="210">
        <f t="shared" si="192"/>
        <v>1</v>
      </c>
      <c r="G4104" s="79" t="str">
        <f t="shared" si="193"/>
        <v>PHY</v>
      </c>
      <c r="H4104" s="79" t="str">
        <f t="shared" si="194"/>
        <v>1IF-CIG/WIC</v>
      </c>
    </row>
    <row r="4105" spans="1:8">
      <c r="A4105" s="80">
        <v>37194</v>
      </c>
      <c r="B4105" s="79" t="s">
        <v>190</v>
      </c>
      <c r="C4105" s="79" t="s">
        <v>111</v>
      </c>
      <c r="D4105" s="85">
        <v>-19390.3685</v>
      </c>
      <c r="E4105" s="85">
        <v>-19390.3685</v>
      </c>
      <c r="F4105" s="210">
        <f t="shared" si="192"/>
        <v>1</v>
      </c>
      <c r="G4105" s="79" t="str">
        <f t="shared" si="193"/>
        <v>PHY</v>
      </c>
      <c r="H4105" s="79" t="str">
        <f t="shared" si="194"/>
        <v>1IF-NGPL/OK-NW</v>
      </c>
    </row>
    <row r="4106" spans="1:8">
      <c r="A4106" s="80">
        <v>37194</v>
      </c>
      <c r="B4106" s="79" t="s">
        <v>190</v>
      </c>
      <c r="C4106" s="79" t="s">
        <v>193</v>
      </c>
      <c r="D4106" s="85">
        <v>-4702.6607000000004</v>
      </c>
      <c r="E4106" s="85">
        <v>-4702.6607000000004</v>
      </c>
      <c r="F4106" s="210">
        <f t="shared" si="192"/>
        <v>1</v>
      </c>
      <c r="G4106" s="79" t="str">
        <f t="shared" si="193"/>
        <v>PHY</v>
      </c>
      <c r="H4106" s="79" t="str">
        <f t="shared" si="194"/>
        <v>1IM-CIG/SOUTHERN</v>
      </c>
    </row>
    <row r="4107" spans="1:8">
      <c r="A4107" s="80">
        <v>37194</v>
      </c>
      <c r="B4107" s="79" t="s">
        <v>190</v>
      </c>
      <c r="C4107" s="79" t="s">
        <v>194</v>
      </c>
      <c r="D4107" s="85">
        <v>80845.2546</v>
      </c>
      <c r="E4107" s="85">
        <v>80845.2546</v>
      </c>
      <c r="F4107" s="210">
        <f t="shared" si="192"/>
        <v>1</v>
      </c>
      <c r="G4107" s="79" t="str">
        <f t="shared" si="193"/>
        <v>PHY</v>
      </c>
      <c r="H4107" s="79" t="str">
        <f t="shared" si="194"/>
        <v>1IM_FTULESSGATH</v>
      </c>
    </row>
    <row r="4108" spans="1:8">
      <c r="A4108" s="80">
        <v>37194</v>
      </c>
      <c r="B4108" s="79" t="s">
        <v>190</v>
      </c>
      <c r="C4108" s="79" t="s">
        <v>195</v>
      </c>
      <c r="D4108" s="85">
        <v>882.06080000000009</v>
      </c>
      <c r="E4108" s="85">
        <v>882.06080000000009</v>
      </c>
      <c r="F4108" s="210">
        <f t="shared" si="192"/>
        <v>1</v>
      </c>
      <c r="G4108" s="79" t="str">
        <f t="shared" si="193"/>
        <v>PHY</v>
      </c>
      <c r="H4108" s="79" t="str">
        <f t="shared" si="194"/>
        <v>1IM_WINDRIVER</v>
      </c>
    </row>
    <row r="4109" spans="1:8">
      <c r="A4109" s="80">
        <v>37195</v>
      </c>
      <c r="B4109" s="79" t="s">
        <v>190</v>
      </c>
      <c r="C4109" s="79" t="s">
        <v>103</v>
      </c>
      <c r="D4109" s="85">
        <v>289.36380000000003</v>
      </c>
      <c r="E4109" s="85">
        <v>289.36380000000003</v>
      </c>
      <c r="F4109" s="210">
        <f t="shared" si="192"/>
        <v>1</v>
      </c>
      <c r="G4109" s="79" t="str">
        <f t="shared" si="193"/>
        <v>PHY</v>
      </c>
      <c r="H4109" s="79" t="str">
        <f t="shared" si="194"/>
        <v>1DJ/BASIN/CIG</v>
      </c>
    </row>
    <row r="4110" spans="1:8">
      <c r="A4110" s="80">
        <v>37195</v>
      </c>
      <c r="B4110" s="79" t="s">
        <v>190</v>
      </c>
      <c r="C4110" s="79" t="s">
        <v>100</v>
      </c>
      <c r="D4110" s="85">
        <v>-2409.7018000000003</v>
      </c>
      <c r="E4110" s="85">
        <v>-2409.7018000000003</v>
      </c>
      <c r="F4110" s="210">
        <f t="shared" si="192"/>
        <v>1</v>
      </c>
      <c r="G4110" s="79" t="str">
        <f t="shared" si="193"/>
        <v>PHY</v>
      </c>
      <c r="H4110" s="79" t="str">
        <f t="shared" si="194"/>
        <v>1DJ/BASIN/PSCO</v>
      </c>
    </row>
    <row r="4111" spans="1:8">
      <c r="A4111" s="80">
        <v>37195</v>
      </c>
      <c r="B4111" s="79" t="s">
        <v>190</v>
      </c>
      <c r="C4111" s="79" t="s">
        <v>91</v>
      </c>
      <c r="D4111" s="85">
        <v>-24073.0736</v>
      </c>
      <c r="E4111" s="85">
        <v>-24073.0736</v>
      </c>
      <c r="F4111" s="210">
        <f t="shared" si="192"/>
        <v>1</v>
      </c>
      <c r="G4111" s="79" t="str">
        <f t="shared" si="193"/>
        <v>PHY</v>
      </c>
      <c r="H4111" s="79" t="str">
        <f t="shared" si="194"/>
        <v>1IF-CIG/RKYMTN</v>
      </c>
    </row>
    <row r="4112" spans="1:8">
      <c r="A4112" s="80">
        <v>37195</v>
      </c>
      <c r="B4112" s="79" t="s">
        <v>190</v>
      </c>
      <c r="C4112" s="79" t="s">
        <v>108</v>
      </c>
      <c r="D4112" s="85">
        <v>-17112.376899999999</v>
      </c>
      <c r="E4112" s="85">
        <v>-17112.376899999999</v>
      </c>
      <c r="F4112" s="210">
        <f t="shared" si="192"/>
        <v>1</v>
      </c>
      <c r="G4112" s="79" t="str">
        <f t="shared" si="193"/>
        <v>PHY</v>
      </c>
      <c r="H4112" s="79" t="str">
        <f t="shared" si="194"/>
        <v>1IF-CIG/ROCKPORT</v>
      </c>
    </row>
    <row r="4113" spans="1:8">
      <c r="A4113" s="80">
        <v>37195</v>
      </c>
      <c r="B4113" s="79" t="s">
        <v>190</v>
      </c>
      <c r="C4113" s="79" t="s">
        <v>104</v>
      </c>
      <c r="D4113" s="85">
        <v>-31430.8966</v>
      </c>
      <c r="E4113" s="85">
        <v>-31430.8966</v>
      </c>
      <c r="F4113" s="210">
        <f t="shared" si="192"/>
        <v>1</v>
      </c>
      <c r="G4113" s="79" t="str">
        <f t="shared" si="193"/>
        <v>PHY</v>
      </c>
      <c r="H4113" s="79" t="str">
        <f t="shared" si="194"/>
        <v>1IF-CIG/WIC</v>
      </c>
    </row>
    <row r="4114" spans="1:8">
      <c r="A4114" s="80">
        <v>37195</v>
      </c>
      <c r="B4114" s="79" t="s">
        <v>190</v>
      </c>
      <c r="C4114" s="79" t="s">
        <v>111</v>
      </c>
      <c r="D4114" s="85">
        <v>-19390.3685</v>
      </c>
      <c r="E4114" s="85">
        <v>-19390.3685</v>
      </c>
      <c r="F4114" s="210">
        <f t="shared" si="192"/>
        <v>1</v>
      </c>
      <c r="G4114" s="79" t="str">
        <f t="shared" si="193"/>
        <v>PHY</v>
      </c>
      <c r="H4114" s="79" t="str">
        <f t="shared" si="194"/>
        <v>1IF-NGPL/OK-NW</v>
      </c>
    </row>
    <row r="4115" spans="1:8">
      <c r="A4115" s="80">
        <v>37195</v>
      </c>
      <c r="B4115" s="79" t="s">
        <v>190</v>
      </c>
      <c r="C4115" s="79" t="s">
        <v>193</v>
      </c>
      <c r="D4115" s="85">
        <v>-4702.6607000000004</v>
      </c>
      <c r="E4115" s="85">
        <v>-4702.6607000000004</v>
      </c>
      <c r="F4115" s="210">
        <f t="shared" si="192"/>
        <v>1</v>
      </c>
      <c r="G4115" s="79" t="str">
        <f t="shared" si="193"/>
        <v>PHY</v>
      </c>
      <c r="H4115" s="79" t="str">
        <f t="shared" si="194"/>
        <v>1IM-CIG/SOUTHERN</v>
      </c>
    </row>
    <row r="4116" spans="1:8">
      <c r="A4116" s="80">
        <v>37195</v>
      </c>
      <c r="B4116" s="79" t="s">
        <v>190</v>
      </c>
      <c r="C4116" s="79" t="s">
        <v>194</v>
      </c>
      <c r="D4116" s="85">
        <v>83390.658299999996</v>
      </c>
      <c r="E4116" s="85">
        <v>83390.658299999996</v>
      </c>
      <c r="F4116" s="210">
        <f t="shared" si="192"/>
        <v>1</v>
      </c>
      <c r="G4116" s="79" t="str">
        <f t="shared" si="193"/>
        <v>PHY</v>
      </c>
      <c r="H4116" s="79" t="str">
        <f t="shared" si="194"/>
        <v>1IM_FTULESSGATH</v>
      </c>
    </row>
    <row r="4117" spans="1:8">
      <c r="A4117" s="80">
        <v>37195</v>
      </c>
      <c r="B4117" s="79" t="s">
        <v>190</v>
      </c>
      <c r="C4117" s="79" t="s">
        <v>195</v>
      </c>
      <c r="D4117" s="85">
        <v>882.06080000000009</v>
      </c>
      <c r="E4117" s="85">
        <v>882.06080000000009</v>
      </c>
      <c r="F4117" s="210">
        <f t="shared" si="192"/>
        <v>1</v>
      </c>
      <c r="G4117" s="79" t="str">
        <f t="shared" si="193"/>
        <v>PHY</v>
      </c>
      <c r="H4117" s="79" t="str">
        <f t="shared" si="194"/>
        <v>1IM_WINDRIVER</v>
      </c>
    </row>
    <row r="4118" spans="1:8">
      <c r="A4118" s="80">
        <v>37361</v>
      </c>
      <c r="B4118" s="79" t="s">
        <v>78</v>
      </c>
      <c r="C4118" s="79" t="s">
        <v>74</v>
      </c>
      <c r="D4118" s="85">
        <v>6675633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4NGI-PGE/CG</v>
      </c>
    </row>
    <row r="4119" spans="1:8">
      <c r="A4119" s="80">
        <v>37361</v>
      </c>
      <c r="B4119" s="79" t="s">
        <v>78</v>
      </c>
      <c r="C4119" s="79" t="s">
        <v>75</v>
      </c>
      <c r="D4119" s="85">
        <v>-6768360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4NGI-SOBDR-PG&amp;E</v>
      </c>
    </row>
    <row r="4120" spans="1:8">
      <c r="A4120" s="80">
        <v>37391</v>
      </c>
      <c r="B4120" s="79" t="s">
        <v>78</v>
      </c>
      <c r="C4120" s="79" t="s">
        <v>74</v>
      </c>
      <c r="D4120" s="85">
        <v>6886925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4NGI-PGE/CG</v>
      </c>
    </row>
    <row r="4121" spans="1:8">
      <c r="A4121" s="80">
        <v>37391</v>
      </c>
      <c r="B4121" s="79" t="s">
        <v>78</v>
      </c>
      <c r="C4121" s="79" t="s">
        <v>75</v>
      </c>
      <c r="D4121" s="85">
        <v>-6982586</v>
      </c>
      <c r="E4121" s="85">
        <v>0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4NGI-SOBDR-PG&amp;E</v>
      </c>
    </row>
    <row r="4122" spans="1:8">
      <c r="A4122" s="80">
        <v>37422</v>
      </c>
      <c r="B4122" s="79" t="s">
        <v>78</v>
      </c>
      <c r="C4122" s="79" t="s">
        <v>74</v>
      </c>
      <c r="D4122" s="85">
        <v>6650618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4NGI-PGE/CG</v>
      </c>
    </row>
    <row r="4123" spans="1:8">
      <c r="A4123" s="80">
        <v>37422</v>
      </c>
      <c r="B4123" s="79" t="s">
        <v>78</v>
      </c>
      <c r="C4123" s="79" t="s">
        <v>75</v>
      </c>
      <c r="D4123" s="85">
        <v>-6742997</v>
      </c>
      <c r="E4123" s="85">
        <v>0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4NGI-SOBDR-PG&amp;E</v>
      </c>
    </row>
    <row r="4124" spans="1:8">
      <c r="A4124" s="80">
        <v>37452</v>
      </c>
      <c r="B4124" s="79" t="s">
        <v>78</v>
      </c>
      <c r="C4124" s="79" t="s">
        <v>74</v>
      </c>
      <c r="D4124" s="85">
        <v>6856083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4NGI-PGE/CG</v>
      </c>
    </row>
    <row r="4125" spans="1:8">
      <c r="A4125" s="80">
        <v>37452</v>
      </c>
      <c r="B4125" s="79" t="s">
        <v>78</v>
      </c>
      <c r="C4125" s="79" t="s">
        <v>75</v>
      </c>
      <c r="D4125" s="85">
        <v>-6951316</v>
      </c>
      <c r="E4125" s="85">
        <v>0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4NGI-SOBDR-PG&amp;E</v>
      </c>
    </row>
    <row r="4126" spans="1:8">
      <c r="A4126" s="80">
        <v>37483</v>
      </c>
      <c r="B4126" s="79" t="s">
        <v>78</v>
      </c>
      <c r="C4126" s="79" t="s">
        <v>74</v>
      </c>
      <c r="D4126" s="85">
        <v>6835769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4NGI-PGE/CG</v>
      </c>
    </row>
    <row r="4127" spans="1:8">
      <c r="A4127" s="80">
        <v>37483</v>
      </c>
      <c r="B4127" s="79" t="s">
        <v>78</v>
      </c>
      <c r="C4127" s="79" t="s">
        <v>75</v>
      </c>
      <c r="D4127" s="85">
        <v>-6930720</v>
      </c>
      <c r="E4127" s="85">
        <v>0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4NGI-SOBDR-PG&amp;E</v>
      </c>
    </row>
    <row r="4128" spans="1:8">
      <c r="A4128" s="80">
        <v>37514</v>
      </c>
      <c r="B4128" s="79" t="s">
        <v>78</v>
      </c>
      <c r="C4128" s="79" t="s">
        <v>74</v>
      </c>
      <c r="D4128" s="85">
        <v>6601231</v>
      </c>
      <c r="E4128" s="85">
        <v>0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4NGI-PGE/CG</v>
      </c>
    </row>
    <row r="4129" spans="1:8">
      <c r="A4129" s="80">
        <v>37514</v>
      </c>
      <c r="B4129" s="79" t="s">
        <v>78</v>
      </c>
      <c r="C4129" s="79" t="s">
        <v>75</v>
      </c>
      <c r="D4129" s="85">
        <v>-6692925</v>
      </c>
      <c r="E4129" s="85">
        <v>0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4NGI-SOBDR-PG&amp;E</v>
      </c>
    </row>
    <row r="4130" spans="1:8">
      <c r="A4130" s="80">
        <v>37544</v>
      </c>
      <c r="B4130" s="79" t="s">
        <v>78</v>
      </c>
      <c r="C4130" s="79" t="s">
        <v>74</v>
      </c>
      <c r="D4130" s="85">
        <v>6795783</v>
      </c>
      <c r="E4130" s="85">
        <v>0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4NGI-PGE/CG</v>
      </c>
    </row>
    <row r="4131" spans="1:8">
      <c r="A4131" s="80">
        <v>37544</v>
      </c>
      <c r="B4131" s="79" t="s">
        <v>78</v>
      </c>
      <c r="C4131" s="79" t="s">
        <v>75</v>
      </c>
      <c r="D4131" s="85">
        <v>-6890178</v>
      </c>
      <c r="E4131" s="85">
        <v>0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4NGI-SOBDR-PG&amp;E</v>
      </c>
    </row>
    <row r="4132" spans="1:8">
      <c r="A4132" s="80">
        <v>37575</v>
      </c>
      <c r="B4132" s="79" t="s">
        <v>78</v>
      </c>
      <c r="C4132" s="79" t="s">
        <v>74</v>
      </c>
      <c r="D4132" s="85">
        <v>7850146</v>
      </c>
      <c r="E4132" s="85">
        <v>0</v>
      </c>
      <c r="F4132" s="210">
        <f t="shared" si="192"/>
        <v>5</v>
      </c>
      <c r="G4132" s="79" t="str">
        <f t="shared" si="193"/>
        <v>D</v>
      </c>
      <c r="H4132" s="79" t="str">
        <f t="shared" si="194"/>
        <v>5NGI-PGE/CG</v>
      </c>
    </row>
    <row r="4133" spans="1:8">
      <c r="A4133" s="80">
        <v>37575</v>
      </c>
      <c r="B4133" s="79" t="s">
        <v>78</v>
      </c>
      <c r="C4133" s="79" t="s">
        <v>75</v>
      </c>
      <c r="D4133" s="85">
        <v>-7959186</v>
      </c>
      <c r="E4133" s="85">
        <v>0</v>
      </c>
      <c r="F4133" s="210">
        <f t="shared" si="192"/>
        <v>5</v>
      </c>
      <c r="G4133" s="79" t="str">
        <f t="shared" si="193"/>
        <v>D</v>
      </c>
      <c r="H4133" s="79" t="str">
        <f t="shared" si="194"/>
        <v>5NGI-SOBDR-PG&amp;E</v>
      </c>
    </row>
    <row r="4134" spans="1:8">
      <c r="A4134" s="80">
        <v>37605</v>
      </c>
      <c r="B4134" s="79" t="s">
        <v>78</v>
      </c>
      <c r="C4134" s="79" t="s">
        <v>74</v>
      </c>
      <c r="D4134" s="85">
        <v>6712927</v>
      </c>
      <c r="E4134" s="85">
        <v>0</v>
      </c>
      <c r="F4134" s="210">
        <f t="shared" si="192"/>
        <v>5</v>
      </c>
      <c r="G4134" s="79" t="str">
        <f t="shared" si="193"/>
        <v>D</v>
      </c>
      <c r="H4134" s="79" t="str">
        <f t="shared" si="194"/>
        <v>5NGI-PGE/CG</v>
      </c>
    </row>
    <row r="4135" spans="1:8">
      <c r="A4135" s="80">
        <v>37605</v>
      </c>
      <c r="B4135" s="79" t="s">
        <v>78</v>
      </c>
      <c r="C4135" s="79" t="s">
        <v>75</v>
      </c>
      <c r="D4135" s="85">
        <v>-6806171</v>
      </c>
      <c r="E4135" s="85">
        <v>0</v>
      </c>
      <c r="F4135" s="210">
        <f t="shared" si="192"/>
        <v>5</v>
      </c>
      <c r="G4135" s="79" t="str">
        <f t="shared" si="193"/>
        <v>D</v>
      </c>
      <c r="H4135" s="79" t="str">
        <f t="shared" si="194"/>
        <v>5NGI-SOBDR-PG&amp;E</v>
      </c>
    </row>
    <row r="4136" spans="1:8">
      <c r="A4136" s="80">
        <v>37196</v>
      </c>
      <c r="B4136" s="79" t="s">
        <v>158</v>
      </c>
      <c r="C4136" s="79" t="s">
        <v>46</v>
      </c>
      <c r="D4136" s="85">
        <v>-1.88651916837804E-2</v>
      </c>
      <c r="E4136" s="85">
        <v>1.8865191683780402E-3</v>
      </c>
      <c r="F4136" s="210">
        <f t="shared" si="192"/>
        <v>2</v>
      </c>
      <c r="G4136" s="79" t="str">
        <f t="shared" si="193"/>
        <v>DO</v>
      </c>
      <c r="H4136" s="79" t="str">
        <f t="shared" si="194"/>
        <v>2NGI-SOCAL</v>
      </c>
    </row>
    <row r="4137" spans="1:8">
      <c r="A4137" s="80">
        <v>37226</v>
      </c>
      <c r="B4137" s="79" t="s">
        <v>158</v>
      </c>
      <c r="C4137" s="79" t="s">
        <v>46</v>
      </c>
      <c r="D4137" s="85">
        <v>-3771.9619165775403</v>
      </c>
      <c r="E4137" s="85">
        <v>377.19619165775401</v>
      </c>
      <c r="F4137" s="210">
        <f t="shared" si="192"/>
        <v>3</v>
      </c>
      <c r="G4137" s="79" t="str">
        <f t="shared" si="193"/>
        <v>DO</v>
      </c>
      <c r="H4137" s="79" t="str">
        <f t="shared" si="194"/>
        <v>3NGI-SOCAL</v>
      </c>
    </row>
    <row r="4138" spans="1:8">
      <c r="A4138" s="80">
        <v>37257</v>
      </c>
      <c r="B4138" s="79" t="s">
        <v>158</v>
      </c>
      <c r="C4138" s="79" t="s">
        <v>46</v>
      </c>
      <c r="D4138" s="85">
        <v>-24110.696940077796</v>
      </c>
      <c r="E4138" s="85">
        <v>2411.0696940077801</v>
      </c>
      <c r="F4138" s="210">
        <f t="shared" si="192"/>
        <v>3</v>
      </c>
      <c r="G4138" s="79" t="str">
        <f t="shared" si="193"/>
        <v>DO</v>
      </c>
      <c r="H4138" s="79" t="str">
        <f t="shared" si="194"/>
        <v>3NGI-SOCAL</v>
      </c>
    </row>
    <row r="4139" spans="1:8">
      <c r="A4139" s="80">
        <v>37288</v>
      </c>
      <c r="B4139" s="79" t="s">
        <v>158</v>
      </c>
      <c r="C4139" s="79" t="s">
        <v>46</v>
      </c>
      <c r="D4139" s="85">
        <v>-35664.883588632394</v>
      </c>
      <c r="E4139" s="85">
        <v>3566.4883588632397</v>
      </c>
      <c r="F4139" s="210">
        <f t="shared" si="192"/>
        <v>3</v>
      </c>
      <c r="G4139" s="79" t="str">
        <f t="shared" si="193"/>
        <v>DO</v>
      </c>
      <c r="H4139" s="79" t="str">
        <f t="shared" si="194"/>
        <v>3NGI-SOCAL</v>
      </c>
    </row>
    <row r="4140" spans="1:8">
      <c r="A4140" s="80">
        <v>37316</v>
      </c>
      <c r="B4140" s="79" t="s">
        <v>158</v>
      </c>
      <c r="C4140" s="79" t="s">
        <v>46</v>
      </c>
      <c r="D4140" s="85">
        <v>-40345.155987163904</v>
      </c>
      <c r="E4140" s="85">
        <v>4034.5155987163898</v>
      </c>
      <c r="F4140" s="210">
        <f t="shared" si="192"/>
        <v>3</v>
      </c>
      <c r="G4140" s="79" t="str">
        <f t="shared" si="193"/>
        <v>DO</v>
      </c>
      <c r="H4140" s="79" t="str">
        <f t="shared" si="194"/>
        <v>3NGI-SOCAL</v>
      </c>
    </row>
    <row r="4141" spans="1:8">
      <c r="A4141" s="80">
        <v>37165</v>
      </c>
      <c r="B4141" s="79" t="s">
        <v>82</v>
      </c>
      <c r="C4141" s="79" t="s">
        <v>90</v>
      </c>
      <c r="D4141" s="85">
        <v>0</v>
      </c>
      <c r="E4141" s="85">
        <v>0</v>
      </c>
      <c r="F4141" s="210">
        <f t="shared" si="192"/>
        <v>1</v>
      </c>
      <c r="G4141" s="79" t="str">
        <f t="shared" si="193"/>
        <v>D</v>
      </c>
      <c r="H4141" s="79" t="str">
        <f t="shared" si="194"/>
        <v>1CGPR-AECO/BASIS</v>
      </c>
    </row>
    <row r="4142" spans="1:8">
      <c r="A4142" s="80">
        <v>37165</v>
      </c>
      <c r="B4142" s="79" t="s">
        <v>82</v>
      </c>
      <c r="C4142" s="79" t="s">
        <v>92</v>
      </c>
      <c r="D4142" s="85">
        <v>0</v>
      </c>
      <c r="E4142" s="85">
        <v>0</v>
      </c>
      <c r="F4142" s="210">
        <f t="shared" si="192"/>
        <v>1</v>
      </c>
      <c r="G4142" s="79" t="str">
        <f t="shared" si="193"/>
        <v>D</v>
      </c>
      <c r="H4142" s="79" t="str">
        <f t="shared" si="194"/>
        <v>1IF-ELPO/PERMIAN</v>
      </c>
    </row>
    <row r="4143" spans="1:8">
      <c r="A4143" s="80">
        <v>37165</v>
      </c>
      <c r="B4143" s="79" t="s">
        <v>82</v>
      </c>
      <c r="C4143" s="79" t="s">
        <v>72</v>
      </c>
      <c r="D4143" s="85">
        <v>0</v>
      </c>
      <c r="E4143" s="85">
        <v>0</v>
      </c>
      <c r="F4143" s="210">
        <f t="shared" si="192"/>
        <v>1</v>
      </c>
      <c r="G4143" s="79" t="str">
        <f t="shared" si="193"/>
        <v>D</v>
      </c>
      <c r="H4143" s="79" t="str">
        <f t="shared" si="194"/>
        <v>1IF-ELPO/SJ</v>
      </c>
    </row>
    <row r="4144" spans="1:8">
      <c r="A4144" s="80">
        <v>37165</v>
      </c>
      <c r="B4144" s="79" t="s">
        <v>82</v>
      </c>
      <c r="C4144" s="79" t="s">
        <v>93</v>
      </c>
      <c r="D4144" s="85">
        <v>0</v>
      </c>
      <c r="E4144" s="85">
        <v>0</v>
      </c>
      <c r="F4144" s="210">
        <f t="shared" si="192"/>
        <v>1</v>
      </c>
      <c r="G4144" s="79" t="str">
        <f t="shared" si="193"/>
        <v>D</v>
      </c>
      <c r="H4144" s="79" t="str">
        <f t="shared" si="194"/>
        <v>1IF-HEHUB</v>
      </c>
    </row>
    <row r="4145" spans="1:8">
      <c r="A4145" s="80">
        <v>37165</v>
      </c>
      <c r="B4145" s="79" t="s">
        <v>82</v>
      </c>
      <c r="C4145" s="79" t="s">
        <v>95</v>
      </c>
      <c r="D4145" s="85">
        <v>0</v>
      </c>
      <c r="E4145" s="85">
        <v>0</v>
      </c>
      <c r="F4145" s="210">
        <f t="shared" si="192"/>
        <v>1</v>
      </c>
      <c r="G4145" s="79" t="str">
        <f t="shared" si="193"/>
        <v>D</v>
      </c>
      <c r="H4145" s="79" t="str">
        <f t="shared" si="194"/>
        <v>1IF-NTHWST/CANBR</v>
      </c>
    </row>
    <row r="4146" spans="1:8">
      <c r="A4146" s="80">
        <v>37165</v>
      </c>
      <c r="B4146" s="79" t="s">
        <v>82</v>
      </c>
      <c r="C4146" s="79" t="s">
        <v>67</v>
      </c>
      <c r="D4146" s="85">
        <v>0</v>
      </c>
      <c r="E4146" s="85">
        <v>0</v>
      </c>
      <c r="F4146" s="210">
        <f t="shared" si="192"/>
        <v>1</v>
      </c>
      <c r="G4146" s="79" t="str">
        <f t="shared" si="193"/>
        <v>D</v>
      </c>
      <c r="H4146" s="79" t="str">
        <f t="shared" si="194"/>
        <v>1IF-NWPL_ROCKY_M</v>
      </c>
    </row>
    <row r="4147" spans="1:8">
      <c r="A4147" s="80">
        <v>37165</v>
      </c>
      <c r="B4147" s="79" t="s">
        <v>82</v>
      </c>
      <c r="C4147" s="79" t="s">
        <v>73</v>
      </c>
      <c r="D4147" s="85">
        <v>0</v>
      </c>
      <c r="E4147" s="85">
        <v>0</v>
      </c>
      <c r="F4147" s="210">
        <f t="shared" si="192"/>
        <v>1</v>
      </c>
      <c r="G4147" s="79" t="str">
        <f t="shared" si="193"/>
        <v>D</v>
      </c>
      <c r="H4147" s="79" t="str">
        <f t="shared" si="194"/>
        <v>1IF-WAHA-TX</v>
      </c>
    </row>
    <row r="4148" spans="1:8">
      <c r="A4148" s="80">
        <v>37165</v>
      </c>
      <c r="B4148" s="79" t="s">
        <v>82</v>
      </c>
      <c r="C4148" s="79" t="s">
        <v>68</v>
      </c>
      <c r="D4148" s="85">
        <v>0</v>
      </c>
      <c r="E4148" s="85">
        <v>0</v>
      </c>
      <c r="F4148" s="210">
        <f t="shared" si="192"/>
        <v>1</v>
      </c>
      <c r="G4148" s="79" t="str">
        <f t="shared" si="193"/>
        <v>D</v>
      </c>
      <c r="H4148" s="79" t="str">
        <f t="shared" si="194"/>
        <v>1NGI-MALIN</v>
      </c>
    </row>
    <row r="4149" spans="1:8">
      <c r="A4149" s="80">
        <v>37165</v>
      </c>
      <c r="B4149" s="79" t="s">
        <v>82</v>
      </c>
      <c r="C4149" s="79" t="s">
        <v>74</v>
      </c>
      <c r="D4149" s="85">
        <v>0</v>
      </c>
      <c r="E4149" s="85">
        <v>0</v>
      </c>
      <c r="F4149" s="210">
        <f t="shared" si="192"/>
        <v>1</v>
      </c>
      <c r="G4149" s="79" t="str">
        <f t="shared" si="193"/>
        <v>D</v>
      </c>
      <c r="H4149" s="79" t="str">
        <f t="shared" si="194"/>
        <v>1NGI-PGE/CG</v>
      </c>
    </row>
    <row r="4150" spans="1:8">
      <c r="A4150" s="80">
        <v>37165</v>
      </c>
      <c r="B4150" s="79" t="s">
        <v>82</v>
      </c>
      <c r="C4150" s="79" t="s">
        <v>46</v>
      </c>
      <c r="D4150" s="85">
        <v>0</v>
      </c>
      <c r="E4150" s="85">
        <v>0</v>
      </c>
      <c r="F4150" s="210">
        <f t="shared" si="192"/>
        <v>1</v>
      </c>
      <c r="G4150" s="79" t="str">
        <f t="shared" si="193"/>
        <v>D</v>
      </c>
      <c r="H4150" s="79" t="str">
        <f t="shared" si="194"/>
        <v>1NGI-SOCAL</v>
      </c>
    </row>
    <row r="4151" spans="1:8">
      <c r="A4151" s="80">
        <v>37165</v>
      </c>
      <c r="B4151" s="79" t="s">
        <v>82</v>
      </c>
      <c r="C4151" s="79" t="s">
        <v>107</v>
      </c>
      <c r="D4151" s="85">
        <v>0</v>
      </c>
      <c r="E4151" s="85">
        <v>0</v>
      </c>
      <c r="F4151" s="210">
        <f t="shared" si="192"/>
        <v>1</v>
      </c>
      <c r="G4151" s="79" t="str">
        <f t="shared" si="193"/>
        <v>D</v>
      </c>
      <c r="H4151" s="79" t="str">
        <f t="shared" si="194"/>
        <v>1NW STANF/1ST-GD</v>
      </c>
    </row>
    <row r="4152" spans="1:8">
      <c r="A4152" s="80">
        <v>37196</v>
      </c>
      <c r="B4152" s="79" t="s">
        <v>82</v>
      </c>
      <c r="C4152" s="79" t="s">
        <v>92</v>
      </c>
      <c r="D4152" s="85">
        <v>-299851.26380000002</v>
      </c>
      <c r="E4152" s="85">
        <v>29985.126380000002</v>
      </c>
      <c r="F4152" s="210">
        <f t="shared" si="192"/>
        <v>2</v>
      </c>
      <c r="G4152" s="79" t="str">
        <f t="shared" si="193"/>
        <v>D</v>
      </c>
      <c r="H4152" s="79" t="str">
        <f t="shared" si="194"/>
        <v>2IF-ELPO/PERMIAN</v>
      </c>
    </row>
    <row r="4153" spans="1:8">
      <c r="A4153" s="80">
        <v>37196</v>
      </c>
      <c r="B4153" s="79" t="s">
        <v>82</v>
      </c>
      <c r="C4153" s="79" t="s">
        <v>72</v>
      </c>
      <c r="D4153" s="85">
        <v>899553.79139999999</v>
      </c>
      <c r="E4153" s="85">
        <v>-89955.379140000005</v>
      </c>
      <c r="F4153" s="210">
        <f t="shared" si="192"/>
        <v>2</v>
      </c>
      <c r="G4153" s="79" t="str">
        <f t="shared" si="193"/>
        <v>D</v>
      </c>
      <c r="H4153" s="79" t="str">
        <f t="shared" si="194"/>
        <v>2IF-ELPO/SJ</v>
      </c>
    </row>
    <row r="4154" spans="1:8">
      <c r="A4154" s="80">
        <v>37196</v>
      </c>
      <c r="B4154" s="79" t="s">
        <v>82</v>
      </c>
      <c r="C4154" s="79" t="s">
        <v>95</v>
      </c>
      <c r="D4154" s="85">
        <v>149925.63190000001</v>
      </c>
      <c r="E4154" s="85">
        <v>-14992.563190000001</v>
      </c>
      <c r="F4154" s="210">
        <f t="shared" si="192"/>
        <v>2</v>
      </c>
      <c r="G4154" s="79" t="str">
        <f t="shared" si="193"/>
        <v>D</v>
      </c>
      <c r="H4154" s="79" t="str">
        <f t="shared" si="194"/>
        <v>2IF-NTHWST/CANBR</v>
      </c>
    </row>
    <row r="4155" spans="1:8">
      <c r="A4155" s="80">
        <v>37196</v>
      </c>
      <c r="B4155" s="79" t="s">
        <v>82</v>
      </c>
      <c r="C4155" s="79" t="s">
        <v>67</v>
      </c>
      <c r="D4155" s="85">
        <v>74962.816000000006</v>
      </c>
      <c r="E4155" s="85">
        <v>-7496.2816000000003</v>
      </c>
      <c r="F4155" s="210">
        <f t="shared" si="192"/>
        <v>2</v>
      </c>
      <c r="G4155" s="79" t="str">
        <f t="shared" si="193"/>
        <v>D</v>
      </c>
      <c r="H4155" s="79" t="str">
        <f t="shared" si="194"/>
        <v>2IF-NWPL_ROCKY_M</v>
      </c>
    </row>
    <row r="4156" spans="1:8">
      <c r="A4156" s="80">
        <v>37196</v>
      </c>
      <c r="B4156" s="79" t="s">
        <v>82</v>
      </c>
      <c r="C4156" s="79" t="s">
        <v>73</v>
      </c>
      <c r="D4156" s="85">
        <v>149925.63190000001</v>
      </c>
      <c r="E4156" s="85">
        <v>-29985.126380000002</v>
      </c>
      <c r="F4156" s="210">
        <f t="shared" si="192"/>
        <v>2</v>
      </c>
      <c r="G4156" s="79" t="str">
        <f t="shared" si="193"/>
        <v>D</v>
      </c>
      <c r="H4156" s="79" t="str">
        <f t="shared" si="194"/>
        <v>2IF-WAHA-TX</v>
      </c>
    </row>
    <row r="4157" spans="1:8">
      <c r="A4157" s="80">
        <v>37196</v>
      </c>
      <c r="B4157" s="79" t="s">
        <v>82</v>
      </c>
      <c r="C4157" s="79" t="s">
        <v>68</v>
      </c>
      <c r="D4157" s="85">
        <v>0</v>
      </c>
      <c r="E4157" s="85">
        <v>0</v>
      </c>
      <c r="F4157" s="210">
        <f t="shared" si="192"/>
        <v>2</v>
      </c>
      <c r="G4157" s="79" t="str">
        <f t="shared" si="193"/>
        <v>D</v>
      </c>
      <c r="H4157" s="79" t="str">
        <f t="shared" si="194"/>
        <v>2NGI-MALIN</v>
      </c>
    </row>
    <row r="4158" spans="1:8">
      <c r="A4158" s="80">
        <v>37196</v>
      </c>
      <c r="B4158" s="79" t="s">
        <v>82</v>
      </c>
      <c r="C4158" s="79" t="s">
        <v>74</v>
      </c>
      <c r="D4158" s="85">
        <v>0</v>
      </c>
      <c r="E4158" s="85">
        <v>0</v>
      </c>
      <c r="F4158" s="210">
        <f t="shared" si="192"/>
        <v>2</v>
      </c>
      <c r="G4158" s="79" t="str">
        <f t="shared" si="193"/>
        <v>D</v>
      </c>
      <c r="H4158" s="79" t="str">
        <f t="shared" si="194"/>
        <v>2NGI-PGE/CG</v>
      </c>
    </row>
    <row r="4159" spans="1:8">
      <c r="A4159" s="80">
        <v>37196</v>
      </c>
      <c r="B4159" s="79" t="s">
        <v>82</v>
      </c>
      <c r="C4159" s="79" t="s">
        <v>46</v>
      </c>
      <c r="D4159" s="85">
        <v>-1323263.6174999999</v>
      </c>
      <c r="E4159" s="85">
        <v>132326.36175000001</v>
      </c>
      <c r="F4159" s="210">
        <f t="shared" si="192"/>
        <v>2</v>
      </c>
      <c r="G4159" s="79" t="str">
        <f t="shared" si="193"/>
        <v>D</v>
      </c>
      <c r="H4159" s="79" t="str">
        <f t="shared" si="194"/>
        <v>2NGI-SOCAL</v>
      </c>
    </row>
    <row r="4160" spans="1:8">
      <c r="A4160" s="80">
        <v>37226</v>
      </c>
      <c r="B4160" s="79" t="s">
        <v>82</v>
      </c>
      <c r="C4160" s="79" t="s">
        <v>92</v>
      </c>
      <c r="D4160" s="85">
        <v>-309239.5503</v>
      </c>
      <c r="E4160" s="85">
        <v>30923.955030000001</v>
      </c>
      <c r="F4160" s="210">
        <f t="shared" si="192"/>
        <v>3</v>
      </c>
      <c r="G4160" s="79" t="str">
        <f t="shared" si="193"/>
        <v>D</v>
      </c>
      <c r="H4160" s="79" t="str">
        <f t="shared" si="194"/>
        <v>3IF-ELPO/PERMIAN</v>
      </c>
    </row>
    <row r="4161" spans="1:8">
      <c r="A4161" s="80">
        <v>37226</v>
      </c>
      <c r="B4161" s="79" t="s">
        <v>82</v>
      </c>
      <c r="C4161" s="79" t="s">
        <v>72</v>
      </c>
      <c r="D4161" s="85">
        <v>927718.65079999994</v>
      </c>
      <c r="E4161" s="85">
        <v>-92771.865080000003</v>
      </c>
      <c r="F4161" s="210">
        <f t="shared" si="192"/>
        <v>3</v>
      </c>
      <c r="G4161" s="79" t="str">
        <f t="shared" si="193"/>
        <v>D</v>
      </c>
      <c r="H4161" s="79" t="str">
        <f t="shared" si="194"/>
        <v>3IF-ELPO/SJ</v>
      </c>
    </row>
    <row r="4162" spans="1:8">
      <c r="A4162" s="80">
        <v>37226</v>
      </c>
      <c r="B4162" s="79" t="s">
        <v>82</v>
      </c>
      <c r="C4162" s="79" t="s">
        <v>95</v>
      </c>
      <c r="D4162" s="85">
        <v>-463859.32559999998</v>
      </c>
      <c r="E4162" s="85">
        <v>46385.932560000001</v>
      </c>
      <c r="F4162" s="210">
        <f t="shared" si="192"/>
        <v>3</v>
      </c>
      <c r="G4162" s="79" t="str">
        <f t="shared" si="193"/>
        <v>D</v>
      </c>
      <c r="H4162" s="79" t="str">
        <f t="shared" si="194"/>
        <v>3IF-NTHWST/CANBR</v>
      </c>
    </row>
    <row r="4163" spans="1:8">
      <c r="A4163" s="80">
        <v>37226</v>
      </c>
      <c r="B4163" s="79" t="s">
        <v>82</v>
      </c>
      <c r="C4163" s="79" t="s">
        <v>67</v>
      </c>
      <c r="D4163" s="85">
        <v>77309.887600000002</v>
      </c>
      <c r="E4163" s="85">
        <v>-7730.9887600000002</v>
      </c>
      <c r="F4163" s="210">
        <f t="shared" ref="F4163:F4226" si="195">IF(REF_DT&lt;=LastDay,INDEX(IntraMonth_Buckets,MATCH($A4163,IntraSumMonths,0),1),INDEX(BucketTable,MATCH($A4163,SumMonths,0),1))</f>
        <v>3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3IF-NWPL_ROCKY_M</v>
      </c>
    </row>
    <row r="4164" spans="1:8">
      <c r="A4164" s="80">
        <v>37226</v>
      </c>
      <c r="B4164" s="79" t="s">
        <v>82</v>
      </c>
      <c r="C4164" s="79" t="s">
        <v>73</v>
      </c>
      <c r="D4164" s="85">
        <v>154619.7752</v>
      </c>
      <c r="E4164" s="85">
        <v>-30923.955040000001</v>
      </c>
      <c r="F4164" s="210">
        <f t="shared" si="195"/>
        <v>3</v>
      </c>
      <c r="G4164" s="79" t="str">
        <f t="shared" si="196"/>
        <v>D</v>
      </c>
      <c r="H4164" s="79" t="str">
        <f t="shared" si="197"/>
        <v>3IF-WAHA-TX</v>
      </c>
    </row>
    <row r="4165" spans="1:8">
      <c r="A4165" s="80">
        <v>37226</v>
      </c>
      <c r="B4165" s="79" t="s">
        <v>82</v>
      </c>
      <c r="C4165" s="79" t="s">
        <v>68</v>
      </c>
      <c r="D4165" s="85">
        <v>-1E-4</v>
      </c>
      <c r="E4165" s="85">
        <v>9.9999999999999995E-7</v>
      </c>
      <c r="F4165" s="210">
        <f t="shared" si="195"/>
        <v>3</v>
      </c>
      <c r="G4165" s="79" t="str">
        <f t="shared" si="196"/>
        <v>D</v>
      </c>
      <c r="H4165" s="79" t="str">
        <f t="shared" si="197"/>
        <v>3NGI-MALIN</v>
      </c>
    </row>
    <row r="4166" spans="1:8">
      <c r="A4166" s="80">
        <v>37226</v>
      </c>
      <c r="B4166" s="79" t="s">
        <v>82</v>
      </c>
      <c r="C4166" s="79" t="s">
        <v>74</v>
      </c>
      <c r="D4166" s="85">
        <v>-4.0000000000000002E-4</v>
      </c>
      <c r="E4166" s="85">
        <v>0</v>
      </c>
      <c r="F4166" s="210">
        <f t="shared" si="195"/>
        <v>3</v>
      </c>
      <c r="G4166" s="79" t="str">
        <f t="shared" si="196"/>
        <v>D</v>
      </c>
      <c r="H4166" s="79" t="str">
        <f t="shared" si="197"/>
        <v>3NGI-PGE/CG</v>
      </c>
    </row>
    <row r="4167" spans="1:8">
      <c r="A4167" s="80">
        <v>37226</v>
      </c>
      <c r="B4167" s="79" t="s">
        <v>82</v>
      </c>
      <c r="C4167" s="79" t="s">
        <v>46</v>
      </c>
      <c r="D4167" s="85">
        <v>-892190.02080000006</v>
      </c>
      <c r="E4167" s="85">
        <v>89219.002080000006</v>
      </c>
      <c r="F4167" s="210">
        <f t="shared" si="195"/>
        <v>3</v>
      </c>
      <c r="G4167" s="79" t="str">
        <f t="shared" si="196"/>
        <v>D</v>
      </c>
      <c r="H4167" s="79" t="str">
        <f t="shared" si="197"/>
        <v>3NGI-SOCAL</v>
      </c>
    </row>
    <row r="4168" spans="1:8">
      <c r="A4168" s="80">
        <v>37257</v>
      </c>
      <c r="B4168" s="79" t="s">
        <v>82</v>
      </c>
      <c r="C4168" s="79" t="s">
        <v>92</v>
      </c>
      <c r="D4168" s="85">
        <v>-246911.60740000001</v>
      </c>
      <c r="E4168" s="85">
        <v>24691.160739999999</v>
      </c>
      <c r="F4168" s="210">
        <f t="shared" si="195"/>
        <v>3</v>
      </c>
      <c r="G4168" s="79" t="str">
        <f t="shared" si="196"/>
        <v>D</v>
      </c>
      <c r="H4168" s="79" t="str">
        <f t="shared" si="197"/>
        <v>3IF-ELPO/PERMIAN</v>
      </c>
    </row>
    <row r="4169" spans="1:8">
      <c r="A4169" s="80">
        <v>37257</v>
      </c>
      <c r="B4169" s="79" t="s">
        <v>82</v>
      </c>
      <c r="C4169" s="79" t="s">
        <v>72</v>
      </c>
      <c r="D4169" s="85">
        <v>-154319.75469999999</v>
      </c>
      <c r="E4169" s="85">
        <v>15431.975469999999</v>
      </c>
      <c r="F4169" s="210">
        <f t="shared" si="195"/>
        <v>3</v>
      </c>
      <c r="G4169" s="79" t="str">
        <f t="shared" si="196"/>
        <v>D</v>
      </c>
      <c r="H4169" s="79" t="str">
        <f t="shared" si="197"/>
        <v>3IF-ELPO/SJ</v>
      </c>
    </row>
    <row r="4170" spans="1:8">
      <c r="A4170" s="80">
        <v>37257</v>
      </c>
      <c r="B4170" s="79" t="s">
        <v>82</v>
      </c>
      <c r="C4170" s="79" t="s">
        <v>95</v>
      </c>
      <c r="D4170" s="85">
        <v>-617279.01879999996</v>
      </c>
      <c r="E4170" s="85">
        <v>61727.901879999998</v>
      </c>
      <c r="F4170" s="210">
        <f t="shared" si="195"/>
        <v>3</v>
      </c>
      <c r="G4170" s="79" t="str">
        <f t="shared" si="196"/>
        <v>D</v>
      </c>
      <c r="H4170" s="79" t="str">
        <f t="shared" si="197"/>
        <v>3IF-NTHWST/CANBR</v>
      </c>
    </row>
    <row r="4171" spans="1:8">
      <c r="A4171" s="80">
        <v>37257</v>
      </c>
      <c r="B4171" s="79" t="s">
        <v>82</v>
      </c>
      <c r="C4171" s="79" t="s">
        <v>67</v>
      </c>
      <c r="D4171" s="85">
        <v>-77159.877399999998</v>
      </c>
      <c r="E4171" s="85">
        <v>7715.9877399999996</v>
      </c>
      <c r="F4171" s="210">
        <f t="shared" si="195"/>
        <v>3</v>
      </c>
      <c r="G4171" s="79" t="str">
        <f t="shared" si="196"/>
        <v>D</v>
      </c>
      <c r="H4171" s="79" t="str">
        <f t="shared" si="197"/>
        <v>3IF-NWPL_ROCKY_M</v>
      </c>
    </row>
    <row r="4172" spans="1:8">
      <c r="A4172" s="80">
        <v>37257</v>
      </c>
      <c r="B4172" s="79" t="s">
        <v>82</v>
      </c>
      <c r="C4172" s="79" t="s">
        <v>73</v>
      </c>
      <c r="D4172" s="85">
        <v>154319.75469999999</v>
      </c>
      <c r="E4172" s="85">
        <v>-30863.950939999999</v>
      </c>
      <c r="F4172" s="210">
        <f t="shared" si="195"/>
        <v>3</v>
      </c>
      <c r="G4172" s="79" t="str">
        <f t="shared" si="196"/>
        <v>D</v>
      </c>
      <c r="H4172" s="79" t="str">
        <f t="shared" si="197"/>
        <v>3IF-WAHA-TX</v>
      </c>
    </row>
    <row r="4173" spans="1:8">
      <c r="A4173" s="80">
        <v>37257</v>
      </c>
      <c r="B4173" s="79" t="s">
        <v>82</v>
      </c>
      <c r="C4173" s="79" t="s">
        <v>68</v>
      </c>
      <c r="D4173" s="85">
        <v>1E-4</v>
      </c>
      <c r="E4173" s="85">
        <v>-9.9999999999999995E-7</v>
      </c>
      <c r="F4173" s="210">
        <f t="shared" si="195"/>
        <v>3</v>
      </c>
      <c r="G4173" s="79" t="str">
        <f t="shared" si="196"/>
        <v>D</v>
      </c>
      <c r="H4173" s="79" t="str">
        <f t="shared" si="197"/>
        <v>3NGI-MALIN</v>
      </c>
    </row>
    <row r="4174" spans="1:8">
      <c r="A4174" s="80">
        <v>37257</v>
      </c>
      <c r="B4174" s="79" t="s">
        <v>82</v>
      </c>
      <c r="C4174" s="79" t="s">
        <v>74</v>
      </c>
      <c r="D4174" s="85">
        <v>1E-4</v>
      </c>
      <c r="E4174" s="85">
        <v>0</v>
      </c>
      <c r="F4174" s="210">
        <f t="shared" si="195"/>
        <v>3</v>
      </c>
      <c r="G4174" s="79" t="str">
        <f t="shared" si="196"/>
        <v>D</v>
      </c>
      <c r="H4174" s="79" t="str">
        <f t="shared" si="197"/>
        <v>3NGI-PGE/CG</v>
      </c>
    </row>
    <row r="4175" spans="1:8">
      <c r="A4175" s="80">
        <v>37257</v>
      </c>
      <c r="B4175" s="79" t="s">
        <v>82</v>
      </c>
      <c r="C4175" s="79" t="s">
        <v>46</v>
      </c>
      <c r="D4175" s="85">
        <v>654680.15500000003</v>
      </c>
      <c r="E4175" s="85">
        <v>-65468.015500000001</v>
      </c>
      <c r="F4175" s="210">
        <f t="shared" si="195"/>
        <v>3</v>
      </c>
      <c r="G4175" s="79" t="str">
        <f t="shared" si="196"/>
        <v>D</v>
      </c>
      <c r="H4175" s="79" t="str">
        <f t="shared" si="197"/>
        <v>3NGI-SOCAL</v>
      </c>
    </row>
    <row r="4176" spans="1:8">
      <c r="A4176" s="80">
        <v>37288</v>
      </c>
      <c r="B4176" s="79" t="s">
        <v>82</v>
      </c>
      <c r="C4176" s="79" t="s">
        <v>92</v>
      </c>
      <c r="D4176" s="85">
        <v>-222582.87169999999</v>
      </c>
      <c r="E4176" s="85">
        <v>22258.28717</v>
      </c>
      <c r="F4176" s="210">
        <f t="shared" si="195"/>
        <v>3</v>
      </c>
      <c r="G4176" s="79" t="str">
        <f t="shared" si="196"/>
        <v>D</v>
      </c>
      <c r="H4176" s="79" t="str">
        <f t="shared" si="197"/>
        <v>3IF-ELPO/PERMIAN</v>
      </c>
    </row>
    <row r="4177" spans="1:8">
      <c r="A4177" s="80">
        <v>37288</v>
      </c>
      <c r="B4177" s="79" t="s">
        <v>82</v>
      </c>
      <c r="C4177" s="79" t="s">
        <v>72</v>
      </c>
      <c r="D4177" s="85">
        <v>-139114.29490000001</v>
      </c>
      <c r="E4177" s="85">
        <v>13911.42949</v>
      </c>
      <c r="F4177" s="210">
        <f t="shared" si="195"/>
        <v>3</v>
      </c>
      <c r="G4177" s="79" t="str">
        <f t="shared" si="196"/>
        <v>D</v>
      </c>
      <c r="H4177" s="79" t="str">
        <f t="shared" si="197"/>
        <v>3IF-ELPO/SJ</v>
      </c>
    </row>
    <row r="4178" spans="1:8">
      <c r="A4178" s="80">
        <v>37288</v>
      </c>
      <c r="B4178" s="79" t="s">
        <v>82</v>
      </c>
      <c r="C4178" s="79" t="s">
        <v>95</v>
      </c>
      <c r="D4178" s="85">
        <v>0</v>
      </c>
      <c r="E4178" s="85">
        <v>0</v>
      </c>
      <c r="F4178" s="210">
        <f t="shared" si="195"/>
        <v>3</v>
      </c>
      <c r="G4178" s="79" t="str">
        <f t="shared" si="196"/>
        <v>D</v>
      </c>
      <c r="H4178" s="79" t="str">
        <f t="shared" si="197"/>
        <v>3IF-NTHWST/CANBR</v>
      </c>
    </row>
    <row r="4179" spans="1:8">
      <c r="A4179" s="80">
        <v>37288</v>
      </c>
      <c r="B4179" s="79" t="s">
        <v>82</v>
      </c>
      <c r="C4179" s="79" t="s">
        <v>67</v>
      </c>
      <c r="D4179" s="85">
        <v>-69557.147400000002</v>
      </c>
      <c r="E4179" s="85">
        <v>6955.7147400000003</v>
      </c>
      <c r="F4179" s="210">
        <f t="shared" si="195"/>
        <v>3</v>
      </c>
      <c r="G4179" s="79" t="str">
        <f t="shared" si="196"/>
        <v>D</v>
      </c>
      <c r="H4179" s="79" t="str">
        <f t="shared" si="197"/>
        <v>3IF-NWPL_ROCKY_M</v>
      </c>
    </row>
    <row r="4180" spans="1:8">
      <c r="A4180" s="80">
        <v>37288</v>
      </c>
      <c r="B4180" s="79" t="s">
        <v>82</v>
      </c>
      <c r="C4180" s="79" t="s">
        <v>73</v>
      </c>
      <c r="D4180" s="85">
        <v>139114.2948</v>
      </c>
      <c r="E4180" s="85">
        <v>-27822.858960000001</v>
      </c>
      <c r="F4180" s="210">
        <f t="shared" si="195"/>
        <v>3</v>
      </c>
      <c r="G4180" s="79" t="str">
        <f t="shared" si="196"/>
        <v>D</v>
      </c>
      <c r="H4180" s="79" t="str">
        <f t="shared" si="197"/>
        <v>3IF-WAHA-TX</v>
      </c>
    </row>
    <row r="4181" spans="1:8">
      <c r="A4181" s="80">
        <v>37288</v>
      </c>
      <c r="B4181" s="79" t="s">
        <v>82</v>
      </c>
      <c r="C4181" s="79" t="s">
        <v>68</v>
      </c>
      <c r="D4181" s="85">
        <v>-2.0000000000000001E-4</v>
      </c>
      <c r="E4181" s="85">
        <v>1.9999999999999999E-6</v>
      </c>
      <c r="F4181" s="210">
        <f t="shared" si="195"/>
        <v>3</v>
      </c>
      <c r="G4181" s="79" t="str">
        <f t="shared" si="196"/>
        <v>D</v>
      </c>
      <c r="H4181" s="79" t="str">
        <f t="shared" si="197"/>
        <v>3NGI-MALIN</v>
      </c>
    </row>
    <row r="4182" spans="1:8">
      <c r="A4182" s="80">
        <v>37288</v>
      </c>
      <c r="B4182" s="79" t="s">
        <v>82</v>
      </c>
      <c r="C4182" s="79" t="s">
        <v>74</v>
      </c>
      <c r="D4182" s="85">
        <v>-3.0000000000000003E-4</v>
      </c>
      <c r="E4182" s="85">
        <v>0</v>
      </c>
      <c r="F4182" s="210">
        <f t="shared" si="195"/>
        <v>3</v>
      </c>
      <c r="G4182" s="79" t="str">
        <f t="shared" si="196"/>
        <v>D</v>
      </c>
      <c r="H4182" s="79" t="str">
        <f t="shared" si="197"/>
        <v>3NGI-PGE/CG</v>
      </c>
    </row>
    <row r="4183" spans="1:8">
      <c r="A4183" s="80">
        <v>37288</v>
      </c>
      <c r="B4183" s="79" t="s">
        <v>82</v>
      </c>
      <c r="C4183" s="79" t="s">
        <v>46</v>
      </c>
      <c r="D4183" s="85">
        <v>300693.55910000001</v>
      </c>
      <c r="E4183" s="85">
        <v>-30069.355909999998</v>
      </c>
      <c r="F4183" s="210">
        <f t="shared" si="195"/>
        <v>3</v>
      </c>
      <c r="G4183" s="79" t="str">
        <f t="shared" si="196"/>
        <v>D</v>
      </c>
      <c r="H4183" s="79" t="str">
        <f t="shared" si="197"/>
        <v>3NGI-SOCAL</v>
      </c>
    </row>
    <row r="4184" spans="1:8">
      <c r="A4184" s="80">
        <v>37316</v>
      </c>
      <c r="B4184" s="79" t="s">
        <v>82</v>
      </c>
      <c r="C4184" s="79" t="s">
        <v>92</v>
      </c>
      <c r="D4184" s="85">
        <v>-246033.5104</v>
      </c>
      <c r="E4184" s="85">
        <v>24603.351040000001</v>
      </c>
      <c r="F4184" s="210">
        <f t="shared" si="195"/>
        <v>3</v>
      </c>
      <c r="G4184" s="79" t="str">
        <f t="shared" si="196"/>
        <v>D</v>
      </c>
      <c r="H4184" s="79" t="str">
        <f t="shared" si="197"/>
        <v>3IF-ELPO/PERMIAN</v>
      </c>
    </row>
    <row r="4185" spans="1:8">
      <c r="A4185" s="80">
        <v>37316</v>
      </c>
      <c r="B4185" s="79" t="s">
        <v>82</v>
      </c>
      <c r="C4185" s="79" t="s">
        <v>72</v>
      </c>
      <c r="D4185" s="85">
        <v>-153770.94409999999</v>
      </c>
      <c r="E4185" s="85">
        <v>15377.09441</v>
      </c>
      <c r="F4185" s="210">
        <f t="shared" si="195"/>
        <v>3</v>
      </c>
      <c r="G4185" s="79" t="str">
        <f t="shared" si="196"/>
        <v>D</v>
      </c>
      <c r="H4185" s="79" t="str">
        <f t="shared" si="197"/>
        <v>3IF-ELPO/SJ</v>
      </c>
    </row>
    <row r="4186" spans="1:8">
      <c r="A4186" s="80">
        <v>37316</v>
      </c>
      <c r="B4186" s="79" t="s">
        <v>82</v>
      </c>
      <c r="C4186" s="79" t="s">
        <v>95</v>
      </c>
      <c r="D4186" s="85">
        <v>0</v>
      </c>
      <c r="E4186" s="85">
        <v>0</v>
      </c>
      <c r="F4186" s="210">
        <f t="shared" si="195"/>
        <v>3</v>
      </c>
      <c r="G4186" s="79" t="str">
        <f t="shared" si="196"/>
        <v>D</v>
      </c>
      <c r="H4186" s="79" t="str">
        <f t="shared" si="197"/>
        <v>3IF-NTHWST/CANBR</v>
      </c>
    </row>
    <row r="4187" spans="1:8">
      <c r="A4187" s="80">
        <v>37316</v>
      </c>
      <c r="B4187" s="79" t="s">
        <v>82</v>
      </c>
      <c r="C4187" s="79" t="s">
        <v>67</v>
      </c>
      <c r="D4187" s="85">
        <v>-76885.471999999994</v>
      </c>
      <c r="E4187" s="85">
        <v>7688.5472</v>
      </c>
      <c r="F4187" s="210">
        <f t="shared" si="195"/>
        <v>3</v>
      </c>
      <c r="G4187" s="79" t="str">
        <f t="shared" si="196"/>
        <v>D</v>
      </c>
      <c r="H4187" s="79" t="str">
        <f t="shared" si="197"/>
        <v>3IF-NWPL_ROCKY_M</v>
      </c>
    </row>
    <row r="4188" spans="1:8">
      <c r="A4188" s="80">
        <v>37316</v>
      </c>
      <c r="B4188" s="79" t="s">
        <v>82</v>
      </c>
      <c r="C4188" s="79" t="s">
        <v>73</v>
      </c>
      <c r="D4188" s="85">
        <v>153770.94399999999</v>
      </c>
      <c r="E4188" s="85">
        <v>-30754.1888</v>
      </c>
      <c r="F4188" s="210">
        <f t="shared" si="195"/>
        <v>3</v>
      </c>
      <c r="G4188" s="79" t="str">
        <f t="shared" si="196"/>
        <v>D</v>
      </c>
      <c r="H4188" s="79" t="str">
        <f t="shared" si="197"/>
        <v>3IF-WAHA-TX</v>
      </c>
    </row>
    <row r="4189" spans="1:8">
      <c r="A4189" s="80">
        <v>37316</v>
      </c>
      <c r="B4189" s="79" t="s">
        <v>82</v>
      </c>
      <c r="C4189" s="79" t="s">
        <v>68</v>
      </c>
      <c r="D4189" s="85">
        <v>-2.0000000000000001E-4</v>
      </c>
      <c r="E4189" s="85">
        <v>1.9999999999999999E-6</v>
      </c>
      <c r="F4189" s="210">
        <f t="shared" si="195"/>
        <v>3</v>
      </c>
      <c r="G4189" s="79" t="str">
        <f t="shared" si="196"/>
        <v>D</v>
      </c>
      <c r="H4189" s="79" t="str">
        <f t="shared" si="197"/>
        <v>3NGI-MALIN</v>
      </c>
    </row>
    <row r="4190" spans="1:8">
      <c r="A4190" s="80">
        <v>37316</v>
      </c>
      <c r="B4190" s="79" t="s">
        <v>82</v>
      </c>
      <c r="C4190" s="79" t="s">
        <v>74</v>
      </c>
      <c r="D4190" s="85">
        <v>-4.0000000000000002E-4</v>
      </c>
      <c r="E4190" s="85">
        <v>0</v>
      </c>
      <c r="F4190" s="210">
        <f t="shared" si="195"/>
        <v>3</v>
      </c>
      <c r="G4190" s="79" t="str">
        <f t="shared" si="196"/>
        <v>D</v>
      </c>
      <c r="H4190" s="79" t="str">
        <f t="shared" si="197"/>
        <v>3NGI-PGE/CG</v>
      </c>
    </row>
    <row r="4191" spans="1:8">
      <c r="A4191" s="80">
        <v>37316</v>
      </c>
      <c r="B4191" s="79" t="s">
        <v>82</v>
      </c>
      <c r="C4191" s="79" t="s">
        <v>46</v>
      </c>
      <c r="D4191" s="85">
        <v>-76423.168699999995</v>
      </c>
      <c r="E4191" s="85">
        <v>7642.3168699999997</v>
      </c>
      <c r="F4191" s="210">
        <f t="shared" si="195"/>
        <v>3</v>
      </c>
      <c r="G4191" s="79" t="str">
        <f t="shared" si="196"/>
        <v>D</v>
      </c>
      <c r="H4191" s="79" t="str">
        <f t="shared" si="197"/>
        <v>3NGI-SOCAL</v>
      </c>
    </row>
    <row r="4192" spans="1:8">
      <c r="A4192" s="80">
        <v>37347</v>
      </c>
      <c r="B4192" s="79" t="s">
        <v>82</v>
      </c>
      <c r="C4192" s="79" t="s">
        <v>92</v>
      </c>
      <c r="D4192" s="85">
        <v>59417.378199999999</v>
      </c>
      <c r="E4192" s="85">
        <v>-5941.7378200000003</v>
      </c>
      <c r="F4192" s="210">
        <f t="shared" si="195"/>
        <v>4</v>
      </c>
      <c r="G4192" s="79" t="str">
        <f t="shared" si="196"/>
        <v>D</v>
      </c>
      <c r="H4192" s="79" t="str">
        <f t="shared" si="197"/>
        <v>4IF-ELPO/PERMIAN</v>
      </c>
    </row>
    <row r="4193" spans="1:8">
      <c r="A4193" s="80">
        <v>37347</v>
      </c>
      <c r="B4193" s="79" t="s">
        <v>82</v>
      </c>
      <c r="C4193" s="79" t="s">
        <v>67</v>
      </c>
      <c r="D4193" s="85">
        <v>0</v>
      </c>
      <c r="E4193" s="85">
        <v>0</v>
      </c>
      <c r="F4193" s="210">
        <f t="shared" si="195"/>
        <v>4</v>
      </c>
      <c r="G4193" s="79" t="str">
        <f t="shared" si="196"/>
        <v>D</v>
      </c>
      <c r="H4193" s="79" t="str">
        <f t="shared" si="197"/>
        <v>4IF-NWPL_ROCKY_M</v>
      </c>
    </row>
    <row r="4194" spans="1:8">
      <c r="A4194" s="80">
        <v>37347</v>
      </c>
      <c r="B4194" s="79" t="s">
        <v>82</v>
      </c>
      <c r="C4194" s="79" t="s">
        <v>68</v>
      </c>
      <c r="D4194" s="85">
        <v>0</v>
      </c>
      <c r="E4194" s="85">
        <v>0</v>
      </c>
      <c r="F4194" s="210">
        <f t="shared" si="195"/>
        <v>4</v>
      </c>
      <c r="G4194" s="79" t="str">
        <f t="shared" si="196"/>
        <v>D</v>
      </c>
      <c r="H4194" s="79" t="str">
        <f t="shared" si="197"/>
        <v>4NGI-MALIN</v>
      </c>
    </row>
    <row r="4195" spans="1:8">
      <c r="A4195" s="80">
        <v>37347</v>
      </c>
      <c r="B4195" s="79" t="s">
        <v>82</v>
      </c>
      <c r="C4195" s="79" t="s">
        <v>74</v>
      </c>
      <c r="D4195" s="85">
        <v>-1E-4</v>
      </c>
      <c r="E4195" s="85">
        <v>0</v>
      </c>
      <c r="F4195" s="210">
        <f t="shared" si="195"/>
        <v>4</v>
      </c>
      <c r="G4195" s="79" t="str">
        <f t="shared" si="196"/>
        <v>D</v>
      </c>
      <c r="H4195" s="79" t="str">
        <f t="shared" si="197"/>
        <v>4NGI-PGE/CG</v>
      </c>
    </row>
    <row r="4196" spans="1:8">
      <c r="A4196" s="80">
        <v>37347</v>
      </c>
      <c r="B4196" s="79" t="s">
        <v>82</v>
      </c>
      <c r="C4196" s="79" t="s">
        <v>46</v>
      </c>
      <c r="D4196" s="85">
        <v>0</v>
      </c>
      <c r="E4196" s="85">
        <v>0</v>
      </c>
      <c r="F4196" s="210">
        <f t="shared" si="195"/>
        <v>4</v>
      </c>
      <c r="G4196" s="79" t="str">
        <f t="shared" si="196"/>
        <v>D</v>
      </c>
      <c r="H4196" s="79" t="str">
        <f t="shared" si="197"/>
        <v>4NGI-SOCAL</v>
      </c>
    </row>
    <row r="4197" spans="1:8">
      <c r="A4197" s="80">
        <v>37377</v>
      </c>
      <c r="B4197" s="79" t="s">
        <v>82</v>
      </c>
      <c r="C4197" s="79" t="s">
        <v>92</v>
      </c>
      <c r="D4197" s="85">
        <v>61284.656300000002</v>
      </c>
      <c r="E4197" s="85">
        <v>-6128.4656299999997</v>
      </c>
      <c r="F4197" s="210">
        <f t="shared" si="195"/>
        <v>4</v>
      </c>
      <c r="G4197" s="79" t="str">
        <f t="shared" si="196"/>
        <v>D</v>
      </c>
      <c r="H4197" s="79" t="str">
        <f t="shared" si="197"/>
        <v>4IF-ELPO/PERMIAN</v>
      </c>
    </row>
    <row r="4198" spans="1:8">
      <c r="A4198" s="80">
        <v>37377</v>
      </c>
      <c r="B4198" s="79" t="s">
        <v>82</v>
      </c>
      <c r="C4198" s="79" t="s">
        <v>67</v>
      </c>
      <c r="D4198" s="85">
        <v>6.0000000000000006E-4</v>
      </c>
      <c r="E4198" s="85">
        <v>-5.9999999999999995E-5</v>
      </c>
      <c r="F4198" s="210">
        <f t="shared" si="195"/>
        <v>4</v>
      </c>
      <c r="G4198" s="79" t="str">
        <f t="shared" si="196"/>
        <v>D</v>
      </c>
      <c r="H4198" s="79" t="str">
        <f t="shared" si="197"/>
        <v>4IF-NWPL_ROCKY_M</v>
      </c>
    </row>
    <row r="4199" spans="1:8">
      <c r="A4199" s="80">
        <v>37377</v>
      </c>
      <c r="B4199" s="79" t="s">
        <v>82</v>
      </c>
      <c r="C4199" s="79" t="s">
        <v>68</v>
      </c>
      <c r="D4199" s="85">
        <v>0</v>
      </c>
      <c r="E4199" s="85">
        <v>0</v>
      </c>
      <c r="F4199" s="210">
        <f t="shared" si="195"/>
        <v>4</v>
      </c>
      <c r="G4199" s="79" t="str">
        <f t="shared" si="196"/>
        <v>D</v>
      </c>
      <c r="H4199" s="79" t="str">
        <f t="shared" si="197"/>
        <v>4NGI-MALIN</v>
      </c>
    </row>
    <row r="4200" spans="1:8">
      <c r="A4200" s="80">
        <v>37377</v>
      </c>
      <c r="B4200" s="79" t="s">
        <v>82</v>
      </c>
      <c r="C4200" s="79" t="s">
        <v>74</v>
      </c>
      <c r="D4200" s="85">
        <v>-3.0000000000000003E-4</v>
      </c>
      <c r="E4200" s="85">
        <v>0</v>
      </c>
      <c r="F4200" s="210">
        <f t="shared" si="195"/>
        <v>4</v>
      </c>
      <c r="G4200" s="79" t="str">
        <f t="shared" si="196"/>
        <v>D</v>
      </c>
      <c r="H4200" s="79" t="str">
        <f t="shared" si="197"/>
        <v>4NGI-PGE/CG</v>
      </c>
    </row>
    <row r="4201" spans="1:8">
      <c r="A4201" s="80">
        <v>37377</v>
      </c>
      <c r="B4201" s="79" t="s">
        <v>82</v>
      </c>
      <c r="C4201" s="79" t="s">
        <v>46</v>
      </c>
      <c r="D4201" s="85">
        <v>0</v>
      </c>
      <c r="E4201" s="85">
        <v>0</v>
      </c>
      <c r="F4201" s="210">
        <f t="shared" si="195"/>
        <v>4</v>
      </c>
      <c r="G4201" s="79" t="str">
        <f t="shared" si="196"/>
        <v>D</v>
      </c>
      <c r="H4201" s="79" t="str">
        <f t="shared" si="197"/>
        <v>4NGI-SOCAL</v>
      </c>
    </row>
    <row r="4202" spans="1:8">
      <c r="A4202" s="80">
        <v>37408</v>
      </c>
      <c r="B4202" s="79" t="s">
        <v>82</v>
      </c>
      <c r="C4202" s="79" t="s">
        <v>92</v>
      </c>
      <c r="D4202" s="85">
        <v>59194.756200000003</v>
      </c>
      <c r="E4202" s="85">
        <v>-5919.4756200000002</v>
      </c>
      <c r="F4202" s="210">
        <f t="shared" si="195"/>
        <v>4</v>
      </c>
      <c r="G4202" s="79" t="str">
        <f t="shared" si="196"/>
        <v>D</v>
      </c>
      <c r="H4202" s="79" t="str">
        <f t="shared" si="197"/>
        <v>4IF-ELPO/PERMIAN</v>
      </c>
    </row>
    <row r="4203" spans="1:8">
      <c r="A4203" s="80">
        <v>37408</v>
      </c>
      <c r="B4203" s="79" t="s">
        <v>82</v>
      </c>
      <c r="C4203" s="79" t="s">
        <v>67</v>
      </c>
      <c r="D4203" s="85">
        <v>0</v>
      </c>
      <c r="E4203" s="85">
        <v>0</v>
      </c>
      <c r="F4203" s="210">
        <f t="shared" si="195"/>
        <v>4</v>
      </c>
      <c r="G4203" s="79" t="str">
        <f t="shared" si="196"/>
        <v>D</v>
      </c>
      <c r="H4203" s="79" t="str">
        <f t="shared" si="197"/>
        <v>4IF-NWPL_ROCKY_M</v>
      </c>
    </row>
    <row r="4204" spans="1:8">
      <c r="A4204" s="80">
        <v>37408</v>
      </c>
      <c r="B4204" s="79" t="s">
        <v>82</v>
      </c>
      <c r="C4204" s="79" t="s">
        <v>68</v>
      </c>
      <c r="D4204" s="85">
        <v>0</v>
      </c>
      <c r="E4204" s="85">
        <v>0</v>
      </c>
      <c r="F4204" s="210">
        <f t="shared" si="195"/>
        <v>4</v>
      </c>
      <c r="G4204" s="79" t="str">
        <f t="shared" si="196"/>
        <v>D</v>
      </c>
      <c r="H4204" s="79" t="str">
        <f t="shared" si="197"/>
        <v>4NGI-MALIN</v>
      </c>
    </row>
    <row r="4205" spans="1:8">
      <c r="A4205" s="80">
        <v>37408</v>
      </c>
      <c r="B4205" s="79" t="s">
        <v>82</v>
      </c>
      <c r="C4205" s="79" t="s">
        <v>74</v>
      </c>
      <c r="D4205" s="85">
        <v>0</v>
      </c>
      <c r="E4205" s="85">
        <v>0</v>
      </c>
      <c r="F4205" s="210">
        <f t="shared" si="195"/>
        <v>4</v>
      </c>
      <c r="G4205" s="79" t="str">
        <f t="shared" si="196"/>
        <v>D</v>
      </c>
      <c r="H4205" s="79" t="str">
        <f t="shared" si="197"/>
        <v>4NGI-PGE/CG</v>
      </c>
    </row>
    <row r="4206" spans="1:8">
      <c r="A4206" s="80">
        <v>37408</v>
      </c>
      <c r="B4206" s="79" t="s">
        <v>82</v>
      </c>
      <c r="C4206" s="79" t="s">
        <v>46</v>
      </c>
      <c r="D4206" s="85">
        <v>-1E-4</v>
      </c>
      <c r="E4206" s="85">
        <v>9.9999999999999991E-6</v>
      </c>
      <c r="F4206" s="210">
        <f t="shared" si="195"/>
        <v>4</v>
      </c>
      <c r="G4206" s="79" t="str">
        <f t="shared" si="196"/>
        <v>D</v>
      </c>
      <c r="H4206" s="79" t="str">
        <f t="shared" si="197"/>
        <v>4NGI-SOCAL</v>
      </c>
    </row>
    <row r="4207" spans="1:8">
      <c r="A4207" s="80">
        <v>37438</v>
      </c>
      <c r="B4207" s="79" t="s">
        <v>82</v>
      </c>
      <c r="C4207" s="79" t="s">
        <v>92</v>
      </c>
      <c r="D4207" s="85">
        <v>61050.831200000001</v>
      </c>
      <c r="E4207" s="85">
        <v>-6105.0831200000002</v>
      </c>
      <c r="F4207" s="210">
        <f t="shared" si="195"/>
        <v>4</v>
      </c>
      <c r="G4207" s="79" t="str">
        <f t="shared" si="196"/>
        <v>D</v>
      </c>
      <c r="H4207" s="79" t="str">
        <f t="shared" si="197"/>
        <v>4IF-ELPO/PERMIAN</v>
      </c>
    </row>
    <row r="4208" spans="1:8">
      <c r="A4208" s="80">
        <v>37438</v>
      </c>
      <c r="B4208" s="79" t="s">
        <v>82</v>
      </c>
      <c r="C4208" s="79" t="s">
        <v>67</v>
      </c>
      <c r="D4208" s="85">
        <v>0</v>
      </c>
      <c r="E4208" s="85">
        <v>0</v>
      </c>
      <c r="F4208" s="210">
        <f t="shared" si="195"/>
        <v>4</v>
      </c>
      <c r="G4208" s="79" t="str">
        <f t="shared" si="196"/>
        <v>D</v>
      </c>
      <c r="H4208" s="79" t="str">
        <f t="shared" si="197"/>
        <v>4IF-NWPL_ROCKY_M</v>
      </c>
    </row>
    <row r="4209" spans="1:8">
      <c r="A4209" s="80">
        <v>37438</v>
      </c>
      <c r="B4209" s="79" t="s">
        <v>82</v>
      </c>
      <c r="C4209" s="79" t="s">
        <v>68</v>
      </c>
      <c r="D4209" s="85">
        <v>0</v>
      </c>
      <c r="E4209" s="85">
        <v>0</v>
      </c>
      <c r="F4209" s="210">
        <f t="shared" si="195"/>
        <v>4</v>
      </c>
      <c r="G4209" s="79" t="str">
        <f t="shared" si="196"/>
        <v>D</v>
      </c>
      <c r="H4209" s="79" t="str">
        <f t="shared" si="197"/>
        <v>4NGI-MALIN</v>
      </c>
    </row>
    <row r="4210" spans="1:8">
      <c r="A4210" s="80">
        <v>37438</v>
      </c>
      <c r="B4210" s="79" t="s">
        <v>82</v>
      </c>
      <c r="C4210" s="79" t="s">
        <v>74</v>
      </c>
      <c r="D4210" s="85">
        <v>1E-4</v>
      </c>
      <c r="E4210" s="85">
        <v>0</v>
      </c>
      <c r="F4210" s="210">
        <f t="shared" si="195"/>
        <v>4</v>
      </c>
      <c r="G4210" s="79" t="str">
        <f t="shared" si="196"/>
        <v>D</v>
      </c>
      <c r="H4210" s="79" t="str">
        <f t="shared" si="197"/>
        <v>4NGI-PGE/CG</v>
      </c>
    </row>
    <row r="4211" spans="1:8">
      <c r="A4211" s="80">
        <v>37438</v>
      </c>
      <c r="B4211" s="79" t="s">
        <v>82</v>
      </c>
      <c r="C4211" s="79" t="s">
        <v>46</v>
      </c>
      <c r="D4211" s="85">
        <v>1E-4</v>
      </c>
      <c r="E4211" s="85">
        <v>-9.9999999999999991E-6</v>
      </c>
      <c r="F4211" s="210">
        <f t="shared" si="195"/>
        <v>4</v>
      </c>
      <c r="G4211" s="79" t="str">
        <f t="shared" si="196"/>
        <v>D</v>
      </c>
      <c r="H4211" s="79" t="str">
        <f t="shared" si="197"/>
        <v>4NGI-SOCAL</v>
      </c>
    </row>
    <row r="4212" spans="1:8">
      <c r="A4212" s="80">
        <v>37469</v>
      </c>
      <c r="B4212" s="79" t="s">
        <v>82</v>
      </c>
      <c r="C4212" s="79" t="s">
        <v>92</v>
      </c>
      <c r="D4212" s="85">
        <v>60921.034500000002</v>
      </c>
      <c r="E4212" s="85">
        <v>0</v>
      </c>
      <c r="F4212" s="210">
        <f t="shared" si="195"/>
        <v>4</v>
      </c>
      <c r="G4212" s="79" t="str">
        <f t="shared" si="196"/>
        <v>D</v>
      </c>
      <c r="H4212" s="79" t="str">
        <f t="shared" si="197"/>
        <v>4IF-ELPO/PERMIAN</v>
      </c>
    </row>
    <row r="4213" spans="1:8">
      <c r="A4213" s="80">
        <v>37469</v>
      </c>
      <c r="B4213" s="79" t="s">
        <v>82</v>
      </c>
      <c r="C4213" s="79" t="s">
        <v>67</v>
      </c>
      <c r="D4213" s="85">
        <v>8.0000000000000004E-4</v>
      </c>
      <c r="E4213" s="85">
        <v>-7.9999999999999993E-5</v>
      </c>
      <c r="F4213" s="210">
        <f t="shared" si="195"/>
        <v>4</v>
      </c>
      <c r="G4213" s="79" t="str">
        <f t="shared" si="196"/>
        <v>D</v>
      </c>
      <c r="H4213" s="79" t="str">
        <f t="shared" si="197"/>
        <v>4IF-NWPL_ROCKY_M</v>
      </c>
    </row>
    <row r="4214" spans="1:8">
      <c r="A4214" s="80">
        <v>37469</v>
      </c>
      <c r="B4214" s="79" t="s">
        <v>82</v>
      </c>
      <c r="C4214" s="79" t="s">
        <v>68</v>
      </c>
      <c r="D4214" s="85">
        <v>0</v>
      </c>
      <c r="E4214" s="85">
        <v>0</v>
      </c>
      <c r="F4214" s="210">
        <f t="shared" si="195"/>
        <v>4</v>
      </c>
      <c r="G4214" s="79" t="str">
        <f t="shared" si="196"/>
        <v>D</v>
      </c>
      <c r="H4214" s="79" t="str">
        <f t="shared" si="197"/>
        <v>4NGI-MALIN</v>
      </c>
    </row>
    <row r="4215" spans="1:8">
      <c r="A4215" s="80">
        <v>37469</v>
      </c>
      <c r="B4215" s="79" t="s">
        <v>82</v>
      </c>
      <c r="C4215" s="79" t="s">
        <v>74</v>
      </c>
      <c r="D4215" s="85">
        <v>-5.0000000000000001E-4</v>
      </c>
      <c r="E4215" s="85">
        <v>0</v>
      </c>
      <c r="F4215" s="210">
        <f t="shared" si="195"/>
        <v>4</v>
      </c>
      <c r="G4215" s="79" t="str">
        <f t="shared" si="196"/>
        <v>D</v>
      </c>
      <c r="H4215" s="79" t="str">
        <f t="shared" si="197"/>
        <v>4NGI-PGE/CG</v>
      </c>
    </row>
    <row r="4216" spans="1:8">
      <c r="A4216" s="80">
        <v>37469</v>
      </c>
      <c r="B4216" s="79" t="s">
        <v>82</v>
      </c>
      <c r="C4216" s="79" t="s">
        <v>46</v>
      </c>
      <c r="D4216" s="85">
        <v>0</v>
      </c>
      <c r="E4216" s="85">
        <v>0</v>
      </c>
      <c r="F4216" s="210">
        <f t="shared" si="195"/>
        <v>4</v>
      </c>
      <c r="G4216" s="79" t="str">
        <f t="shared" si="196"/>
        <v>D</v>
      </c>
      <c r="H4216" s="79" t="str">
        <f t="shared" si="197"/>
        <v>4NGI-SOCAL</v>
      </c>
    </row>
    <row r="4217" spans="1:8">
      <c r="A4217" s="80">
        <v>37500</v>
      </c>
      <c r="B4217" s="79" t="s">
        <v>82</v>
      </c>
      <c r="C4217" s="79" t="s">
        <v>92</v>
      </c>
      <c r="D4217" s="85">
        <v>58827.794600000001</v>
      </c>
      <c r="E4217" s="85">
        <v>-5882.7794599999997</v>
      </c>
      <c r="F4217" s="210">
        <f t="shared" si="195"/>
        <v>4</v>
      </c>
      <c r="G4217" s="79" t="str">
        <f t="shared" si="196"/>
        <v>D</v>
      </c>
      <c r="H4217" s="79" t="str">
        <f t="shared" si="197"/>
        <v>4IF-ELPO/PERMIAN</v>
      </c>
    </row>
    <row r="4218" spans="1:8">
      <c r="A4218" s="80">
        <v>37500</v>
      </c>
      <c r="B4218" s="79" t="s">
        <v>82</v>
      </c>
      <c r="C4218" s="79" t="s">
        <v>67</v>
      </c>
      <c r="D4218" s="85">
        <v>-3.0000000000000003E-4</v>
      </c>
      <c r="E4218" s="85">
        <v>2.9999999999999997E-5</v>
      </c>
      <c r="F4218" s="210">
        <f t="shared" si="195"/>
        <v>4</v>
      </c>
      <c r="G4218" s="79" t="str">
        <f t="shared" si="196"/>
        <v>D</v>
      </c>
      <c r="H4218" s="79" t="str">
        <f t="shared" si="197"/>
        <v>4IF-NWPL_ROCKY_M</v>
      </c>
    </row>
    <row r="4219" spans="1:8">
      <c r="A4219" s="80">
        <v>37500</v>
      </c>
      <c r="B4219" s="79" t="s">
        <v>82</v>
      </c>
      <c r="C4219" s="79" t="s">
        <v>68</v>
      </c>
      <c r="D4219" s="85">
        <v>0</v>
      </c>
      <c r="E4219" s="85">
        <v>0</v>
      </c>
      <c r="F4219" s="210">
        <f t="shared" si="195"/>
        <v>4</v>
      </c>
      <c r="G4219" s="79" t="str">
        <f t="shared" si="196"/>
        <v>D</v>
      </c>
      <c r="H4219" s="79" t="str">
        <f t="shared" si="197"/>
        <v>4NGI-MALIN</v>
      </c>
    </row>
    <row r="4220" spans="1:8">
      <c r="A4220" s="80">
        <v>37500</v>
      </c>
      <c r="B4220" s="79" t="s">
        <v>82</v>
      </c>
      <c r="C4220" s="79" t="s">
        <v>74</v>
      </c>
      <c r="D4220" s="85">
        <v>3.0000000000000003E-4</v>
      </c>
      <c r="E4220" s="85">
        <v>0</v>
      </c>
      <c r="F4220" s="210">
        <f t="shared" si="195"/>
        <v>4</v>
      </c>
      <c r="G4220" s="79" t="str">
        <f t="shared" si="196"/>
        <v>D</v>
      </c>
      <c r="H4220" s="79" t="str">
        <f t="shared" si="197"/>
        <v>4NGI-PGE/CG</v>
      </c>
    </row>
    <row r="4221" spans="1:8">
      <c r="A4221" s="80">
        <v>37500</v>
      </c>
      <c r="B4221" s="79" t="s">
        <v>82</v>
      </c>
      <c r="C4221" s="79" t="s">
        <v>46</v>
      </c>
      <c r="D4221" s="85">
        <v>1E-4</v>
      </c>
      <c r="E4221" s="85">
        <v>-9.9999999999999991E-6</v>
      </c>
      <c r="F4221" s="210">
        <f t="shared" si="195"/>
        <v>4</v>
      </c>
      <c r="G4221" s="79" t="str">
        <f t="shared" si="196"/>
        <v>D</v>
      </c>
      <c r="H4221" s="79" t="str">
        <f t="shared" si="197"/>
        <v>4NGI-SOCAL</v>
      </c>
    </row>
    <row r="4222" spans="1:8">
      <c r="A4222" s="80">
        <v>37530</v>
      </c>
      <c r="B4222" s="79" t="s">
        <v>82</v>
      </c>
      <c r="C4222" s="79" t="s">
        <v>92</v>
      </c>
      <c r="D4222" s="85">
        <v>60654.288</v>
      </c>
      <c r="E4222" s="85">
        <v>0</v>
      </c>
      <c r="F4222" s="210">
        <f t="shared" si="195"/>
        <v>4</v>
      </c>
      <c r="G4222" s="79" t="str">
        <f t="shared" si="196"/>
        <v>D</v>
      </c>
      <c r="H4222" s="79" t="str">
        <f t="shared" si="197"/>
        <v>4IF-ELPO/PERMIAN</v>
      </c>
    </row>
    <row r="4223" spans="1:8">
      <c r="A4223" s="80">
        <v>37530</v>
      </c>
      <c r="B4223" s="79" t="s">
        <v>82</v>
      </c>
      <c r="C4223" s="79" t="s">
        <v>67</v>
      </c>
      <c r="D4223" s="85">
        <v>-6.0000000000000006E-4</v>
      </c>
      <c r="E4223" s="85">
        <v>5.9999999999999995E-5</v>
      </c>
      <c r="F4223" s="210">
        <f t="shared" si="195"/>
        <v>4</v>
      </c>
      <c r="G4223" s="79" t="str">
        <f t="shared" si="196"/>
        <v>D</v>
      </c>
      <c r="H4223" s="79" t="str">
        <f t="shared" si="197"/>
        <v>4IF-NWPL_ROCKY_M</v>
      </c>
    </row>
    <row r="4224" spans="1:8">
      <c r="A4224" s="80">
        <v>37530</v>
      </c>
      <c r="B4224" s="79" t="s">
        <v>82</v>
      </c>
      <c r="C4224" s="79" t="s">
        <v>68</v>
      </c>
      <c r="D4224" s="85">
        <v>0</v>
      </c>
      <c r="E4224" s="85">
        <v>0</v>
      </c>
      <c r="F4224" s="210">
        <f t="shared" si="195"/>
        <v>4</v>
      </c>
      <c r="G4224" s="79" t="str">
        <f t="shared" si="196"/>
        <v>D</v>
      </c>
      <c r="H4224" s="79" t="str">
        <f t="shared" si="197"/>
        <v>4NGI-MALIN</v>
      </c>
    </row>
    <row r="4225" spans="1:8">
      <c r="A4225" s="80">
        <v>37530</v>
      </c>
      <c r="B4225" s="79" t="s">
        <v>82</v>
      </c>
      <c r="C4225" s="79" t="s">
        <v>74</v>
      </c>
      <c r="D4225" s="85">
        <v>2.0000000000000001E-4</v>
      </c>
      <c r="E4225" s="85">
        <v>0</v>
      </c>
      <c r="F4225" s="210">
        <f t="shared" si="195"/>
        <v>4</v>
      </c>
      <c r="G4225" s="79" t="str">
        <f t="shared" si="196"/>
        <v>D</v>
      </c>
      <c r="H4225" s="79" t="str">
        <f t="shared" si="197"/>
        <v>4NGI-PGE/CG</v>
      </c>
    </row>
    <row r="4226" spans="1:8">
      <c r="A4226" s="80">
        <v>37530</v>
      </c>
      <c r="B4226" s="79" t="s">
        <v>82</v>
      </c>
      <c r="C4226" s="79" t="s">
        <v>46</v>
      </c>
      <c r="D4226" s="85">
        <v>0</v>
      </c>
      <c r="E4226" s="85">
        <v>0</v>
      </c>
      <c r="F4226" s="210">
        <f t="shared" si="195"/>
        <v>4</v>
      </c>
      <c r="G4226" s="79" t="str">
        <f t="shared" si="196"/>
        <v>D</v>
      </c>
      <c r="H4226" s="79" t="str">
        <f t="shared" si="197"/>
        <v>4NGI-SOCAL</v>
      </c>
    </row>
    <row r="4227" spans="1:8">
      <c r="A4227" s="80">
        <v>37561</v>
      </c>
      <c r="B4227" s="79" t="s">
        <v>82</v>
      </c>
      <c r="C4227" s="79" t="s">
        <v>92</v>
      </c>
      <c r="D4227" s="85">
        <v>58554.214599999999</v>
      </c>
      <c r="E4227" s="85">
        <v>-5855.4214599999996</v>
      </c>
      <c r="F4227" s="210">
        <f t="shared" ref="F4227:F4290" si="198">IF(REF_DT&lt;=LastDay,INDEX(IntraMonth_Buckets,MATCH($A4227,IntraSumMonths,0),1),INDEX(BucketTable,MATCH($A4227,SumMonths,0),1))</f>
        <v>5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5IF-ELPO/PERMIAN</v>
      </c>
    </row>
    <row r="4228" spans="1:8">
      <c r="A4228" s="80">
        <v>37561</v>
      </c>
      <c r="B4228" s="79" t="s">
        <v>82</v>
      </c>
      <c r="C4228" s="79" t="s">
        <v>67</v>
      </c>
      <c r="D4228" s="85">
        <v>-146385.53649999999</v>
      </c>
      <c r="E4228" s="85">
        <v>14638.55365</v>
      </c>
      <c r="F4228" s="210">
        <f t="shared" si="198"/>
        <v>5</v>
      </c>
      <c r="G4228" s="79" t="str">
        <f t="shared" si="199"/>
        <v>D</v>
      </c>
      <c r="H4228" s="79" t="str">
        <f t="shared" si="200"/>
        <v>5IF-NWPL_ROCKY_M</v>
      </c>
    </row>
    <row r="4229" spans="1:8">
      <c r="A4229" s="80">
        <v>37561</v>
      </c>
      <c r="B4229" s="79" t="s">
        <v>82</v>
      </c>
      <c r="C4229" s="79" t="s">
        <v>46</v>
      </c>
      <c r="D4229" s="85">
        <v>1E-4</v>
      </c>
      <c r="E4229" s="85">
        <v>-9.9999999999999991E-6</v>
      </c>
      <c r="F4229" s="210">
        <f t="shared" si="198"/>
        <v>5</v>
      </c>
      <c r="G4229" s="79" t="str">
        <f t="shared" si="199"/>
        <v>D</v>
      </c>
      <c r="H4229" s="79" t="str">
        <f t="shared" si="200"/>
        <v>5NGI-SOCAL</v>
      </c>
    </row>
    <row r="4230" spans="1:8">
      <c r="A4230" s="80">
        <v>37591</v>
      </c>
      <c r="B4230" s="79" t="s">
        <v>82</v>
      </c>
      <c r="C4230" s="79" t="s">
        <v>92</v>
      </c>
      <c r="D4230" s="85">
        <v>60358.555099999998</v>
      </c>
      <c r="E4230" s="85">
        <v>-6035.8555100000003</v>
      </c>
      <c r="F4230" s="210">
        <f t="shared" si="198"/>
        <v>5</v>
      </c>
      <c r="G4230" s="79" t="str">
        <f t="shared" si="199"/>
        <v>D</v>
      </c>
      <c r="H4230" s="79" t="str">
        <f t="shared" si="200"/>
        <v>5IF-ELPO/PERMIAN</v>
      </c>
    </row>
    <row r="4231" spans="1:8">
      <c r="A4231" s="80">
        <v>37591</v>
      </c>
      <c r="B4231" s="79" t="s">
        <v>82</v>
      </c>
      <c r="C4231" s="79" t="s">
        <v>67</v>
      </c>
      <c r="D4231" s="85">
        <v>-150896.3878</v>
      </c>
      <c r="E4231" s="85">
        <v>15089.638779999999</v>
      </c>
      <c r="F4231" s="210">
        <f t="shared" si="198"/>
        <v>5</v>
      </c>
      <c r="G4231" s="79" t="str">
        <f t="shared" si="199"/>
        <v>D</v>
      </c>
      <c r="H4231" s="79" t="str">
        <f t="shared" si="200"/>
        <v>5IF-NWPL_ROCKY_M</v>
      </c>
    </row>
    <row r="4232" spans="1:8">
      <c r="A4232" s="80">
        <v>37591</v>
      </c>
      <c r="B4232" s="79" t="s">
        <v>82</v>
      </c>
      <c r="C4232" s="79" t="s">
        <v>46</v>
      </c>
      <c r="D4232" s="85">
        <v>0</v>
      </c>
      <c r="E4232" s="85">
        <v>0</v>
      </c>
      <c r="F4232" s="210">
        <f t="shared" si="198"/>
        <v>5</v>
      </c>
      <c r="G4232" s="79" t="str">
        <f t="shared" si="199"/>
        <v>D</v>
      </c>
      <c r="H4232" s="79" t="str">
        <f t="shared" si="200"/>
        <v>5NGI-SOCAL</v>
      </c>
    </row>
    <row r="4233" spans="1:8">
      <c r="A4233" s="80">
        <v>37987</v>
      </c>
      <c r="B4233" s="79" t="s">
        <v>82</v>
      </c>
      <c r="C4233" s="79" t="s">
        <v>74</v>
      </c>
      <c r="D4233" s="85">
        <v>0</v>
      </c>
      <c r="E4233" s="85">
        <v>0</v>
      </c>
      <c r="F4233" s="210">
        <f t="shared" si="198"/>
        <v>6</v>
      </c>
      <c r="G4233" s="79" t="str">
        <f t="shared" si="199"/>
        <v>D</v>
      </c>
      <c r="H4233" s="79" t="str">
        <f t="shared" si="200"/>
        <v>6NGI-PGE/CG</v>
      </c>
    </row>
    <row r="4234" spans="1:8">
      <c r="A4234" s="80">
        <v>37987</v>
      </c>
      <c r="B4234" s="79" t="s">
        <v>82</v>
      </c>
      <c r="C4234" s="79" t="s">
        <v>46</v>
      </c>
      <c r="D4234" s="85">
        <v>0</v>
      </c>
      <c r="E4234" s="85">
        <v>0</v>
      </c>
      <c r="F4234" s="210">
        <f t="shared" si="198"/>
        <v>6</v>
      </c>
      <c r="G4234" s="79" t="str">
        <f t="shared" si="199"/>
        <v>D</v>
      </c>
      <c r="H4234" s="79" t="str">
        <f t="shared" si="200"/>
        <v>6NGI-SOCAL</v>
      </c>
    </row>
    <row r="4235" spans="1:8">
      <c r="A4235" s="80">
        <v>38018</v>
      </c>
      <c r="B4235" s="79" t="s">
        <v>82</v>
      </c>
      <c r="C4235" s="79" t="s">
        <v>74</v>
      </c>
      <c r="D4235" s="85">
        <v>0</v>
      </c>
      <c r="E4235" s="85">
        <v>0</v>
      </c>
      <c r="F4235" s="210">
        <f t="shared" si="198"/>
        <v>6</v>
      </c>
      <c r="G4235" s="79" t="str">
        <f t="shared" si="199"/>
        <v>D</v>
      </c>
      <c r="H4235" s="79" t="str">
        <f t="shared" si="200"/>
        <v>6NGI-PGE/CG</v>
      </c>
    </row>
    <row r="4236" spans="1:8">
      <c r="A4236" s="80">
        <v>38018</v>
      </c>
      <c r="B4236" s="79" t="s">
        <v>82</v>
      </c>
      <c r="C4236" s="79" t="s">
        <v>46</v>
      </c>
      <c r="D4236" s="85">
        <v>0</v>
      </c>
      <c r="E4236" s="85">
        <v>0</v>
      </c>
      <c r="F4236" s="210">
        <f t="shared" si="198"/>
        <v>6</v>
      </c>
      <c r="G4236" s="79" t="str">
        <f t="shared" si="199"/>
        <v>D</v>
      </c>
      <c r="H4236" s="79" t="str">
        <f t="shared" si="200"/>
        <v>6NGI-SOCAL</v>
      </c>
    </row>
    <row r="4237" spans="1:8">
      <c r="A4237" s="80">
        <v>38047</v>
      </c>
      <c r="B4237" s="79" t="s">
        <v>82</v>
      </c>
      <c r="C4237" s="79" t="s">
        <v>74</v>
      </c>
      <c r="D4237" s="85">
        <v>0</v>
      </c>
      <c r="E4237" s="85">
        <v>0</v>
      </c>
      <c r="F4237" s="210">
        <f t="shared" si="198"/>
        <v>6</v>
      </c>
      <c r="G4237" s="79" t="str">
        <f t="shared" si="199"/>
        <v>D</v>
      </c>
      <c r="H4237" s="79" t="str">
        <f t="shared" si="200"/>
        <v>6NGI-PGE/CG</v>
      </c>
    </row>
    <row r="4238" spans="1:8">
      <c r="A4238" s="80">
        <v>38047</v>
      </c>
      <c r="B4238" s="79" t="s">
        <v>82</v>
      </c>
      <c r="C4238" s="79" t="s">
        <v>46</v>
      </c>
      <c r="D4238" s="85">
        <v>0</v>
      </c>
      <c r="E4238" s="85">
        <v>0</v>
      </c>
      <c r="F4238" s="210">
        <f t="shared" si="198"/>
        <v>6</v>
      </c>
      <c r="G4238" s="79" t="str">
        <f t="shared" si="199"/>
        <v>D</v>
      </c>
      <c r="H4238" s="79" t="str">
        <f t="shared" si="200"/>
        <v>6NGI-SOCAL</v>
      </c>
    </row>
    <row r="4239" spans="1:8">
      <c r="A4239" s="80">
        <v>38078</v>
      </c>
      <c r="B4239" s="79" t="s">
        <v>82</v>
      </c>
      <c r="C4239" s="79" t="s">
        <v>74</v>
      </c>
      <c r="D4239" s="85">
        <v>0</v>
      </c>
      <c r="E4239" s="85">
        <v>0</v>
      </c>
      <c r="F4239" s="210">
        <f t="shared" si="198"/>
        <v>6</v>
      </c>
      <c r="G4239" s="79" t="str">
        <f t="shared" si="199"/>
        <v>D</v>
      </c>
      <c r="H4239" s="79" t="str">
        <f t="shared" si="200"/>
        <v>6NGI-PGE/CG</v>
      </c>
    </row>
    <row r="4240" spans="1:8">
      <c r="A4240" s="80">
        <v>38078</v>
      </c>
      <c r="B4240" s="79" t="s">
        <v>82</v>
      </c>
      <c r="C4240" s="79" t="s">
        <v>46</v>
      </c>
      <c r="D4240" s="85">
        <v>0</v>
      </c>
      <c r="E4240" s="85">
        <v>0</v>
      </c>
      <c r="F4240" s="210">
        <f t="shared" si="198"/>
        <v>6</v>
      </c>
      <c r="G4240" s="79" t="str">
        <f t="shared" si="199"/>
        <v>D</v>
      </c>
      <c r="H4240" s="79" t="str">
        <f t="shared" si="200"/>
        <v>6NGI-SOCAL</v>
      </c>
    </row>
    <row r="4241" spans="1:8">
      <c r="A4241" s="80">
        <v>38108</v>
      </c>
      <c r="B4241" s="79" t="s">
        <v>82</v>
      </c>
      <c r="C4241" s="79" t="s">
        <v>74</v>
      </c>
      <c r="D4241" s="85">
        <v>0</v>
      </c>
      <c r="E4241" s="85">
        <v>0</v>
      </c>
      <c r="F4241" s="210">
        <f t="shared" si="198"/>
        <v>6</v>
      </c>
      <c r="G4241" s="79" t="str">
        <f t="shared" si="199"/>
        <v>D</v>
      </c>
      <c r="H4241" s="79" t="str">
        <f t="shared" si="200"/>
        <v>6NGI-PGE/CG</v>
      </c>
    </row>
    <row r="4242" spans="1:8">
      <c r="A4242" s="80">
        <v>38108</v>
      </c>
      <c r="B4242" s="79" t="s">
        <v>82</v>
      </c>
      <c r="C4242" s="79" t="s">
        <v>46</v>
      </c>
      <c r="D4242" s="85">
        <v>0</v>
      </c>
      <c r="E4242" s="85">
        <v>0</v>
      </c>
      <c r="F4242" s="210">
        <f t="shared" si="198"/>
        <v>6</v>
      </c>
      <c r="G4242" s="79" t="str">
        <f t="shared" si="199"/>
        <v>D</v>
      </c>
      <c r="H4242" s="79" t="str">
        <f t="shared" si="200"/>
        <v>6NGI-SOCAL</v>
      </c>
    </row>
    <row r="4243" spans="1:8">
      <c r="A4243" s="80">
        <v>38139</v>
      </c>
      <c r="B4243" s="79" t="s">
        <v>82</v>
      </c>
      <c r="C4243" s="79" t="s">
        <v>74</v>
      </c>
      <c r="D4243" s="85">
        <v>0</v>
      </c>
      <c r="E4243" s="85">
        <v>0</v>
      </c>
      <c r="F4243" s="210">
        <f t="shared" si="198"/>
        <v>6</v>
      </c>
      <c r="G4243" s="79" t="str">
        <f t="shared" si="199"/>
        <v>D</v>
      </c>
      <c r="H4243" s="79" t="str">
        <f t="shared" si="200"/>
        <v>6NGI-PGE/CG</v>
      </c>
    </row>
    <row r="4244" spans="1:8">
      <c r="A4244" s="80">
        <v>38139</v>
      </c>
      <c r="B4244" s="79" t="s">
        <v>82</v>
      </c>
      <c r="C4244" s="79" t="s">
        <v>46</v>
      </c>
      <c r="D4244" s="85">
        <v>0</v>
      </c>
      <c r="E4244" s="85">
        <v>0</v>
      </c>
      <c r="F4244" s="210">
        <f t="shared" si="198"/>
        <v>6</v>
      </c>
      <c r="G4244" s="79" t="str">
        <f t="shared" si="199"/>
        <v>D</v>
      </c>
      <c r="H4244" s="79" t="str">
        <f t="shared" si="200"/>
        <v>6NGI-SOCAL</v>
      </c>
    </row>
    <row r="4245" spans="1:8">
      <c r="A4245" s="80">
        <v>38169</v>
      </c>
      <c r="B4245" s="79" t="s">
        <v>82</v>
      </c>
      <c r="C4245" s="79" t="s">
        <v>74</v>
      </c>
      <c r="D4245" s="85">
        <v>0</v>
      </c>
      <c r="E4245" s="85">
        <v>0</v>
      </c>
      <c r="F4245" s="210">
        <f t="shared" si="198"/>
        <v>6</v>
      </c>
      <c r="G4245" s="79" t="str">
        <f t="shared" si="199"/>
        <v>D</v>
      </c>
      <c r="H4245" s="79" t="str">
        <f t="shared" si="200"/>
        <v>6NGI-PGE/CG</v>
      </c>
    </row>
    <row r="4246" spans="1:8">
      <c r="A4246" s="80">
        <v>38169</v>
      </c>
      <c r="B4246" s="79" t="s">
        <v>82</v>
      </c>
      <c r="C4246" s="79" t="s">
        <v>46</v>
      </c>
      <c r="D4246" s="85">
        <v>0</v>
      </c>
      <c r="E4246" s="85">
        <v>0</v>
      </c>
      <c r="F4246" s="210">
        <f t="shared" si="198"/>
        <v>6</v>
      </c>
      <c r="G4246" s="79" t="str">
        <f t="shared" si="199"/>
        <v>D</v>
      </c>
      <c r="H4246" s="79" t="str">
        <f t="shared" si="200"/>
        <v>6NGI-SOCAL</v>
      </c>
    </row>
    <row r="4247" spans="1:8">
      <c r="A4247" s="80">
        <v>38200</v>
      </c>
      <c r="B4247" s="79" t="s">
        <v>82</v>
      </c>
      <c r="C4247" s="79" t="s">
        <v>74</v>
      </c>
      <c r="D4247" s="85">
        <v>0</v>
      </c>
      <c r="E4247" s="85">
        <v>0</v>
      </c>
      <c r="F4247" s="210">
        <f t="shared" si="198"/>
        <v>6</v>
      </c>
      <c r="G4247" s="79" t="str">
        <f t="shared" si="199"/>
        <v>D</v>
      </c>
      <c r="H4247" s="79" t="str">
        <f t="shared" si="200"/>
        <v>6NGI-PGE/CG</v>
      </c>
    </row>
    <row r="4248" spans="1:8">
      <c r="A4248" s="80">
        <v>38200</v>
      </c>
      <c r="B4248" s="79" t="s">
        <v>82</v>
      </c>
      <c r="C4248" s="79" t="s">
        <v>46</v>
      </c>
      <c r="D4248" s="85">
        <v>0</v>
      </c>
      <c r="E4248" s="85">
        <v>0</v>
      </c>
      <c r="F4248" s="210">
        <f t="shared" si="198"/>
        <v>6</v>
      </c>
      <c r="G4248" s="79" t="str">
        <f t="shared" si="199"/>
        <v>D</v>
      </c>
      <c r="H4248" s="79" t="str">
        <f t="shared" si="200"/>
        <v>6NGI-SOCAL</v>
      </c>
    </row>
    <row r="4249" spans="1:8">
      <c r="A4249" s="80">
        <v>38231</v>
      </c>
      <c r="B4249" s="79" t="s">
        <v>82</v>
      </c>
      <c r="C4249" s="79" t="s">
        <v>74</v>
      </c>
      <c r="D4249" s="85">
        <v>0</v>
      </c>
      <c r="E4249" s="85">
        <v>0</v>
      </c>
      <c r="F4249" s="210">
        <f t="shared" si="198"/>
        <v>6</v>
      </c>
      <c r="G4249" s="79" t="str">
        <f t="shared" si="199"/>
        <v>D</v>
      </c>
      <c r="H4249" s="79" t="str">
        <f t="shared" si="200"/>
        <v>6NGI-PGE/CG</v>
      </c>
    </row>
    <row r="4250" spans="1:8">
      <c r="A4250" s="80">
        <v>38231</v>
      </c>
      <c r="B4250" s="79" t="s">
        <v>82</v>
      </c>
      <c r="C4250" s="79" t="s">
        <v>46</v>
      </c>
      <c r="D4250" s="85">
        <v>0</v>
      </c>
      <c r="E4250" s="85">
        <v>0</v>
      </c>
      <c r="F4250" s="210">
        <f t="shared" si="198"/>
        <v>6</v>
      </c>
      <c r="G4250" s="79" t="str">
        <f t="shared" si="199"/>
        <v>D</v>
      </c>
      <c r="H4250" s="79" t="str">
        <f t="shared" si="200"/>
        <v>6NGI-SOCAL</v>
      </c>
    </row>
    <row r="4251" spans="1:8">
      <c r="A4251" s="80">
        <v>38261</v>
      </c>
      <c r="B4251" s="79" t="s">
        <v>82</v>
      </c>
      <c r="C4251" s="79" t="s">
        <v>74</v>
      </c>
      <c r="D4251" s="85">
        <v>0</v>
      </c>
      <c r="E4251" s="85">
        <v>0</v>
      </c>
      <c r="F4251" s="210">
        <f t="shared" si="198"/>
        <v>6</v>
      </c>
      <c r="G4251" s="79" t="str">
        <f t="shared" si="199"/>
        <v>D</v>
      </c>
      <c r="H4251" s="79" t="str">
        <f t="shared" si="200"/>
        <v>6NGI-PGE/CG</v>
      </c>
    </row>
    <row r="4252" spans="1:8">
      <c r="A4252" s="80">
        <v>38261</v>
      </c>
      <c r="B4252" s="79" t="s">
        <v>82</v>
      </c>
      <c r="C4252" s="79" t="s">
        <v>46</v>
      </c>
      <c r="D4252" s="85">
        <v>0</v>
      </c>
      <c r="E4252" s="85">
        <v>0</v>
      </c>
      <c r="F4252" s="210">
        <f t="shared" si="198"/>
        <v>6</v>
      </c>
      <c r="G4252" s="79" t="str">
        <f t="shared" si="199"/>
        <v>D</v>
      </c>
      <c r="H4252" s="79" t="str">
        <f t="shared" si="200"/>
        <v>6NGI-SOCAL</v>
      </c>
    </row>
    <row r="4253" spans="1:8">
      <c r="A4253" s="80">
        <v>38292</v>
      </c>
      <c r="B4253" s="79" t="s">
        <v>82</v>
      </c>
      <c r="C4253" s="79" t="s">
        <v>74</v>
      </c>
      <c r="D4253" s="85">
        <v>0</v>
      </c>
      <c r="E4253" s="85">
        <v>0</v>
      </c>
      <c r="F4253" s="210">
        <f t="shared" si="198"/>
        <v>6</v>
      </c>
      <c r="G4253" s="79" t="str">
        <f t="shared" si="199"/>
        <v>D</v>
      </c>
      <c r="H4253" s="79" t="str">
        <f t="shared" si="200"/>
        <v>6NGI-PGE/CG</v>
      </c>
    </row>
    <row r="4254" spans="1:8">
      <c r="A4254" s="80">
        <v>38292</v>
      </c>
      <c r="B4254" s="79" t="s">
        <v>82</v>
      </c>
      <c r="C4254" s="79" t="s">
        <v>46</v>
      </c>
      <c r="D4254" s="85">
        <v>0</v>
      </c>
      <c r="E4254" s="85">
        <v>0</v>
      </c>
      <c r="F4254" s="210">
        <f t="shared" si="198"/>
        <v>6</v>
      </c>
      <c r="G4254" s="79" t="str">
        <f t="shared" si="199"/>
        <v>D</v>
      </c>
      <c r="H4254" s="79" t="str">
        <f t="shared" si="200"/>
        <v>6NGI-SOCAL</v>
      </c>
    </row>
    <row r="4255" spans="1:8">
      <c r="A4255" s="80">
        <v>38322</v>
      </c>
      <c r="B4255" s="79" t="s">
        <v>82</v>
      </c>
      <c r="C4255" s="79" t="s">
        <v>74</v>
      </c>
      <c r="D4255" s="85">
        <v>0</v>
      </c>
      <c r="E4255" s="85">
        <v>0</v>
      </c>
      <c r="F4255" s="210">
        <f t="shared" si="198"/>
        <v>6</v>
      </c>
      <c r="G4255" s="79" t="str">
        <f t="shared" si="199"/>
        <v>D</v>
      </c>
      <c r="H4255" s="79" t="str">
        <f t="shared" si="200"/>
        <v>6NGI-PGE/CG</v>
      </c>
    </row>
    <row r="4256" spans="1:8">
      <c r="A4256" s="80">
        <v>38322</v>
      </c>
      <c r="B4256" s="79" t="s">
        <v>82</v>
      </c>
      <c r="C4256" s="79" t="s">
        <v>46</v>
      </c>
      <c r="D4256" s="85">
        <v>0</v>
      </c>
      <c r="E4256" s="85">
        <v>0</v>
      </c>
      <c r="F4256" s="210">
        <f t="shared" si="198"/>
        <v>6</v>
      </c>
      <c r="G4256" s="79" t="str">
        <f t="shared" si="199"/>
        <v>D</v>
      </c>
      <c r="H4256" s="79" t="str">
        <f t="shared" si="200"/>
        <v>6NGI-SOCAL</v>
      </c>
    </row>
    <row r="4257" spans="1:8">
      <c r="A4257" s="80">
        <v>38353</v>
      </c>
      <c r="B4257" s="79" t="s">
        <v>82</v>
      </c>
      <c r="C4257" s="79" t="s">
        <v>74</v>
      </c>
      <c r="D4257" s="85">
        <v>0</v>
      </c>
      <c r="E4257" s="85">
        <v>0</v>
      </c>
      <c r="F4257" s="210">
        <f t="shared" si="198"/>
        <v>6</v>
      </c>
      <c r="G4257" s="79" t="str">
        <f t="shared" si="199"/>
        <v>D</v>
      </c>
      <c r="H4257" s="79" t="str">
        <f t="shared" si="200"/>
        <v>6NGI-PGE/CG</v>
      </c>
    </row>
    <row r="4258" spans="1:8">
      <c r="A4258" s="80">
        <v>38353</v>
      </c>
      <c r="B4258" s="79" t="s">
        <v>82</v>
      </c>
      <c r="C4258" s="79" t="s">
        <v>46</v>
      </c>
      <c r="D4258" s="85">
        <v>0</v>
      </c>
      <c r="E4258" s="85">
        <v>0</v>
      </c>
      <c r="F4258" s="210">
        <f t="shared" si="198"/>
        <v>6</v>
      </c>
      <c r="G4258" s="79" t="str">
        <f t="shared" si="199"/>
        <v>D</v>
      </c>
      <c r="H4258" s="79" t="str">
        <f t="shared" si="200"/>
        <v>6NGI-SOCAL</v>
      </c>
    </row>
    <row r="4259" spans="1:8">
      <c r="A4259" s="80">
        <v>38384</v>
      </c>
      <c r="B4259" s="79" t="s">
        <v>82</v>
      </c>
      <c r="C4259" s="79" t="s">
        <v>74</v>
      </c>
      <c r="D4259" s="85">
        <v>0</v>
      </c>
      <c r="E4259" s="85">
        <v>0</v>
      </c>
      <c r="F4259" s="210">
        <f t="shared" si="198"/>
        <v>6</v>
      </c>
      <c r="G4259" s="79" t="str">
        <f t="shared" si="199"/>
        <v>D</v>
      </c>
      <c r="H4259" s="79" t="str">
        <f t="shared" si="200"/>
        <v>6NGI-PGE/CG</v>
      </c>
    </row>
    <row r="4260" spans="1:8">
      <c r="A4260" s="80">
        <v>38384</v>
      </c>
      <c r="B4260" s="79" t="s">
        <v>82</v>
      </c>
      <c r="C4260" s="79" t="s">
        <v>46</v>
      </c>
      <c r="D4260" s="85">
        <v>0</v>
      </c>
      <c r="E4260" s="85">
        <v>0</v>
      </c>
      <c r="F4260" s="210">
        <f t="shared" si="198"/>
        <v>6</v>
      </c>
      <c r="G4260" s="79" t="str">
        <f t="shared" si="199"/>
        <v>D</v>
      </c>
      <c r="H4260" s="79" t="str">
        <f t="shared" si="200"/>
        <v>6NGI-SOCAL</v>
      </c>
    </row>
    <row r="4261" spans="1:8">
      <c r="A4261" s="80">
        <v>38412</v>
      </c>
      <c r="B4261" s="79" t="s">
        <v>82</v>
      </c>
      <c r="C4261" s="79" t="s">
        <v>74</v>
      </c>
      <c r="D4261" s="85">
        <v>0</v>
      </c>
      <c r="E4261" s="85">
        <v>0</v>
      </c>
      <c r="F4261" s="210">
        <f t="shared" si="198"/>
        <v>6</v>
      </c>
      <c r="G4261" s="79" t="str">
        <f t="shared" si="199"/>
        <v>D</v>
      </c>
      <c r="H4261" s="79" t="str">
        <f t="shared" si="200"/>
        <v>6NGI-PGE/CG</v>
      </c>
    </row>
    <row r="4262" spans="1:8">
      <c r="A4262" s="80">
        <v>38412</v>
      </c>
      <c r="B4262" s="79" t="s">
        <v>82</v>
      </c>
      <c r="C4262" s="79" t="s">
        <v>46</v>
      </c>
      <c r="D4262" s="85">
        <v>0</v>
      </c>
      <c r="E4262" s="85">
        <v>0</v>
      </c>
      <c r="F4262" s="210">
        <f t="shared" si="198"/>
        <v>6</v>
      </c>
      <c r="G4262" s="79" t="str">
        <f t="shared" si="199"/>
        <v>D</v>
      </c>
      <c r="H4262" s="79" t="str">
        <f t="shared" si="200"/>
        <v>6NGI-SOCAL</v>
      </c>
    </row>
    <row r="4263" spans="1:8">
      <c r="A4263" s="80">
        <v>38443</v>
      </c>
      <c r="B4263" s="79" t="s">
        <v>82</v>
      </c>
      <c r="C4263" s="79" t="s">
        <v>74</v>
      </c>
      <c r="D4263" s="85">
        <v>0</v>
      </c>
      <c r="E4263" s="85">
        <v>0</v>
      </c>
      <c r="F4263" s="210">
        <f t="shared" si="198"/>
        <v>6</v>
      </c>
      <c r="G4263" s="79" t="str">
        <f t="shared" si="199"/>
        <v>D</v>
      </c>
      <c r="H4263" s="79" t="str">
        <f t="shared" si="200"/>
        <v>6NGI-PGE/CG</v>
      </c>
    </row>
    <row r="4264" spans="1:8">
      <c r="A4264" s="80">
        <v>38443</v>
      </c>
      <c r="B4264" s="79" t="s">
        <v>82</v>
      </c>
      <c r="C4264" s="79" t="s">
        <v>46</v>
      </c>
      <c r="D4264" s="85">
        <v>0</v>
      </c>
      <c r="E4264" s="85">
        <v>0</v>
      </c>
      <c r="F4264" s="210">
        <f t="shared" si="198"/>
        <v>6</v>
      </c>
      <c r="G4264" s="79" t="str">
        <f t="shared" si="199"/>
        <v>D</v>
      </c>
      <c r="H4264" s="79" t="str">
        <f t="shared" si="200"/>
        <v>6NGI-SOCAL</v>
      </c>
    </row>
    <row r="4265" spans="1:8">
      <c r="A4265" s="80">
        <v>38473</v>
      </c>
      <c r="B4265" s="79" t="s">
        <v>82</v>
      </c>
      <c r="C4265" s="79" t="s">
        <v>74</v>
      </c>
      <c r="D4265" s="85">
        <v>0</v>
      </c>
      <c r="E4265" s="85">
        <v>0</v>
      </c>
      <c r="F4265" s="210">
        <f t="shared" si="198"/>
        <v>6</v>
      </c>
      <c r="G4265" s="79" t="str">
        <f t="shared" si="199"/>
        <v>D</v>
      </c>
      <c r="H4265" s="79" t="str">
        <f t="shared" si="200"/>
        <v>6NGI-PGE/CG</v>
      </c>
    </row>
    <row r="4266" spans="1:8">
      <c r="A4266" s="80">
        <v>38473</v>
      </c>
      <c r="B4266" s="79" t="s">
        <v>82</v>
      </c>
      <c r="C4266" s="79" t="s">
        <v>46</v>
      </c>
      <c r="D4266" s="85">
        <v>0</v>
      </c>
      <c r="E4266" s="85">
        <v>0</v>
      </c>
      <c r="F4266" s="210">
        <f t="shared" si="198"/>
        <v>6</v>
      </c>
      <c r="G4266" s="79" t="str">
        <f t="shared" si="199"/>
        <v>D</v>
      </c>
      <c r="H4266" s="79" t="str">
        <f t="shared" si="200"/>
        <v>6NGI-SOCAL</v>
      </c>
    </row>
    <row r="4267" spans="1:8">
      <c r="A4267" s="80">
        <v>38504</v>
      </c>
      <c r="B4267" s="79" t="s">
        <v>82</v>
      </c>
      <c r="C4267" s="79" t="s">
        <v>74</v>
      </c>
      <c r="D4267" s="85">
        <v>0</v>
      </c>
      <c r="E4267" s="85">
        <v>0</v>
      </c>
      <c r="F4267" s="210">
        <f t="shared" si="198"/>
        <v>6</v>
      </c>
      <c r="G4267" s="79" t="str">
        <f t="shared" si="199"/>
        <v>D</v>
      </c>
      <c r="H4267" s="79" t="str">
        <f t="shared" si="200"/>
        <v>6NGI-PGE/CG</v>
      </c>
    </row>
    <row r="4268" spans="1:8">
      <c r="A4268" s="80">
        <v>38504</v>
      </c>
      <c r="B4268" s="79" t="s">
        <v>82</v>
      </c>
      <c r="C4268" s="79" t="s">
        <v>46</v>
      </c>
      <c r="D4268" s="85">
        <v>0</v>
      </c>
      <c r="E4268" s="85">
        <v>0</v>
      </c>
      <c r="F4268" s="210">
        <f t="shared" si="198"/>
        <v>6</v>
      </c>
      <c r="G4268" s="79" t="str">
        <f t="shared" si="199"/>
        <v>D</v>
      </c>
      <c r="H4268" s="79" t="str">
        <f t="shared" si="200"/>
        <v>6NGI-SOCAL</v>
      </c>
    </row>
    <row r="4269" spans="1:8">
      <c r="A4269" s="80">
        <v>38534</v>
      </c>
      <c r="B4269" s="79" t="s">
        <v>82</v>
      </c>
      <c r="C4269" s="79" t="s">
        <v>74</v>
      </c>
      <c r="D4269" s="85">
        <v>0</v>
      </c>
      <c r="E4269" s="85">
        <v>0</v>
      </c>
      <c r="F4269" s="210">
        <f t="shared" si="198"/>
        <v>6</v>
      </c>
      <c r="G4269" s="79" t="str">
        <f t="shared" si="199"/>
        <v>D</v>
      </c>
      <c r="H4269" s="79" t="str">
        <f t="shared" si="200"/>
        <v>6NGI-PGE/CG</v>
      </c>
    </row>
    <row r="4270" spans="1:8">
      <c r="A4270" s="80">
        <v>38534</v>
      </c>
      <c r="B4270" s="79" t="s">
        <v>82</v>
      </c>
      <c r="C4270" s="79" t="s">
        <v>46</v>
      </c>
      <c r="D4270" s="85">
        <v>0</v>
      </c>
      <c r="E4270" s="85">
        <v>0</v>
      </c>
      <c r="F4270" s="210">
        <f t="shared" si="198"/>
        <v>6</v>
      </c>
      <c r="G4270" s="79" t="str">
        <f t="shared" si="199"/>
        <v>D</v>
      </c>
      <c r="H4270" s="79" t="str">
        <f t="shared" si="200"/>
        <v>6NGI-SOCAL</v>
      </c>
    </row>
    <row r="4271" spans="1:8">
      <c r="A4271" s="80">
        <v>38565</v>
      </c>
      <c r="B4271" s="79" t="s">
        <v>82</v>
      </c>
      <c r="C4271" s="79" t="s">
        <v>74</v>
      </c>
      <c r="D4271" s="85">
        <v>0</v>
      </c>
      <c r="E4271" s="85">
        <v>0</v>
      </c>
      <c r="F4271" s="210">
        <f t="shared" si="198"/>
        <v>6</v>
      </c>
      <c r="G4271" s="79" t="str">
        <f t="shared" si="199"/>
        <v>D</v>
      </c>
      <c r="H4271" s="79" t="str">
        <f t="shared" si="200"/>
        <v>6NGI-PGE/CG</v>
      </c>
    </row>
    <row r="4272" spans="1:8">
      <c r="A4272" s="80">
        <v>38565</v>
      </c>
      <c r="B4272" s="79" t="s">
        <v>82</v>
      </c>
      <c r="C4272" s="79" t="s">
        <v>46</v>
      </c>
      <c r="D4272" s="85">
        <v>0</v>
      </c>
      <c r="E4272" s="85">
        <v>0</v>
      </c>
      <c r="F4272" s="210">
        <f t="shared" si="198"/>
        <v>6</v>
      </c>
      <c r="G4272" s="79" t="str">
        <f t="shared" si="199"/>
        <v>D</v>
      </c>
      <c r="H4272" s="79" t="str">
        <f t="shared" si="200"/>
        <v>6NGI-SOCAL</v>
      </c>
    </row>
    <row r="4273" spans="1:8">
      <c r="A4273" s="80">
        <v>38596</v>
      </c>
      <c r="B4273" s="79" t="s">
        <v>82</v>
      </c>
      <c r="C4273" s="79" t="s">
        <v>74</v>
      </c>
      <c r="D4273" s="85">
        <v>0</v>
      </c>
      <c r="E4273" s="85">
        <v>0</v>
      </c>
      <c r="F4273" s="210">
        <f t="shared" si="198"/>
        <v>6</v>
      </c>
      <c r="G4273" s="79" t="str">
        <f t="shared" si="199"/>
        <v>D</v>
      </c>
      <c r="H4273" s="79" t="str">
        <f t="shared" si="200"/>
        <v>6NGI-PGE/CG</v>
      </c>
    </row>
    <row r="4274" spans="1:8">
      <c r="A4274" s="80">
        <v>38596</v>
      </c>
      <c r="B4274" s="79" t="s">
        <v>82</v>
      </c>
      <c r="C4274" s="79" t="s">
        <v>46</v>
      </c>
      <c r="D4274" s="85">
        <v>0</v>
      </c>
      <c r="E4274" s="85">
        <v>0</v>
      </c>
      <c r="F4274" s="210">
        <f t="shared" si="198"/>
        <v>6</v>
      </c>
      <c r="G4274" s="79" t="str">
        <f t="shared" si="199"/>
        <v>D</v>
      </c>
      <c r="H4274" s="79" t="str">
        <f t="shared" si="200"/>
        <v>6NGI-SOCAL</v>
      </c>
    </row>
    <row r="4275" spans="1:8">
      <c r="A4275" s="80">
        <v>38626</v>
      </c>
      <c r="B4275" s="79" t="s">
        <v>82</v>
      </c>
      <c r="C4275" s="79" t="s">
        <v>74</v>
      </c>
      <c r="D4275" s="85">
        <v>0</v>
      </c>
      <c r="E4275" s="85">
        <v>0</v>
      </c>
      <c r="F4275" s="210">
        <f t="shared" si="198"/>
        <v>6</v>
      </c>
      <c r="G4275" s="79" t="str">
        <f t="shared" si="199"/>
        <v>D</v>
      </c>
      <c r="H4275" s="79" t="str">
        <f t="shared" si="200"/>
        <v>6NGI-PGE/CG</v>
      </c>
    </row>
    <row r="4276" spans="1:8">
      <c r="A4276" s="80">
        <v>38626</v>
      </c>
      <c r="B4276" s="79" t="s">
        <v>82</v>
      </c>
      <c r="C4276" s="79" t="s">
        <v>46</v>
      </c>
      <c r="D4276" s="85">
        <v>0</v>
      </c>
      <c r="E4276" s="85">
        <v>0</v>
      </c>
      <c r="F4276" s="210">
        <f t="shared" si="198"/>
        <v>6</v>
      </c>
      <c r="G4276" s="79" t="str">
        <f t="shared" si="199"/>
        <v>D</v>
      </c>
      <c r="H4276" s="79" t="str">
        <f t="shared" si="200"/>
        <v>6NGI-SOCAL</v>
      </c>
    </row>
    <row r="4277" spans="1:8">
      <c r="A4277" s="80">
        <v>38657</v>
      </c>
      <c r="B4277" s="79" t="s">
        <v>82</v>
      </c>
      <c r="C4277" s="79" t="s">
        <v>74</v>
      </c>
      <c r="D4277" s="85">
        <v>0</v>
      </c>
      <c r="E4277" s="85">
        <v>0</v>
      </c>
      <c r="F4277" s="210">
        <f t="shared" si="198"/>
        <v>6</v>
      </c>
      <c r="G4277" s="79" t="str">
        <f t="shared" si="199"/>
        <v>D</v>
      </c>
      <c r="H4277" s="79" t="str">
        <f t="shared" si="200"/>
        <v>6NGI-PGE/CG</v>
      </c>
    </row>
    <row r="4278" spans="1:8">
      <c r="A4278" s="80">
        <v>38657</v>
      </c>
      <c r="B4278" s="79" t="s">
        <v>82</v>
      </c>
      <c r="C4278" s="79" t="s">
        <v>46</v>
      </c>
      <c r="D4278" s="85">
        <v>0</v>
      </c>
      <c r="E4278" s="85">
        <v>0</v>
      </c>
      <c r="F4278" s="210">
        <f t="shared" si="198"/>
        <v>6</v>
      </c>
      <c r="G4278" s="79" t="str">
        <f t="shared" si="199"/>
        <v>D</v>
      </c>
      <c r="H4278" s="79" t="str">
        <f t="shared" si="200"/>
        <v>6NGI-SOCAL</v>
      </c>
    </row>
    <row r="4279" spans="1:8">
      <c r="A4279" s="80">
        <v>38687</v>
      </c>
      <c r="B4279" s="79" t="s">
        <v>82</v>
      </c>
      <c r="C4279" s="79" t="s">
        <v>74</v>
      </c>
      <c r="D4279" s="85">
        <v>0</v>
      </c>
      <c r="E4279" s="85">
        <v>0</v>
      </c>
      <c r="F4279" s="210">
        <f t="shared" si="198"/>
        <v>6</v>
      </c>
      <c r="G4279" s="79" t="str">
        <f t="shared" si="199"/>
        <v>D</v>
      </c>
      <c r="H4279" s="79" t="str">
        <f t="shared" si="200"/>
        <v>6NGI-PGE/CG</v>
      </c>
    </row>
    <row r="4280" spans="1:8">
      <c r="A4280" s="80">
        <v>38687</v>
      </c>
      <c r="B4280" s="79" t="s">
        <v>82</v>
      </c>
      <c r="C4280" s="79" t="s">
        <v>46</v>
      </c>
      <c r="D4280" s="85">
        <v>0</v>
      </c>
      <c r="E4280" s="85">
        <v>0</v>
      </c>
      <c r="F4280" s="210">
        <f t="shared" si="198"/>
        <v>6</v>
      </c>
      <c r="G4280" s="79" t="str">
        <f t="shared" si="199"/>
        <v>D</v>
      </c>
      <c r="H4280" s="79" t="str">
        <f t="shared" si="200"/>
        <v>6NGI-SOCAL</v>
      </c>
    </row>
    <row r="4281" spans="1:8">
      <c r="A4281" s="80">
        <v>37190</v>
      </c>
      <c r="B4281" s="79" t="s">
        <v>163</v>
      </c>
      <c r="C4281" s="79" t="s">
        <v>123</v>
      </c>
      <c r="D4281" s="85">
        <v>0</v>
      </c>
      <c r="E4281" s="85">
        <v>0</v>
      </c>
      <c r="F4281" s="210">
        <f t="shared" si="198"/>
        <v>1</v>
      </c>
      <c r="G4281" s="79" t="str">
        <f t="shared" si="199"/>
        <v>M</v>
      </c>
      <c r="H4281" s="79" t="str">
        <f t="shared" si="200"/>
        <v>1GDP-CAL BORDER</v>
      </c>
    </row>
    <row r="4282" spans="1:8">
      <c r="A4282" s="80">
        <v>37190</v>
      </c>
      <c r="B4282" s="79" t="s">
        <v>163</v>
      </c>
      <c r="C4282" s="79" t="s">
        <v>137</v>
      </c>
      <c r="D4282" s="85">
        <v>0</v>
      </c>
      <c r="E4282" s="85">
        <v>0</v>
      </c>
      <c r="F4282" s="210">
        <f t="shared" si="198"/>
        <v>1</v>
      </c>
      <c r="G4282" s="79" t="str">
        <f t="shared" si="199"/>
        <v>M</v>
      </c>
      <c r="H4282" s="79" t="str">
        <f t="shared" si="200"/>
        <v>1GDP-ELPO/SANJUA</v>
      </c>
    </row>
    <row r="4283" spans="1:8">
      <c r="A4283" s="80">
        <v>37190</v>
      </c>
      <c r="B4283" s="79" t="s">
        <v>163</v>
      </c>
      <c r="C4283" s="79" t="s">
        <v>177</v>
      </c>
      <c r="D4283" s="85">
        <v>0</v>
      </c>
      <c r="E4283" s="85">
        <v>0</v>
      </c>
      <c r="F4283" s="210">
        <f t="shared" si="198"/>
        <v>1</v>
      </c>
      <c r="G4283" s="79" t="str">
        <f t="shared" si="199"/>
        <v>M</v>
      </c>
      <c r="H4283" s="79" t="str">
        <f t="shared" si="200"/>
        <v>1GDP-HEHUB</v>
      </c>
    </row>
    <row r="4284" spans="1:8">
      <c r="A4284" s="80">
        <v>37191</v>
      </c>
      <c r="B4284" s="79" t="s">
        <v>163</v>
      </c>
      <c r="C4284" s="79" t="s">
        <v>123</v>
      </c>
      <c r="D4284" s="85">
        <v>0</v>
      </c>
      <c r="E4284" s="85">
        <v>0</v>
      </c>
      <c r="F4284" s="210">
        <f t="shared" si="198"/>
        <v>1</v>
      </c>
      <c r="G4284" s="79" t="str">
        <f t="shared" si="199"/>
        <v>M</v>
      </c>
      <c r="H4284" s="79" t="str">
        <f t="shared" si="200"/>
        <v>1GDP-CAL BORDER</v>
      </c>
    </row>
    <row r="4285" spans="1:8">
      <c r="A4285" s="80">
        <v>37191</v>
      </c>
      <c r="B4285" s="79" t="s">
        <v>163</v>
      </c>
      <c r="C4285" s="79" t="s">
        <v>137</v>
      </c>
      <c r="D4285" s="85">
        <v>5000</v>
      </c>
      <c r="E4285" s="85">
        <v>5000</v>
      </c>
      <c r="F4285" s="210">
        <f t="shared" si="198"/>
        <v>1</v>
      </c>
      <c r="G4285" s="79" t="str">
        <f t="shared" si="199"/>
        <v>M</v>
      </c>
      <c r="H4285" s="79" t="str">
        <f t="shared" si="200"/>
        <v>1GDP-ELPO/SANJUA</v>
      </c>
    </row>
    <row r="4286" spans="1:8">
      <c r="A4286" s="80">
        <v>37191</v>
      </c>
      <c r="B4286" s="79" t="s">
        <v>163</v>
      </c>
      <c r="C4286" s="79" t="s">
        <v>177</v>
      </c>
      <c r="D4286" s="85">
        <v>0</v>
      </c>
      <c r="E4286" s="85">
        <v>0</v>
      </c>
      <c r="F4286" s="210">
        <f t="shared" si="198"/>
        <v>1</v>
      </c>
      <c r="G4286" s="79" t="str">
        <f t="shared" si="199"/>
        <v>M</v>
      </c>
      <c r="H4286" s="79" t="str">
        <f t="shared" si="200"/>
        <v>1GDP-HEHUB</v>
      </c>
    </row>
    <row r="4287" spans="1:8">
      <c r="A4287" s="80">
        <v>37192</v>
      </c>
      <c r="B4287" s="79" t="s">
        <v>163</v>
      </c>
      <c r="C4287" s="79" t="s">
        <v>123</v>
      </c>
      <c r="D4287" s="85">
        <v>0</v>
      </c>
      <c r="E4287" s="85">
        <v>0</v>
      </c>
      <c r="F4287" s="210">
        <f t="shared" si="198"/>
        <v>1</v>
      </c>
      <c r="G4287" s="79" t="str">
        <f t="shared" si="199"/>
        <v>M</v>
      </c>
      <c r="H4287" s="79" t="str">
        <f t="shared" si="200"/>
        <v>1GDP-CAL BORDER</v>
      </c>
    </row>
    <row r="4288" spans="1:8">
      <c r="A4288" s="80">
        <v>37192</v>
      </c>
      <c r="B4288" s="79" t="s">
        <v>163</v>
      </c>
      <c r="C4288" s="79" t="s">
        <v>137</v>
      </c>
      <c r="D4288" s="85">
        <v>5000</v>
      </c>
      <c r="E4288" s="85">
        <v>5000</v>
      </c>
      <c r="F4288" s="210">
        <f t="shared" si="198"/>
        <v>1</v>
      </c>
      <c r="G4288" s="79" t="str">
        <f t="shared" si="199"/>
        <v>M</v>
      </c>
      <c r="H4288" s="79" t="str">
        <f t="shared" si="200"/>
        <v>1GDP-ELPO/SANJUA</v>
      </c>
    </row>
    <row r="4289" spans="1:8">
      <c r="A4289" s="80">
        <v>37192</v>
      </c>
      <c r="B4289" s="79" t="s">
        <v>163</v>
      </c>
      <c r="C4289" s="79" t="s">
        <v>177</v>
      </c>
      <c r="D4289" s="85">
        <v>0</v>
      </c>
      <c r="E4289" s="85">
        <v>0</v>
      </c>
      <c r="F4289" s="210">
        <f t="shared" si="198"/>
        <v>1</v>
      </c>
      <c r="G4289" s="79" t="str">
        <f t="shared" si="199"/>
        <v>M</v>
      </c>
      <c r="H4289" s="79" t="str">
        <f t="shared" si="200"/>
        <v>1GDP-HEHUB</v>
      </c>
    </row>
    <row r="4290" spans="1:8">
      <c r="A4290" s="80">
        <v>37193</v>
      </c>
      <c r="B4290" s="79" t="s">
        <v>163</v>
      </c>
      <c r="C4290" s="79" t="s">
        <v>123</v>
      </c>
      <c r="D4290" s="85">
        <v>0</v>
      </c>
      <c r="E4290" s="85">
        <v>0</v>
      </c>
      <c r="F4290" s="210">
        <f t="shared" si="198"/>
        <v>1</v>
      </c>
      <c r="G4290" s="79" t="str">
        <f t="shared" si="199"/>
        <v>M</v>
      </c>
      <c r="H4290" s="79" t="str">
        <f t="shared" si="200"/>
        <v>1GDP-CAL BORDER</v>
      </c>
    </row>
    <row r="4291" spans="1:8">
      <c r="A4291" s="80">
        <v>37193</v>
      </c>
      <c r="B4291" s="79" t="s">
        <v>163</v>
      </c>
      <c r="C4291" s="79" t="s">
        <v>137</v>
      </c>
      <c r="D4291" s="85">
        <v>5000</v>
      </c>
      <c r="E4291" s="85">
        <v>5000</v>
      </c>
      <c r="F4291" s="210">
        <f t="shared" ref="F4291:F4354" si="201">IF(REF_DT&lt;=LastDay,INDEX(IntraMonth_Buckets,MATCH($A4291,IntraSumMonths,0),1),INDEX(BucketTable,MATCH($A4291,SumMonths,0),1))</f>
        <v>1</v>
      </c>
      <c r="G4291" s="79" t="str">
        <f t="shared" ref="G4291:G4354" si="202">INDEX(Book_Type,MATCH($B4291,Book,0),1)</f>
        <v>M</v>
      </c>
      <c r="H4291" s="79" t="str">
        <f t="shared" ref="H4291:H4354" si="203">$F4291&amp;$C4291</f>
        <v>1GDP-ELPO/SANJUA</v>
      </c>
    </row>
    <row r="4292" spans="1:8">
      <c r="A4292" s="80">
        <v>37193</v>
      </c>
      <c r="B4292" s="79" t="s">
        <v>163</v>
      </c>
      <c r="C4292" s="79" t="s">
        <v>177</v>
      </c>
      <c r="D4292" s="85">
        <v>0</v>
      </c>
      <c r="E4292" s="85">
        <v>0</v>
      </c>
      <c r="F4292" s="210">
        <f t="shared" si="201"/>
        <v>1</v>
      </c>
      <c r="G4292" s="79" t="str">
        <f t="shared" si="202"/>
        <v>M</v>
      </c>
      <c r="H4292" s="79" t="str">
        <f t="shared" si="203"/>
        <v>1GDP-HEHUB</v>
      </c>
    </row>
    <row r="4293" spans="1:8">
      <c r="A4293" s="80">
        <v>37194</v>
      </c>
      <c r="B4293" s="79" t="s">
        <v>163</v>
      </c>
      <c r="C4293" s="79" t="s">
        <v>123</v>
      </c>
      <c r="D4293" s="85">
        <v>0</v>
      </c>
      <c r="E4293" s="85">
        <v>0</v>
      </c>
      <c r="F4293" s="210">
        <f t="shared" si="201"/>
        <v>1</v>
      </c>
      <c r="G4293" s="79" t="str">
        <f t="shared" si="202"/>
        <v>M</v>
      </c>
      <c r="H4293" s="79" t="str">
        <f t="shared" si="203"/>
        <v>1GDP-CAL BORDER</v>
      </c>
    </row>
    <row r="4294" spans="1:8">
      <c r="A4294" s="80">
        <v>37194</v>
      </c>
      <c r="B4294" s="79" t="s">
        <v>163</v>
      </c>
      <c r="C4294" s="79" t="s">
        <v>137</v>
      </c>
      <c r="D4294" s="85">
        <v>5000</v>
      </c>
      <c r="E4294" s="85">
        <v>5000</v>
      </c>
      <c r="F4294" s="210">
        <f t="shared" si="201"/>
        <v>1</v>
      </c>
      <c r="G4294" s="79" t="str">
        <f t="shared" si="202"/>
        <v>M</v>
      </c>
      <c r="H4294" s="79" t="str">
        <f t="shared" si="203"/>
        <v>1GDP-ELPO/SANJUA</v>
      </c>
    </row>
    <row r="4295" spans="1:8">
      <c r="A4295" s="80">
        <v>37194</v>
      </c>
      <c r="B4295" s="79" t="s">
        <v>163</v>
      </c>
      <c r="C4295" s="79" t="s">
        <v>177</v>
      </c>
      <c r="D4295" s="85">
        <v>0</v>
      </c>
      <c r="E4295" s="85">
        <v>0</v>
      </c>
      <c r="F4295" s="210">
        <f t="shared" si="201"/>
        <v>1</v>
      </c>
      <c r="G4295" s="79" t="str">
        <f t="shared" si="202"/>
        <v>M</v>
      </c>
      <c r="H4295" s="79" t="str">
        <f t="shared" si="203"/>
        <v>1GDP-HEHUB</v>
      </c>
    </row>
    <row r="4296" spans="1:8">
      <c r="A4296" s="80">
        <v>37195</v>
      </c>
      <c r="B4296" s="79" t="s">
        <v>163</v>
      </c>
      <c r="C4296" s="79" t="s">
        <v>123</v>
      </c>
      <c r="D4296" s="85">
        <v>0</v>
      </c>
      <c r="E4296" s="85">
        <v>0</v>
      </c>
      <c r="F4296" s="210">
        <f t="shared" si="201"/>
        <v>1</v>
      </c>
      <c r="G4296" s="79" t="str">
        <f t="shared" si="202"/>
        <v>M</v>
      </c>
      <c r="H4296" s="79" t="str">
        <f t="shared" si="203"/>
        <v>1GDP-CAL BORDER</v>
      </c>
    </row>
    <row r="4297" spans="1:8">
      <c r="A4297" s="80">
        <v>37195</v>
      </c>
      <c r="B4297" s="79" t="s">
        <v>163</v>
      </c>
      <c r="C4297" s="79" t="s">
        <v>137</v>
      </c>
      <c r="D4297" s="85">
        <v>5000</v>
      </c>
      <c r="E4297" s="85">
        <v>5000</v>
      </c>
      <c r="F4297" s="210">
        <f t="shared" si="201"/>
        <v>1</v>
      </c>
      <c r="G4297" s="79" t="str">
        <f t="shared" si="202"/>
        <v>M</v>
      </c>
      <c r="H4297" s="79" t="str">
        <f t="shared" si="203"/>
        <v>1GDP-ELPO/SANJUA</v>
      </c>
    </row>
    <row r="4298" spans="1:8">
      <c r="A4298" s="80">
        <v>37195</v>
      </c>
      <c r="B4298" s="79" t="s">
        <v>163</v>
      </c>
      <c r="C4298" s="79" t="s">
        <v>177</v>
      </c>
      <c r="D4298" s="85">
        <v>0</v>
      </c>
      <c r="E4298" s="85">
        <v>0</v>
      </c>
      <c r="F4298" s="210">
        <f t="shared" si="201"/>
        <v>1</v>
      </c>
      <c r="G4298" s="79" t="str">
        <f t="shared" si="202"/>
        <v>M</v>
      </c>
      <c r="H4298" s="79" t="str">
        <f t="shared" si="203"/>
        <v>1GDP-HEHUB</v>
      </c>
    </row>
    <row r="4299" spans="1:8">
      <c r="A4299" s="80">
        <v>37210</v>
      </c>
      <c r="B4299" s="79" t="s">
        <v>70</v>
      </c>
      <c r="C4299" s="79" t="s">
        <v>71</v>
      </c>
      <c r="D4299" s="85">
        <v>-50704</v>
      </c>
      <c r="E4299" s="85">
        <v>0</v>
      </c>
      <c r="F4299" s="210">
        <f t="shared" si="201"/>
        <v>2</v>
      </c>
      <c r="G4299" s="79" t="str">
        <f t="shared" si="202"/>
        <v>D</v>
      </c>
      <c r="H4299" s="79" t="str">
        <f t="shared" si="203"/>
        <v>2CGPR-KINGSGATE</v>
      </c>
    </row>
    <row r="4300" spans="1:8">
      <c r="A4300" s="80">
        <v>37210</v>
      </c>
      <c r="B4300" s="79" t="s">
        <v>70</v>
      </c>
      <c r="C4300" s="79" t="s">
        <v>72</v>
      </c>
      <c r="D4300" s="85">
        <v>-237399</v>
      </c>
      <c r="E4300" s="85">
        <v>0</v>
      </c>
      <c r="F4300" s="210">
        <f t="shared" si="201"/>
        <v>2</v>
      </c>
      <c r="G4300" s="79" t="str">
        <f t="shared" si="202"/>
        <v>D</v>
      </c>
      <c r="H4300" s="79" t="str">
        <f t="shared" si="203"/>
        <v>2IF-ELPO/SJ</v>
      </c>
    </row>
    <row r="4301" spans="1:8">
      <c r="A4301" s="80">
        <v>37210</v>
      </c>
      <c r="B4301" s="79" t="s">
        <v>70</v>
      </c>
      <c r="C4301" s="79" t="s">
        <v>67</v>
      </c>
      <c r="D4301" s="85">
        <v>-838643</v>
      </c>
      <c r="E4301" s="85">
        <v>0</v>
      </c>
      <c r="F4301" s="210">
        <f t="shared" si="201"/>
        <v>2</v>
      </c>
      <c r="G4301" s="79" t="str">
        <f t="shared" si="202"/>
        <v>D</v>
      </c>
      <c r="H4301" s="79" t="str">
        <f t="shared" si="203"/>
        <v>2IF-NWPL_ROCKY_M</v>
      </c>
    </row>
    <row r="4302" spans="1:8">
      <c r="A4302" s="80">
        <v>37210</v>
      </c>
      <c r="B4302" s="79" t="s">
        <v>70</v>
      </c>
      <c r="C4302" s="79" t="s">
        <v>73</v>
      </c>
      <c r="D4302" s="85">
        <v>241731</v>
      </c>
      <c r="E4302" s="85">
        <v>0</v>
      </c>
      <c r="F4302" s="210">
        <f t="shared" si="201"/>
        <v>2</v>
      </c>
      <c r="G4302" s="79" t="str">
        <f t="shared" si="202"/>
        <v>D</v>
      </c>
      <c r="H4302" s="79" t="str">
        <f t="shared" si="203"/>
        <v>2IF-WAHA-TX</v>
      </c>
    </row>
    <row r="4303" spans="1:8">
      <c r="A4303" s="80">
        <v>37210</v>
      </c>
      <c r="B4303" s="79" t="s">
        <v>70</v>
      </c>
      <c r="C4303" s="79" t="s">
        <v>68</v>
      </c>
      <c r="D4303" s="85">
        <v>52897</v>
      </c>
      <c r="E4303" s="85">
        <v>0</v>
      </c>
      <c r="F4303" s="210">
        <f t="shared" si="201"/>
        <v>2</v>
      </c>
      <c r="G4303" s="79" t="str">
        <f t="shared" si="202"/>
        <v>D</v>
      </c>
      <c r="H4303" s="79" t="str">
        <f t="shared" si="203"/>
        <v>2NGI-MALIN</v>
      </c>
    </row>
    <row r="4304" spans="1:8">
      <c r="A4304" s="80">
        <v>37210</v>
      </c>
      <c r="B4304" s="79" t="s">
        <v>70</v>
      </c>
      <c r="C4304" s="79" t="s">
        <v>74</v>
      </c>
      <c r="D4304" s="85">
        <v>2574625</v>
      </c>
      <c r="E4304" s="85">
        <v>0</v>
      </c>
      <c r="F4304" s="210">
        <f t="shared" si="201"/>
        <v>2</v>
      </c>
      <c r="G4304" s="79" t="str">
        <f t="shared" si="202"/>
        <v>D</v>
      </c>
      <c r="H4304" s="79" t="str">
        <f t="shared" si="203"/>
        <v>2NGI-PGE/CG</v>
      </c>
    </row>
    <row r="4305" spans="1:8">
      <c r="A4305" s="80">
        <v>37210</v>
      </c>
      <c r="B4305" s="79" t="s">
        <v>70</v>
      </c>
      <c r="C4305" s="79" t="s">
        <v>75</v>
      </c>
      <c r="D4305" s="85">
        <v>-2595953</v>
      </c>
      <c r="E4305" s="85">
        <v>0</v>
      </c>
      <c r="F4305" s="210">
        <f t="shared" si="201"/>
        <v>2</v>
      </c>
      <c r="G4305" s="79" t="str">
        <f t="shared" si="202"/>
        <v>D</v>
      </c>
      <c r="H4305" s="79" t="str">
        <f t="shared" si="203"/>
        <v>2NGI-SOBDR-PG&amp;E</v>
      </c>
    </row>
    <row r="4306" spans="1:8">
      <c r="A4306" s="80">
        <v>37210</v>
      </c>
      <c r="B4306" s="79" t="s">
        <v>70</v>
      </c>
      <c r="C4306" s="79" t="s">
        <v>46</v>
      </c>
      <c r="D4306" s="85">
        <v>805146</v>
      </c>
      <c r="E4306" s="85">
        <v>0</v>
      </c>
      <c r="F4306" s="210">
        <f t="shared" si="201"/>
        <v>2</v>
      </c>
      <c r="G4306" s="79" t="str">
        <f t="shared" si="202"/>
        <v>D</v>
      </c>
      <c r="H4306" s="79" t="str">
        <f t="shared" si="203"/>
        <v>2NGI-SOCAL</v>
      </c>
    </row>
    <row r="4307" spans="1:8">
      <c r="A4307" s="80">
        <v>37210</v>
      </c>
      <c r="B4307" s="79" t="s">
        <v>70</v>
      </c>
      <c r="C4307" s="79" t="s">
        <v>76</v>
      </c>
      <c r="D4307" s="85">
        <v>3593324</v>
      </c>
      <c r="E4307" s="85">
        <v>0</v>
      </c>
      <c r="F4307" s="210">
        <f t="shared" si="201"/>
        <v>2</v>
      </c>
      <c r="G4307" s="79" t="str">
        <f t="shared" si="202"/>
        <v>D</v>
      </c>
      <c r="H4307" s="79" t="str">
        <f t="shared" si="203"/>
        <v>2WY/MKTZONE</v>
      </c>
    </row>
    <row r="4308" spans="1:8">
      <c r="A4308" s="80">
        <v>37210</v>
      </c>
      <c r="B4308" s="79" t="s">
        <v>70</v>
      </c>
      <c r="C4308" s="79" t="s">
        <v>77</v>
      </c>
      <c r="D4308" s="85">
        <v>-3593217</v>
      </c>
      <c r="E4308" s="85">
        <v>0</v>
      </c>
      <c r="F4308" s="210">
        <f t="shared" si="201"/>
        <v>2</v>
      </c>
      <c r="G4308" s="79" t="str">
        <f t="shared" si="202"/>
        <v>D</v>
      </c>
      <c r="H4308" s="79" t="str">
        <f t="shared" si="203"/>
        <v>2WY/WELLHEAD</v>
      </c>
    </row>
    <row r="4309" spans="1:8">
      <c r="A4309" s="80">
        <v>37240</v>
      </c>
      <c r="B4309" s="79" t="s">
        <v>70</v>
      </c>
      <c r="C4309" s="79" t="s">
        <v>72</v>
      </c>
      <c r="D4309" s="85">
        <v>-201278</v>
      </c>
      <c r="E4309" s="85">
        <v>0</v>
      </c>
      <c r="F4309" s="210">
        <f t="shared" si="201"/>
        <v>3</v>
      </c>
      <c r="G4309" s="79" t="str">
        <f t="shared" si="202"/>
        <v>D</v>
      </c>
      <c r="H4309" s="79" t="str">
        <f t="shared" si="203"/>
        <v>3IF-ELPO/SJ</v>
      </c>
    </row>
    <row r="4310" spans="1:8">
      <c r="A4310" s="80">
        <v>37240</v>
      </c>
      <c r="B4310" s="79" t="s">
        <v>70</v>
      </c>
      <c r="C4310" s="79" t="s">
        <v>67</v>
      </c>
      <c r="D4310" s="85">
        <v>-825039</v>
      </c>
      <c r="E4310" s="85">
        <v>0</v>
      </c>
      <c r="F4310" s="210">
        <f t="shared" si="201"/>
        <v>3</v>
      </c>
      <c r="G4310" s="79" t="str">
        <f t="shared" si="202"/>
        <v>D</v>
      </c>
      <c r="H4310" s="79" t="str">
        <f t="shared" si="203"/>
        <v>3IF-NWPL_ROCKY_M</v>
      </c>
    </row>
    <row r="4311" spans="1:8">
      <c r="A4311" s="80">
        <v>37240</v>
      </c>
      <c r="B4311" s="79" t="s">
        <v>70</v>
      </c>
      <c r="C4311" s="79" t="s">
        <v>73</v>
      </c>
      <c r="D4311" s="85">
        <v>202263</v>
      </c>
      <c r="E4311" s="85">
        <v>0</v>
      </c>
      <c r="F4311" s="210">
        <f t="shared" si="201"/>
        <v>3</v>
      </c>
      <c r="G4311" s="79" t="str">
        <f t="shared" si="202"/>
        <v>D</v>
      </c>
      <c r="H4311" s="79" t="str">
        <f t="shared" si="203"/>
        <v>3IF-WAHA-TX</v>
      </c>
    </row>
    <row r="4312" spans="1:8">
      <c r="A4312" s="80">
        <v>37240</v>
      </c>
      <c r="B4312" s="79" t="s">
        <v>70</v>
      </c>
      <c r="C4312" s="79" t="s">
        <v>74</v>
      </c>
      <c r="D4312" s="85">
        <v>2482188</v>
      </c>
      <c r="E4312" s="85">
        <v>0</v>
      </c>
      <c r="F4312" s="210">
        <f t="shared" si="201"/>
        <v>3</v>
      </c>
      <c r="G4312" s="79" t="str">
        <f t="shared" si="202"/>
        <v>D</v>
      </c>
      <c r="H4312" s="79" t="str">
        <f t="shared" si="203"/>
        <v>3NGI-PGE/CG</v>
      </c>
    </row>
    <row r="4313" spans="1:8">
      <c r="A4313" s="80">
        <v>37240</v>
      </c>
      <c r="B4313" s="79" t="s">
        <v>70</v>
      </c>
      <c r="C4313" s="79" t="s">
        <v>75</v>
      </c>
      <c r="D4313" s="85">
        <v>-2495668</v>
      </c>
      <c r="E4313" s="85">
        <v>0</v>
      </c>
      <c r="F4313" s="210">
        <f t="shared" si="201"/>
        <v>3</v>
      </c>
      <c r="G4313" s="79" t="str">
        <f t="shared" si="202"/>
        <v>D</v>
      </c>
      <c r="H4313" s="79" t="str">
        <f t="shared" si="203"/>
        <v>3NGI-SOBDR-PG&amp;E</v>
      </c>
    </row>
    <row r="4314" spans="1:8">
      <c r="A4314" s="80">
        <v>37240</v>
      </c>
      <c r="B4314" s="79" t="s">
        <v>70</v>
      </c>
      <c r="C4314" s="79" t="s">
        <v>46</v>
      </c>
      <c r="D4314" s="85">
        <v>793669</v>
      </c>
      <c r="E4314" s="85">
        <v>0</v>
      </c>
      <c r="F4314" s="210">
        <f t="shared" si="201"/>
        <v>3</v>
      </c>
      <c r="G4314" s="79" t="str">
        <f t="shared" si="202"/>
        <v>D</v>
      </c>
      <c r="H4314" s="79" t="str">
        <f t="shared" si="203"/>
        <v>3NGI-SOCAL</v>
      </c>
    </row>
    <row r="4315" spans="1:8">
      <c r="A4315" s="80">
        <v>37240</v>
      </c>
      <c r="B4315" s="79" t="s">
        <v>70</v>
      </c>
      <c r="C4315" s="79" t="s">
        <v>76</v>
      </c>
      <c r="D4315" s="85">
        <v>3695205</v>
      </c>
      <c r="E4315" s="85">
        <v>0</v>
      </c>
      <c r="F4315" s="210">
        <f t="shared" si="201"/>
        <v>3</v>
      </c>
      <c r="G4315" s="79" t="str">
        <f t="shared" si="202"/>
        <v>D</v>
      </c>
      <c r="H4315" s="79" t="str">
        <f t="shared" si="203"/>
        <v>3WY/MKTZONE</v>
      </c>
    </row>
    <row r="4316" spans="1:8">
      <c r="A4316" s="80">
        <v>37240</v>
      </c>
      <c r="B4316" s="79" t="s">
        <v>70</v>
      </c>
      <c r="C4316" s="79" t="s">
        <v>77</v>
      </c>
      <c r="D4316" s="85">
        <v>-3694257</v>
      </c>
      <c r="E4316" s="85">
        <v>0</v>
      </c>
      <c r="F4316" s="210">
        <f t="shared" si="201"/>
        <v>3</v>
      </c>
      <c r="G4316" s="79" t="str">
        <f t="shared" si="202"/>
        <v>D</v>
      </c>
      <c r="H4316" s="79" t="str">
        <f t="shared" si="203"/>
        <v>3WY/WELLHEAD</v>
      </c>
    </row>
    <row r="4317" spans="1:8">
      <c r="A4317" s="80">
        <v>37271</v>
      </c>
      <c r="B4317" s="79" t="s">
        <v>70</v>
      </c>
      <c r="C4317" s="79" t="s">
        <v>71</v>
      </c>
      <c r="D4317" s="85">
        <v>-4170</v>
      </c>
      <c r="E4317" s="85">
        <v>0</v>
      </c>
      <c r="F4317" s="210">
        <f t="shared" si="201"/>
        <v>3</v>
      </c>
      <c r="G4317" s="79" t="str">
        <f t="shared" si="202"/>
        <v>D</v>
      </c>
      <c r="H4317" s="79" t="str">
        <f t="shared" si="203"/>
        <v>3CGPR-KINGSGATE</v>
      </c>
    </row>
    <row r="4318" spans="1:8">
      <c r="A4318" s="80">
        <v>37271</v>
      </c>
      <c r="B4318" s="79" t="s">
        <v>70</v>
      </c>
      <c r="C4318" s="79" t="s">
        <v>72</v>
      </c>
      <c r="D4318" s="85">
        <v>-195575</v>
      </c>
      <c r="E4318" s="85">
        <v>0</v>
      </c>
      <c r="F4318" s="210">
        <f t="shared" si="201"/>
        <v>3</v>
      </c>
      <c r="G4318" s="79" t="str">
        <f t="shared" si="202"/>
        <v>D</v>
      </c>
      <c r="H4318" s="79" t="str">
        <f t="shared" si="203"/>
        <v>3IF-ELPO/SJ</v>
      </c>
    </row>
    <row r="4319" spans="1:8">
      <c r="A4319" s="80">
        <v>37271</v>
      </c>
      <c r="B4319" s="79" t="s">
        <v>70</v>
      </c>
      <c r="C4319" s="79" t="s">
        <v>67</v>
      </c>
      <c r="D4319" s="85">
        <v>-874473</v>
      </c>
      <c r="E4319" s="85">
        <v>0</v>
      </c>
      <c r="F4319" s="210">
        <f t="shared" si="201"/>
        <v>3</v>
      </c>
      <c r="G4319" s="79" t="str">
        <f t="shared" si="202"/>
        <v>D</v>
      </c>
      <c r="H4319" s="79" t="str">
        <f t="shared" si="203"/>
        <v>3IF-NWPL_ROCKY_M</v>
      </c>
    </row>
    <row r="4320" spans="1:8">
      <c r="A4320" s="80">
        <v>37271</v>
      </c>
      <c r="B4320" s="79" t="s">
        <v>70</v>
      </c>
      <c r="C4320" s="79" t="s">
        <v>73</v>
      </c>
      <c r="D4320" s="85">
        <v>195670</v>
      </c>
      <c r="E4320" s="85">
        <v>0</v>
      </c>
      <c r="F4320" s="210">
        <f t="shared" si="201"/>
        <v>3</v>
      </c>
      <c r="G4320" s="79" t="str">
        <f t="shared" si="202"/>
        <v>D</v>
      </c>
      <c r="H4320" s="79" t="str">
        <f t="shared" si="203"/>
        <v>3IF-WAHA-TX</v>
      </c>
    </row>
    <row r="4321" spans="1:8">
      <c r="A4321" s="80">
        <v>37271</v>
      </c>
      <c r="B4321" s="79" t="s">
        <v>70</v>
      </c>
      <c r="C4321" s="79" t="s">
        <v>68</v>
      </c>
      <c r="D4321" s="85">
        <v>4585</v>
      </c>
      <c r="E4321" s="85">
        <v>0</v>
      </c>
      <c r="F4321" s="210">
        <f t="shared" si="201"/>
        <v>3</v>
      </c>
      <c r="G4321" s="79" t="str">
        <f t="shared" si="202"/>
        <v>D</v>
      </c>
      <c r="H4321" s="79" t="str">
        <f t="shared" si="203"/>
        <v>3NGI-MALIN</v>
      </c>
    </row>
    <row r="4322" spans="1:8">
      <c r="A4322" s="80">
        <v>37271</v>
      </c>
      <c r="B4322" s="79" t="s">
        <v>70</v>
      </c>
      <c r="C4322" s="79" t="s">
        <v>74</v>
      </c>
      <c r="D4322" s="85">
        <v>2411198</v>
      </c>
      <c r="E4322" s="85">
        <v>0</v>
      </c>
      <c r="F4322" s="210">
        <f t="shared" si="201"/>
        <v>3</v>
      </c>
      <c r="G4322" s="79" t="str">
        <f t="shared" si="202"/>
        <v>D</v>
      </c>
      <c r="H4322" s="79" t="str">
        <f t="shared" si="203"/>
        <v>3NGI-PGE/CG</v>
      </c>
    </row>
    <row r="4323" spans="1:8">
      <c r="A4323" s="80">
        <v>37271</v>
      </c>
      <c r="B4323" s="79" t="s">
        <v>70</v>
      </c>
      <c r="C4323" s="79" t="s">
        <v>75</v>
      </c>
      <c r="D4323" s="85">
        <v>-2423542</v>
      </c>
      <c r="E4323" s="85">
        <v>0</v>
      </c>
      <c r="F4323" s="210">
        <f t="shared" si="201"/>
        <v>3</v>
      </c>
      <c r="G4323" s="79" t="str">
        <f t="shared" si="202"/>
        <v>D</v>
      </c>
      <c r="H4323" s="79" t="str">
        <f t="shared" si="203"/>
        <v>3NGI-SOBDR-PG&amp;E</v>
      </c>
    </row>
    <row r="4324" spans="1:8">
      <c r="A4324" s="80">
        <v>37271</v>
      </c>
      <c r="B4324" s="79" t="s">
        <v>70</v>
      </c>
      <c r="C4324" s="79" t="s">
        <v>46</v>
      </c>
      <c r="D4324" s="85">
        <v>839200</v>
      </c>
      <c r="E4324" s="85">
        <v>0</v>
      </c>
      <c r="F4324" s="210">
        <f t="shared" si="201"/>
        <v>3</v>
      </c>
      <c r="G4324" s="79" t="str">
        <f t="shared" si="202"/>
        <v>D</v>
      </c>
      <c r="H4324" s="79" t="str">
        <f t="shared" si="203"/>
        <v>3NGI-SOCAL</v>
      </c>
    </row>
    <row r="4325" spans="1:8">
      <c r="A4325" s="80">
        <v>37302</v>
      </c>
      <c r="B4325" s="79" t="s">
        <v>70</v>
      </c>
      <c r="C4325" s="79" t="s">
        <v>71</v>
      </c>
      <c r="D4325" s="85">
        <v>-38580</v>
      </c>
      <c r="E4325" s="85">
        <v>0</v>
      </c>
      <c r="F4325" s="210">
        <f t="shared" si="201"/>
        <v>3</v>
      </c>
      <c r="G4325" s="79" t="str">
        <f t="shared" si="202"/>
        <v>D</v>
      </c>
      <c r="H4325" s="79" t="str">
        <f t="shared" si="203"/>
        <v>3CGPR-KINGSGATE</v>
      </c>
    </row>
    <row r="4326" spans="1:8">
      <c r="A4326" s="80">
        <v>37302</v>
      </c>
      <c r="B4326" s="79" t="s">
        <v>70</v>
      </c>
      <c r="C4326" s="79" t="s">
        <v>72</v>
      </c>
      <c r="D4326" s="85">
        <v>-179471</v>
      </c>
      <c r="E4326" s="85">
        <v>0</v>
      </c>
      <c r="F4326" s="210">
        <f t="shared" si="201"/>
        <v>3</v>
      </c>
      <c r="G4326" s="79" t="str">
        <f t="shared" si="202"/>
        <v>D</v>
      </c>
      <c r="H4326" s="79" t="str">
        <f t="shared" si="203"/>
        <v>3IF-ELPO/SJ</v>
      </c>
    </row>
    <row r="4327" spans="1:8">
      <c r="A4327" s="80">
        <v>37302</v>
      </c>
      <c r="B4327" s="79" t="s">
        <v>70</v>
      </c>
      <c r="C4327" s="79" t="s">
        <v>67</v>
      </c>
      <c r="D4327" s="85">
        <v>-815383</v>
      </c>
      <c r="E4327" s="85">
        <v>0</v>
      </c>
      <c r="F4327" s="210">
        <f t="shared" si="201"/>
        <v>3</v>
      </c>
      <c r="G4327" s="79" t="str">
        <f t="shared" si="202"/>
        <v>D</v>
      </c>
      <c r="H4327" s="79" t="str">
        <f t="shared" si="203"/>
        <v>3IF-NWPL_ROCKY_M</v>
      </c>
    </row>
    <row r="4328" spans="1:8">
      <c r="A4328" s="80">
        <v>37302</v>
      </c>
      <c r="B4328" s="79" t="s">
        <v>70</v>
      </c>
      <c r="C4328" s="79" t="s">
        <v>73</v>
      </c>
      <c r="D4328" s="85">
        <v>177857</v>
      </c>
      <c r="E4328" s="85">
        <v>0</v>
      </c>
      <c r="F4328" s="210">
        <f t="shared" si="201"/>
        <v>3</v>
      </c>
      <c r="G4328" s="79" t="str">
        <f t="shared" si="202"/>
        <v>D</v>
      </c>
      <c r="H4328" s="79" t="str">
        <f t="shared" si="203"/>
        <v>3IF-WAHA-TX</v>
      </c>
    </row>
    <row r="4329" spans="1:8">
      <c r="A4329" s="80">
        <v>37302</v>
      </c>
      <c r="B4329" s="79" t="s">
        <v>70</v>
      </c>
      <c r="C4329" s="79" t="s">
        <v>68</v>
      </c>
      <c r="D4329" s="85">
        <v>39918</v>
      </c>
      <c r="E4329" s="85">
        <v>0</v>
      </c>
      <c r="F4329" s="210">
        <f t="shared" si="201"/>
        <v>3</v>
      </c>
      <c r="G4329" s="79" t="str">
        <f t="shared" si="202"/>
        <v>D</v>
      </c>
      <c r="H4329" s="79" t="str">
        <f t="shared" si="203"/>
        <v>3NGI-MALIN</v>
      </c>
    </row>
    <row r="4330" spans="1:8">
      <c r="A4330" s="80">
        <v>37302</v>
      </c>
      <c r="B4330" s="79" t="s">
        <v>70</v>
      </c>
      <c r="C4330" s="79" t="s">
        <v>74</v>
      </c>
      <c r="D4330" s="85">
        <v>2750422</v>
      </c>
      <c r="E4330" s="85">
        <v>0</v>
      </c>
      <c r="F4330" s="210">
        <f t="shared" si="201"/>
        <v>3</v>
      </c>
      <c r="G4330" s="79" t="str">
        <f t="shared" si="202"/>
        <v>D</v>
      </c>
      <c r="H4330" s="79" t="str">
        <f t="shared" si="203"/>
        <v>3NGI-PGE/CG</v>
      </c>
    </row>
    <row r="4331" spans="1:8">
      <c r="A4331" s="80">
        <v>37302</v>
      </c>
      <c r="B4331" s="79" t="s">
        <v>70</v>
      </c>
      <c r="C4331" s="79" t="s">
        <v>75</v>
      </c>
      <c r="D4331" s="85">
        <v>-2788626</v>
      </c>
      <c r="E4331" s="85">
        <v>0</v>
      </c>
      <c r="F4331" s="210">
        <f t="shared" si="201"/>
        <v>3</v>
      </c>
      <c r="G4331" s="79" t="str">
        <f t="shared" si="202"/>
        <v>D</v>
      </c>
      <c r="H4331" s="79" t="str">
        <f t="shared" si="203"/>
        <v>3NGI-SOBDR-PG&amp;E</v>
      </c>
    </row>
    <row r="4332" spans="1:8">
      <c r="A4332" s="80">
        <v>37302</v>
      </c>
      <c r="B4332" s="79" t="s">
        <v>70</v>
      </c>
      <c r="C4332" s="79" t="s">
        <v>46</v>
      </c>
      <c r="D4332" s="85">
        <v>781138</v>
      </c>
      <c r="E4332" s="85">
        <v>0</v>
      </c>
      <c r="F4332" s="210">
        <f t="shared" si="201"/>
        <v>3</v>
      </c>
      <c r="G4332" s="79" t="str">
        <f t="shared" si="202"/>
        <v>D</v>
      </c>
      <c r="H4332" s="79" t="str">
        <f t="shared" si="203"/>
        <v>3NGI-SOCAL</v>
      </c>
    </row>
    <row r="4333" spans="1:8">
      <c r="A4333" s="80">
        <v>37330</v>
      </c>
      <c r="B4333" s="79" t="s">
        <v>70</v>
      </c>
      <c r="C4333" s="79" t="s">
        <v>71</v>
      </c>
      <c r="D4333" s="85">
        <v>-311681</v>
      </c>
      <c r="E4333" s="85">
        <v>0</v>
      </c>
      <c r="F4333" s="210">
        <f t="shared" si="201"/>
        <v>3</v>
      </c>
      <c r="G4333" s="79" t="str">
        <f t="shared" si="202"/>
        <v>D</v>
      </c>
      <c r="H4333" s="79" t="str">
        <f t="shared" si="203"/>
        <v>3CGPR-KINGSGATE</v>
      </c>
    </row>
    <row r="4334" spans="1:8">
      <c r="A4334" s="80">
        <v>37330</v>
      </c>
      <c r="B4334" s="79" t="s">
        <v>70</v>
      </c>
      <c r="C4334" s="79" t="s">
        <v>72</v>
      </c>
      <c r="D4334" s="85">
        <v>-360756</v>
      </c>
      <c r="E4334" s="85">
        <v>0</v>
      </c>
      <c r="F4334" s="210">
        <f t="shared" si="201"/>
        <v>3</v>
      </c>
      <c r="G4334" s="79" t="str">
        <f t="shared" si="202"/>
        <v>D</v>
      </c>
      <c r="H4334" s="79" t="str">
        <f t="shared" si="203"/>
        <v>3IF-ELPO/SJ</v>
      </c>
    </row>
    <row r="4335" spans="1:8">
      <c r="A4335" s="80">
        <v>37330</v>
      </c>
      <c r="B4335" s="79" t="s">
        <v>70</v>
      </c>
      <c r="C4335" s="79" t="s">
        <v>67</v>
      </c>
      <c r="D4335" s="85">
        <v>-903738</v>
      </c>
      <c r="E4335" s="85">
        <v>0</v>
      </c>
      <c r="F4335" s="210">
        <f t="shared" si="201"/>
        <v>3</v>
      </c>
      <c r="G4335" s="79" t="str">
        <f t="shared" si="202"/>
        <v>D</v>
      </c>
      <c r="H4335" s="79" t="str">
        <f t="shared" si="203"/>
        <v>3IF-NWPL_ROCKY_M</v>
      </c>
    </row>
    <row r="4336" spans="1:8">
      <c r="A4336" s="80">
        <v>37330</v>
      </c>
      <c r="B4336" s="79" t="s">
        <v>70</v>
      </c>
      <c r="C4336" s="79" t="s">
        <v>73</v>
      </c>
      <c r="D4336" s="85">
        <v>351042</v>
      </c>
      <c r="E4336" s="85">
        <v>0</v>
      </c>
      <c r="F4336" s="210">
        <f t="shared" si="201"/>
        <v>3</v>
      </c>
      <c r="G4336" s="79" t="str">
        <f t="shared" si="202"/>
        <v>D</v>
      </c>
      <c r="H4336" s="79" t="str">
        <f t="shared" si="203"/>
        <v>3IF-WAHA-TX</v>
      </c>
    </row>
    <row r="4337" spans="1:8">
      <c r="A4337" s="80">
        <v>37330</v>
      </c>
      <c r="B4337" s="79" t="s">
        <v>70</v>
      </c>
      <c r="C4337" s="79" t="s">
        <v>68</v>
      </c>
      <c r="D4337" s="85">
        <v>301351</v>
      </c>
      <c r="E4337" s="85">
        <v>0</v>
      </c>
      <c r="F4337" s="210">
        <f t="shared" si="201"/>
        <v>3</v>
      </c>
      <c r="G4337" s="79" t="str">
        <f t="shared" si="202"/>
        <v>D</v>
      </c>
      <c r="H4337" s="79" t="str">
        <f t="shared" si="203"/>
        <v>3NGI-MALIN</v>
      </c>
    </row>
    <row r="4338" spans="1:8">
      <c r="A4338" s="80">
        <v>37330</v>
      </c>
      <c r="B4338" s="79" t="s">
        <v>70</v>
      </c>
      <c r="C4338" s="79" t="s">
        <v>74</v>
      </c>
      <c r="D4338" s="85">
        <v>3038908</v>
      </c>
      <c r="E4338" s="85">
        <v>0</v>
      </c>
      <c r="F4338" s="210">
        <f t="shared" si="201"/>
        <v>3</v>
      </c>
      <c r="G4338" s="79" t="str">
        <f t="shared" si="202"/>
        <v>D</v>
      </c>
      <c r="H4338" s="79" t="str">
        <f t="shared" si="203"/>
        <v>3NGI-PGE/CG</v>
      </c>
    </row>
    <row r="4339" spans="1:8">
      <c r="A4339" s="80">
        <v>37330</v>
      </c>
      <c r="B4339" s="79" t="s">
        <v>70</v>
      </c>
      <c r="C4339" s="79" t="s">
        <v>75</v>
      </c>
      <c r="D4339" s="85">
        <v>-3081120</v>
      </c>
      <c r="E4339" s="85">
        <v>0</v>
      </c>
      <c r="F4339" s="210">
        <f t="shared" si="201"/>
        <v>3</v>
      </c>
      <c r="G4339" s="79" t="str">
        <f t="shared" si="202"/>
        <v>D</v>
      </c>
      <c r="H4339" s="79" t="str">
        <f t="shared" si="203"/>
        <v>3NGI-SOBDR-PG&amp;E</v>
      </c>
    </row>
    <row r="4340" spans="1:8">
      <c r="A4340" s="80">
        <v>37330</v>
      </c>
      <c r="B4340" s="79" t="s">
        <v>70</v>
      </c>
      <c r="C4340" s="79" t="s">
        <v>46</v>
      </c>
      <c r="D4340" s="85">
        <v>865780</v>
      </c>
      <c r="E4340" s="85">
        <v>0</v>
      </c>
      <c r="F4340" s="210">
        <f t="shared" si="201"/>
        <v>3</v>
      </c>
      <c r="G4340" s="79" t="str">
        <f t="shared" si="202"/>
        <v>D</v>
      </c>
      <c r="H4340" s="79" t="str">
        <f t="shared" si="203"/>
        <v>3NGI-SOCAL</v>
      </c>
    </row>
    <row r="4341" spans="1:8">
      <c r="A4341" s="80">
        <v>37361</v>
      </c>
      <c r="B4341" s="79" t="s">
        <v>70</v>
      </c>
      <c r="C4341" s="79" t="s">
        <v>71</v>
      </c>
      <c r="D4341" s="85">
        <v>-190246</v>
      </c>
      <c r="E4341" s="85">
        <v>0</v>
      </c>
      <c r="F4341" s="210">
        <f t="shared" si="201"/>
        <v>4</v>
      </c>
      <c r="G4341" s="79" t="str">
        <f t="shared" si="202"/>
        <v>D</v>
      </c>
      <c r="H4341" s="79" t="str">
        <f t="shared" si="203"/>
        <v>4CGPR-KINGSGATE</v>
      </c>
    </row>
    <row r="4342" spans="1:8">
      <c r="A4342" s="80">
        <v>37361</v>
      </c>
      <c r="B4342" s="79" t="s">
        <v>70</v>
      </c>
      <c r="C4342" s="79" t="s">
        <v>72</v>
      </c>
      <c r="D4342" s="85">
        <v>-366662</v>
      </c>
      <c r="E4342" s="85">
        <v>0</v>
      </c>
      <c r="F4342" s="210">
        <f t="shared" si="201"/>
        <v>4</v>
      </c>
      <c r="G4342" s="79" t="str">
        <f t="shared" si="202"/>
        <v>D</v>
      </c>
      <c r="H4342" s="79" t="str">
        <f t="shared" si="203"/>
        <v>4IF-ELPO/SJ</v>
      </c>
    </row>
    <row r="4343" spans="1:8">
      <c r="A4343" s="80">
        <v>37361</v>
      </c>
      <c r="B4343" s="79" t="s">
        <v>70</v>
      </c>
      <c r="C4343" s="79" t="s">
        <v>67</v>
      </c>
      <c r="D4343" s="85">
        <v>-873706</v>
      </c>
      <c r="E4343" s="85">
        <v>0</v>
      </c>
      <c r="F4343" s="210">
        <f t="shared" si="201"/>
        <v>4</v>
      </c>
      <c r="G4343" s="79" t="str">
        <f t="shared" si="202"/>
        <v>D</v>
      </c>
      <c r="H4343" s="79" t="str">
        <f t="shared" si="203"/>
        <v>4IF-NWPL_ROCKY_M</v>
      </c>
    </row>
    <row r="4344" spans="1:8">
      <c r="A4344" s="80">
        <v>37361</v>
      </c>
      <c r="B4344" s="79" t="s">
        <v>70</v>
      </c>
      <c r="C4344" s="79" t="s">
        <v>73</v>
      </c>
      <c r="D4344" s="85">
        <v>360080</v>
      </c>
      <c r="E4344" s="85">
        <v>0</v>
      </c>
      <c r="F4344" s="210">
        <f t="shared" si="201"/>
        <v>4</v>
      </c>
      <c r="G4344" s="79" t="str">
        <f t="shared" si="202"/>
        <v>D</v>
      </c>
      <c r="H4344" s="79" t="str">
        <f t="shared" si="203"/>
        <v>4IF-WAHA-TX</v>
      </c>
    </row>
    <row r="4345" spans="1:8">
      <c r="A4345" s="80">
        <v>37361</v>
      </c>
      <c r="B4345" s="79" t="s">
        <v>70</v>
      </c>
      <c r="C4345" s="79" t="s">
        <v>68</v>
      </c>
      <c r="D4345" s="85">
        <v>186059</v>
      </c>
      <c r="E4345" s="85">
        <v>0</v>
      </c>
      <c r="F4345" s="210">
        <f t="shared" si="201"/>
        <v>4</v>
      </c>
      <c r="G4345" s="79" t="str">
        <f t="shared" si="202"/>
        <v>D</v>
      </c>
      <c r="H4345" s="79" t="str">
        <f t="shared" si="203"/>
        <v>4NGI-MALIN</v>
      </c>
    </row>
    <row r="4346" spans="1:8">
      <c r="A4346" s="80">
        <v>37361</v>
      </c>
      <c r="B4346" s="79" t="s">
        <v>70</v>
      </c>
      <c r="C4346" s="79" t="s">
        <v>46</v>
      </c>
      <c r="D4346" s="85">
        <v>837011</v>
      </c>
      <c r="E4346" s="85">
        <v>0</v>
      </c>
      <c r="F4346" s="210">
        <f t="shared" si="201"/>
        <v>4</v>
      </c>
      <c r="G4346" s="79" t="str">
        <f t="shared" si="202"/>
        <v>D</v>
      </c>
      <c r="H4346" s="79" t="str">
        <f t="shared" si="203"/>
        <v>4NGI-SOCAL</v>
      </c>
    </row>
    <row r="4347" spans="1:8">
      <c r="A4347" s="80">
        <v>37391</v>
      </c>
      <c r="B4347" s="79" t="s">
        <v>70</v>
      </c>
      <c r="C4347" s="79" t="s">
        <v>71</v>
      </c>
      <c r="D4347" s="85">
        <v>-193171</v>
      </c>
      <c r="E4347" s="85">
        <v>0</v>
      </c>
      <c r="F4347" s="210">
        <f t="shared" si="201"/>
        <v>4</v>
      </c>
      <c r="G4347" s="79" t="str">
        <f t="shared" si="202"/>
        <v>D</v>
      </c>
      <c r="H4347" s="79" t="str">
        <f t="shared" si="203"/>
        <v>4CGPR-KINGSGATE</v>
      </c>
    </row>
    <row r="4348" spans="1:8">
      <c r="A4348" s="80">
        <v>37391</v>
      </c>
      <c r="B4348" s="79" t="s">
        <v>70</v>
      </c>
      <c r="C4348" s="79" t="s">
        <v>72</v>
      </c>
      <c r="D4348" s="85">
        <v>-316647</v>
      </c>
      <c r="E4348" s="85">
        <v>0</v>
      </c>
      <c r="F4348" s="210">
        <f t="shared" si="201"/>
        <v>4</v>
      </c>
      <c r="G4348" s="79" t="str">
        <f t="shared" si="202"/>
        <v>D</v>
      </c>
      <c r="H4348" s="79" t="str">
        <f t="shared" si="203"/>
        <v>4IF-ELPO/SJ</v>
      </c>
    </row>
    <row r="4349" spans="1:8">
      <c r="A4349" s="80">
        <v>37391</v>
      </c>
      <c r="B4349" s="79" t="s">
        <v>70</v>
      </c>
      <c r="C4349" s="79" t="s">
        <v>67</v>
      </c>
      <c r="D4349" s="85">
        <v>-137076</v>
      </c>
      <c r="E4349" s="85">
        <v>0</v>
      </c>
      <c r="F4349" s="210">
        <f t="shared" si="201"/>
        <v>4</v>
      </c>
      <c r="G4349" s="79" t="str">
        <f t="shared" si="202"/>
        <v>D</v>
      </c>
      <c r="H4349" s="79" t="str">
        <f t="shared" si="203"/>
        <v>4IF-NWPL_ROCKY_M</v>
      </c>
    </row>
    <row r="4350" spans="1:8">
      <c r="A4350" s="80">
        <v>37391</v>
      </c>
      <c r="B4350" s="79" t="s">
        <v>70</v>
      </c>
      <c r="C4350" s="79" t="s">
        <v>73</v>
      </c>
      <c r="D4350" s="85">
        <v>323171</v>
      </c>
      <c r="E4350" s="85">
        <v>0</v>
      </c>
      <c r="F4350" s="210">
        <f t="shared" si="201"/>
        <v>4</v>
      </c>
      <c r="G4350" s="79" t="str">
        <f t="shared" si="202"/>
        <v>D</v>
      </c>
      <c r="H4350" s="79" t="str">
        <f t="shared" si="203"/>
        <v>4IF-WAHA-TX</v>
      </c>
    </row>
    <row r="4351" spans="1:8">
      <c r="A4351" s="80">
        <v>37391</v>
      </c>
      <c r="B4351" s="79" t="s">
        <v>70</v>
      </c>
      <c r="C4351" s="79" t="s">
        <v>68</v>
      </c>
      <c r="D4351" s="85">
        <v>189011</v>
      </c>
      <c r="E4351" s="85">
        <v>0</v>
      </c>
      <c r="F4351" s="210">
        <f t="shared" si="201"/>
        <v>4</v>
      </c>
      <c r="G4351" s="79" t="str">
        <f t="shared" si="202"/>
        <v>D</v>
      </c>
      <c r="H4351" s="79" t="str">
        <f t="shared" si="203"/>
        <v>4NGI-MALIN</v>
      </c>
    </row>
    <row r="4352" spans="1:8">
      <c r="A4352" s="80">
        <v>37391</v>
      </c>
      <c r="B4352" s="79" t="s">
        <v>70</v>
      </c>
      <c r="C4352" s="79" t="s">
        <v>46</v>
      </c>
      <c r="D4352" s="85">
        <v>128578</v>
      </c>
      <c r="E4352" s="85">
        <v>0</v>
      </c>
      <c r="F4352" s="210">
        <f t="shared" si="201"/>
        <v>4</v>
      </c>
      <c r="G4352" s="79" t="str">
        <f t="shared" si="202"/>
        <v>D</v>
      </c>
      <c r="H4352" s="79" t="str">
        <f t="shared" si="203"/>
        <v>4NGI-SOCAL</v>
      </c>
    </row>
    <row r="4353" spans="1:8">
      <c r="A4353" s="80">
        <v>37422</v>
      </c>
      <c r="B4353" s="79" t="s">
        <v>70</v>
      </c>
      <c r="C4353" s="79" t="s">
        <v>71</v>
      </c>
      <c r="D4353" s="85">
        <v>-172814</v>
      </c>
      <c r="E4353" s="85">
        <v>0</v>
      </c>
      <c r="F4353" s="210">
        <f t="shared" si="201"/>
        <v>4</v>
      </c>
      <c r="G4353" s="79" t="str">
        <f t="shared" si="202"/>
        <v>D</v>
      </c>
      <c r="H4353" s="79" t="str">
        <f t="shared" si="203"/>
        <v>4CGPR-KINGSGATE</v>
      </c>
    </row>
    <row r="4354" spans="1:8">
      <c r="A4354" s="80">
        <v>37422</v>
      </c>
      <c r="B4354" s="79" t="s">
        <v>70</v>
      </c>
      <c r="C4354" s="79" t="s">
        <v>72</v>
      </c>
      <c r="D4354" s="85">
        <v>-303213</v>
      </c>
      <c r="E4354" s="85">
        <v>0</v>
      </c>
      <c r="F4354" s="210">
        <f t="shared" si="201"/>
        <v>4</v>
      </c>
      <c r="G4354" s="79" t="str">
        <f t="shared" si="202"/>
        <v>D</v>
      </c>
      <c r="H4354" s="79" t="str">
        <f t="shared" si="203"/>
        <v>4IF-ELPO/SJ</v>
      </c>
    </row>
    <row r="4355" spans="1:8">
      <c r="A4355" s="80">
        <v>37422</v>
      </c>
      <c r="B4355" s="79" t="s">
        <v>70</v>
      </c>
      <c r="C4355" s="79" t="s">
        <v>67</v>
      </c>
      <c r="D4355" s="85">
        <v>-132401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4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4IF-NWPL_ROCKY_M</v>
      </c>
    </row>
    <row r="4356" spans="1:8">
      <c r="A4356" s="80">
        <v>37422</v>
      </c>
      <c r="B4356" s="79" t="s">
        <v>70</v>
      </c>
      <c r="C4356" s="79" t="s">
        <v>73</v>
      </c>
      <c r="D4356" s="85">
        <v>312433</v>
      </c>
      <c r="E4356" s="85">
        <v>0</v>
      </c>
      <c r="F4356" s="210">
        <f t="shared" si="204"/>
        <v>4</v>
      </c>
      <c r="G4356" s="79" t="str">
        <f t="shared" si="205"/>
        <v>D</v>
      </c>
      <c r="H4356" s="79" t="str">
        <f t="shared" si="206"/>
        <v>4IF-WAHA-TX</v>
      </c>
    </row>
    <row r="4357" spans="1:8">
      <c r="A4357" s="80">
        <v>37422</v>
      </c>
      <c r="B4357" s="79" t="s">
        <v>70</v>
      </c>
      <c r="C4357" s="79" t="s">
        <v>68</v>
      </c>
      <c r="D4357" s="85">
        <v>170465</v>
      </c>
      <c r="E4357" s="85">
        <v>0</v>
      </c>
      <c r="F4357" s="210">
        <f t="shared" si="204"/>
        <v>4</v>
      </c>
      <c r="G4357" s="79" t="str">
        <f t="shared" si="205"/>
        <v>D</v>
      </c>
      <c r="H4357" s="79" t="str">
        <f t="shared" si="206"/>
        <v>4NGI-MALIN</v>
      </c>
    </row>
    <row r="4358" spans="1:8">
      <c r="A4358" s="80">
        <v>37422</v>
      </c>
      <c r="B4358" s="79" t="s">
        <v>70</v>
      </c>
      <c r="C4358" s="79" t="s">
        <v>46</v>
      </c>
      <c r="D4358" s="85">
        <v>124192</v>
      </c>
      <c r="E4358" s="85">
        <v>0</v>
      </c>
      <c r="F4358" s="210">
        <f t="shared" si="204"/>
        <v>4</v>
      </c>
      <c r="G4358" s="79" t="str">
        <f t="shared" si="205"/>
        <v>D</v>
      </c>
      <c r="H4358" s="79" t="str">
        <f t="shared" si="206"/>
        <v>4NGI-SOCAL</v>
      </c>
    </row>
    <row r="4359" spans="1:8">
      <c r="A4359" s="80">
        <v>37452</v>
      </c>
      <c r="B4359" s="79" t="s">
        <v>70</v>
      </c>
      <c r="C4359" s="79" t="s">
        <v>71</v>
      </c>
      <c r="D4359" s="85">
        <v>-312237</v>
      </c>
      <c r="E4359" s="85">
        <v>0</v>
      </c>
      <c r="F4359" s="210">
        <f t="shared" si="204"/>
        <v>4</v>
      </c>
      <c r="G4359" s="79" t="str">
        <f t="shared" si="205"/>
        <v>D</v>
      </c>
      <c r="H4359" s="79" t="str">
        <f t="shared" si="206"/>
        <v>4CGPR-KINGSGATE</v>
      </c>
    </row>
    <row r="4360" spans="1:8">
      <c r="A4360" s="80">
        <v>37452</v>
      </c>
      <c r="B4360" s="79" t="s">
        <v>70</v>
      </c>
      <c r="C4360" s="79" t="s">
        <v>72</v>
      </c>
      <c r="D4360" s="85">
        <v>-309308</v>
      </c>
      <c r="E4360" s="85">
        <v>0</v>
      </c>
      <c r="F4360" s="210">
        <f t="shared" si="204"/>
        <v>4</v>
      </c>
      <c r="G4360" s="79" t="str">
        <f t="shared" si="205"/>
        <v>D</v>
      </c>
      <c r="H4360" s="79" t="str">
        <f t="shared" si="206"/>
        <v>4IF-ELPO/SJ</v>
      </c>
    </row>
    <row r="4361" spans="1:8">
      <c r="A4361" s="80">
        <v>37452</v>
      </c>
      <c r="B4361" s="79" t="s">
        <v>70</v>
      </c>
      <c r="C4361" s="79" t="s">
        <v>67</v>
      </c>
      <c r="D4361" s="85">
        <v>-136550</v>
      </c>
      <c r="E4361" s="85">
        <v>0</v>
      </c>
      <c r="F4361" s="210">
        <f t="shared" si="204"/>
        <v>4</v>
      </c>
      <c r="G4361" s="79" t="str">
        <f t="shared" si="205"/>
        <v>D</v>
      </c>
      <c r="H4361" s="79" t="str">
        <f t="shared" si="206"/>
        <v>4IF-NWPL_ROCKY_M</v>
      </c>
    </row>
    <row r="4362" spans="1:8">
      <c r="A4362" s="80">
        <v>37452</v>
      </c>
      <c r="B4362" s="79" t="s">
        <v>70</v>
      </c>
      <c r="C4362" s="79" t="s">
        <v>73</v>
      </c>
      <c r="D4362" s="85">
        <v>314363</v>
      </c>
      <c r="E4362" s="85">
        <v>0</v>
      </c>
      <c r="F4362" s="210">
        <f t="shared" si="204"/>
        <v>4</v>
      </c>
      <c r="G4362" s="79" t="str">
        <f t="shared" si="205"/>
        <v>D</v>
      </c>
      <c r="H4362" s="79" t="str">
        <f t="shared" si="206"/>
        <v>4IF-WAHA-TX</v>
      </c>
    </row>
    <row r="4363" spans="1:8">
      <c r="A4363" s="80">
        <v>37452</v>
      </c>
      <c r="B4363" s="79" t="s">
        <v>70</v>
      </c>
      <c r="C4363" s="79" t="s">
        <v>68</v>
      </c>
      <c r="D4363" s="85">
        <v>301903</v>
      </c>
      <c r="E4363" s="85">
        <v>0</v>
      </c>
      <c r="F4363" s="210">
        <f t="shared" si="204"/>
        <v>4</v>
      </c>
      <c r="G4363" s="79" t="str">
        <f t="shared" si="205"/>
        <v>D</v>
      </c>
      <c r="H4363" s="79" t="str">
        <f t="shared" si="206"/>
        <v>4NGI-MALIN</v>
      </c>
    </row>
    <row r="4364" spans="1:8">
      <c r="A4364" s="80">
        <v>37452</v>
      </c>
      <c r="B4364" s="79" t="s">
        <v>70</v>
      </c>
      <c r="C4364" s="79" t="s">
        <v>46</v>
      </c>
      <c r="D4364" s="85">
        <v>128083</v>
      </c>
      <c r="E4364" s="85">
        <v>0</v>
      </c>
      <c r="F4364" s="210">
        <f t="shared" si="204"/>
        <v>4</v>
      </c>
      <c r="G4364" s="79" t="str">
        <f t="shared" si="205"/>
        <v>D</v>
      </c>
      <c r="H4364" s="79" t="str">
        <f t="shared" si="206"/>
        <v>4NGI-SOCAL</v>
      </c>
    </row>
    <row r="4365" spans="1:8">
      <c r="A4365" s="80">
        <v>37483</v>
      </c>
      <c r="B4365" s="79" t="s">
        <v>70</v>
      </c>
      <c r="C4365" s="79" t="s">
        <v>71</v>
      </c>
      <c r="D4365" s="85">
        <v>-271637</v>
      </c>
      <c r="E4365" s="85">
        <v>0</v>
      </c>
      <c r="F4365" s="210">
        <f t="shared" si="204"/>
        <v>4</v>
      </c>
      <c r="G4365" s="79" t="str">
        <f t="shared" si="205"/>
        <v>D</v>
      </c>
      <c r="H4365" s="79" t="str">
        <f t="shared" si="206"/>
        <v>4CGPR-KINGSGATE</v>
      </c>
    </row>
    <row r="4366" spans="1:8">
      <c r="A4366" s="80">
        <v>37483</v>
      </c>
      <c r="B4366" s="79" t="s">
        <v>70</v>
      </c>
      <c r="C4366" s="79" t="s">
        <v>67</v>
      </c>
      <c r="D4366" s="85">
        <v>-136256</v>
      </c>
      <c r="E4366" s="85">
        <v>0</v>
      </c>
      <c r="F4366" s="210">
        <f t="shared" si="204"/>
        <v>4</v>
      </c>
      <c r="G4366" s="79" t="str">
        <f t="shared" si="205"/>
        <v>D</v>
      </c>
      <c r="H4366" s="79" t="str">
        <f t="shared" si="206"/>
        <v>4IF-NWPL_ROCKY_M</v>
      </c>
    </row>
    <row r="4367" spans="1:8">
      <c r="A4367" s="80">
        <v>37483</v>
      </c>
      <c r="B4367" s="79" t="s">
        <v>70</v>
      </c>
      <c r="C4367" s="79" t="s">
        <v>68</v>
      </c>
      <c r="D4367" s="85">
        <v>266413</v>
      </c>
      <c r="E4367" s="85">
        <v>0</v>
      </c>
      <c r="F4367" s="210">
        <f t="shared" si="204"/>
        <v>4</v>
      </c>
      <c r="G4367" s="79" t="str">
        <f t="shared" si="205"/>
        <v>D</v>
      </c>
      <c r="H4367" s="79" t="str">
        <f t="shared" si="206"/>
        <v>4NGI-MALIN</v>
      </c>
    </row>
    <row r="4368" spans="1:8">
      <c r="A4368" s="80">
        <v>37483</v>
      </c>
      <c r="B4368" s="79" t="s">
        <v>70</v>
      </c>
      <c r="C4368" s="79" t="s">
        <v>46</v>
      </c>
      <c r="D4368" s="85">
        <v>127808</v>
      </c>
      <c r="E4368" s="85">
        <v>0</v>
      </c>
      <c r="F4368" s="210">
        <f t="shared" si="204"/>
        <v>4</v>
      </c>
      <c r="G4368" s="79" t="str">
        <f t="shared" si="205"/>
        <v>D</v>
      </c>
      <c r="H4368" s="79" t="str">
        <f t="shared" si="206"/>
        <v>4NGI-SOCAL</v>
      </c>
    </row>
    <row r="4369" spans="1:8">
      <c r="A4369" s="80">
        <v>37514</v>
      </c>
      <c r="B4369" s="79" t="s">
        <v>70</v>
      </c>
      <c r="C4369" s="79" t="s">
        <v>71</v>
      </c>
      <c r="D4369" s="85">
        <v>-290401</v>
      </c>
      <c r="E4369" s="85">
        <v>0</v>
      </c>
      <c r="F4369" s="210">
        <f t="shared" si="204"/>
        <v>4</v>
      </c>
      <c r="G4369" s="79" t="str">
        <f t="shared" si="205"/>
        <v>D</v>
      </c>
      <c r="H4369" s="79" t="str">
        <f t="shared" si="206"/>
        <v>4CGPR-KINGSGATE</v>
      </c>
    </row>
    <row r="4370" spans="1:8">
      <c r="A4370" s="80">
        <v>37514</v>
      </c>
      <c r="B4370" s="79" t="s">
        <v>70</v>
      </c>
      <c r="C4370" s="79" t="s">
        <v>67</v>
      </c>
      <c r="D4370" s="85">
        <v>-131572</v>
      </c>
      <c r="E4370" s="85">
        <v>0</v>
      </c>
      <c r="F4370" s="210">
        <f t="shared" si="204"/>
        <v>4</v>
      </c>
      <c r="G4370" s="79" t="str">
        <f t="shared" si="205"/>
        <v>D</v>
      </c>
      <c r="H4370" s="79" t="str">
        <f t="shared" si="206"/>
        <v>4IF-NWPL_ROCKY_M</v>
      </c>
    </row>
    <row r="4371" spans="1:8">
      <c r="A4371" s="80">
        <v>37514</v>
      </c>
      <c r="B4371" s="79" t="s">
        <v>70</v>
      </c>
      <c r="C4371" s="79" t="s">
        <v>68</v>
      </c>
      <c r="D4371" s="85">
        <v>281643</v>
      </c>
      <c r="E4371" s="85">
        <v>0</v>
      </c>
      <c r="F4371" s="210">
        <f t="shared" si="204"/>
        <v>4</v>
      </c>
      <c r="G4371" s="79" t="str">
        <f t="shared" si="205"/>
        <v>D</v>
      </c>
      <c r="H4371" s="79" t="str">
        <f t="shared" si="206"/>
        <v>4NGI-MALIN</v>
      </c>
    </row>
    <row r="4372" spans="1:8">
      <c r="A4372" s="80">
        <v>37514</v>
      </c>
      <c r="B4372" s="79" t="s">
        <v>70</v>
      </c>
      <c r="C4372" s="79" t="s">
        <v>46</v>
      </c>
      <c r="D4372" s="85">
        <v>123414</v>
      </c>
      <c r="E4372" s="85">
        <v>0</v>
      </c>
      <c r="F4372" s="210">
        <f t="shared" si="204"/>
        <v>4</v>
      </c>
      <c r="G4372" s="79" t="str">
        <f t="shared" si="205"/>
        <v>D</v>
      </c>
      <c r="H4372" s="79" t="str">
        <f t="shared" si="206"/>
        <v>4NGI-SOCAL</v>
      </c>
    </row>
    <row r="4373" spans="1:8">
      <c r="A4373" s="80">
        <v>37544</v>
      </c>
      <c r="B4373" s="79" t="s">
        <v>70</v>
      </c>
      <c r="C4373" s="79" t="s">
        <v>71</v>
      </c>
      <c r="D4373" s="85">
        <v>-184205</v>
      </c>
      <c r="E4373" s="85">
        <v>0</v>
      </c>
      <c r="F4373" s="210">
        <f t="shared" si="204"/>
        <v>4</v>
      </c>
      <c r="G4373" s="79" t="str">
        <f t="shared" si="205"/>
        <v>D</v>
      </c>
      <c r="H4373" s="79" t="str">
        <f t="shared" si="206"/>
        <v>4CGPR-KINGSGATE</v>
      </c>
    </row>
    <row r="4374" spans="1:8">
      <c r="A4374" s="80">
        <v>37544</v>
      </c>
      <c r="B4374" s="79" t="s">
        <v>70</v>
      </c>
      <c r="C4374" s="79" t="s">
        <v>67</v>
      </c>
      <c r="D4374" s="85">
        <v>-135647</v>
      </c>
      <c r="E4374" s="85">
        <v>0</v>
      </c>
      <c r="F4374" s="210">
        <f t="shared" si="204"/>
        <v>4</v>
      </c>
      <c r="G4374" s="79" t="str">
        <f t="shared" si="205"/>
        <v>D</v>
      </c>
      <c r="H4374" s="79" t="str">
        <f t="shared" si="206"/>
        <v>4IF-NWPL_ROCKY_M</v>
      </c>
    </row>
    <row r="4375" spans="1:8">
      <c r="A4375" s="80">
        <v>37544</v>
      </c>
      <c r="B4375" s="79" t="s">
        <v>70</v>
      </c>
      <c r="C4375" s="79" t="s">
        <v>68</v>
      </c>
      <c r="D4375" s="85">
        <v>183975</v>
      </c>
      <c r="E4375" s="85">
        <v>0</v>
      </c>
      <c r="F4375" s="210">
        <f t="shared" si="204"/>
        <v>4</v>
      </c>
      <c r="G4375" s="79" t="str">
        <f t="shared" si="205"/>
        <v>D</v>
      </c>
      <c r="H4375" s="79" t="str">
        <f t="shared" si="206"/>
        <v>4NGI-MALIN</v>
      </c>
    </row>
    <row r="4376" spans="1:8">
      <c r="A4376" s="80">
        <v>37544</v>
      </c>
      <c r="B4376" s="79" t="s">
        <v>70</v>
      </c>
      <c r="C4376" s="79" t="s">
        <v>46</v>
      </c>
      <c r="D4376" s="85">
        <v>127237</v>
      </c>
      <c r="E4376" s="85">
        <v>0</v>
      </c>
      <c r="F4376" s="210">
        <f t="shared" si="204"/>
        <v>4</v>
      </c>
      <c r="G4376" s="79" t="str">
        <f t="shared" si="205"/>
        <v>D</v>
      </c>
      <c r="H4376" s="79" t="str">
        <f t="shared" si="206"/>
        <v>4NGI-SOCAL</v>
      </c>
    </row>
    <row r="4377" spans="1:8">
      <c r="A4377" s="80">
        <v>37575</v>
      </c>
      <c r="B4377" s="79" t="s">
        <v>70</v>
      </c>
      <c r="C4377" s="79" t="s">
        <v>67</v>
      </c>
      <c r="D4377" s="85">
        <v>-129481</v>
      </c>
      <c r="E4377" s="85">
        <v>0</v>
      </c>
      <c r="F4377" s="210">
        <f t="shared" si="204"/>
        <v>5</v>
      </c>
      <c r="G4377" s="79" t="str">
        <f t="shared" si="205"/>
        <v>D</v>
      </c>
      <c r="H4377" s="79" t="str">
        <f t="shared" si="206"/>
        <v>5IF-NWPL_ROCKY_M</v>
      </c>
    </row>
    <row r="4378" spans="1:8">
      <c r="A4378" s="80">
        <v>37575</v>
      </c>
      <c r="B4378" s="79" t="s">
        <v>70</v>
      </c>
      <c r="C4378" s="79" t="s">
        <v>46</v>
      </c>
      <c r="D4378" s="85">
        <v>121453</v>
      </c>
      <c r="E4378" s="85">
        <v>0</v>
      </c>
      <c r="F4378" s="210">
        <f t="shared" si="204"/>
        <v>5</v>
      </c>
      <c r="G4378" s="79" t="str">
        <f t="shared" si="205"/>
        <v>D</v>
      </c>
      <c r="H4378" s="79" t="str">
        <f t="shared" si="206"/>
        <v>5NGI-SOCAL</v>
      </c>
    </row>
    <row r="4379" spans="1:8">
      <c r="A4379" s="80">
        <v>37605</v>
      </c>
      <c r="B4379" s="79" t="s">
        <v>70</v>
      </c>
      <c r="C4379" s="79" t="s">
        <v>67</v>
      </c>
      <c r="D4379" s="85">
        <v>-132430</v>
      </c>
      <c r="E4379" s="85">
        <v>0</v>
      </c>
      <c r="F4379" s="210">
        <f t="shared" si="204"/>
        <v>5</v>
      </c>
      <c r="G4379" s="79" t="str">
        <f t="shared" si="205"/>
        <v>D</v>
      </c>
      <c r="H4379" s="79" t="str">
        <f t="shared" si="206"/>
        <v>5IF-NWPL_ROCKY_M</v>
      </c>
    </row>
    <row r="4380" spans="1:8">
      <c r="A4380" s="80">
        <v>37605</v>
      </c>
      <c r="B4380" s="79" t="s">
        <v>70</v>
      </c>
      <c r="C4380" s="79" t="s">
        <v>46</v>
      </c>
      <c r="D4380" s="85">
        <v>124219</v>
      </c>
      <c r="E4380" s="85">
        <v>0</v>
      </c>
      <c r="F4380" s="210">
        <f t="shared" si="204"/>
        <v>5</v>
      </c>
      <c r="G4380" s="79" t="str">
        <f t="shared" si="205"/>
        <v>D</v>
      </c>
      <c r="H4380" s="79" t="str">
        <f t="shared" si="206"/>
        <v>5NGI-SOCAL</v>
      </c>
    </row>
    <row r="4381" spans="1:8">
      <c r="A4381" s="80">
        <v>37636</v>
      </c>
      <c r="B4381" s="79" t="s">
        <v>70</v>
      </c>
      <c r="C4381" s="79" t="s">
        <v>67</v>
      </c>
      <c r="D4381" s="85">
        <v>-132186</v>
      </c>
      <c r="E4381" s="85">
        <v>0</v>
      </c>
      <c r="F4381" s="210">
        <f t="shared" si="204"/>
        <v>5</v>
      </c>
      <c r="G4381" s="79" t="str">
        <f t="shared" si="205"/>
        <v>D</v>
      </c>
      <c r="H4381" s="79" t="str">
        <f t="shared" si="206"/>
        <v>5IF-NWPL_ROCKY_M</v>
      </c>
    </row>
    <row r="4382" spans="1:8">
      <c r="A4382" s="80">
        <v>37636</v>
      </c>
      <c r="B4382" s="79" t="s">
        <v>70</v>
      </c>
      <c r="C4382" s="79" t="s">
        <v>46</v>
      </c>
      <c r="D4382" s="85">
        <v>123990</v>
      </c>
      <c r="E4382" s="85">
        <v>0</v>
      </c>
      <c r="F4382" s="210">
        <f t="shared" si="204"/>
        <v>5</v>
      </c>
      <c r="G4382" s="79" t="str">
        <f t="shared" si="205"/>
        <v>D</v>
      </c>
      <c r="H4382" s="79" t="str">
        <f t="shared" si="206"/>
        <v>5NGI-SOCAL</v>
      </c>
    </row>
    <row r="4383" spans="1:8">
      <c r="A4383" s="80">
        <v>37667</v>
      </c>
      <c r="B4383" s="79" t="s">
        <v>70</v>
      </c>
      <c r="C4383" s="79" t="s">
        <v>67</v>
      </c>
      <c r="D4383" s="85">
        <v>-119068</v>
      </c>
      <c r="E4383" s="85">
        <v>0</v>
      </c>
      <c r="F4383" s="210">
        <f t="shared" si="204"/>
        <v>5</v>
      </c>
      <c r="G4383" s="79" t="str">
        <f t="shared" si="205"/>
        <v>D</v>
      </c>
      <c r="H4383" s="79" t="str">
        <f t="shared" si="206"/>
        <v>5IF-NWPL_ROCKY_M</v>
      </c>
    </row>
    <row r="4384" spans="1:8">
      <c r="A4384" s="80">
        <v>37667</v>
      </c>
      <c r="B4384" s="79" t="s">
        <v>70</v>
      </c>
      <c r="C4384" s="79" t="s">
        <v>46</v>
      </c>
      <c r="D4384" s="85">
        <v>111685</v>
      </c>
      <c r="E4384" s="85">
        <v>0</v>
      </c>
      <c r="F4384" s="210">
        <f t="shared" si="204"/>
        <v>5</v>
      </c>
      <c r="G4384" s="79" t="str">
        <f t="shared" si="205"/>
        <v>D</v>
      </c>
      <c r="H4384" s="79" t="str">
        <f t="shared" si="206"/>
        <v>5NGI-SOCAL</v>
      </c>
    </row>
    <row r="4385" spans="1:8">
      <c r="A4385" s="80">
        <v>37695</v>
      </c>
      <c r="B4385" s="79" t="s">
        <v>70</v>
      </c>
      <c r="C4385" s="79" t="s">
        <v>67</v>
      </c>
      <c r="D4385" s="85">
        <v>-132479</v>
      </c>
      <c r="E4385" s="85">
        <v>0</v>
      </c>
      <c r="F4385" s="210">
        <f t="shared" si="204"/>
        <v>5</v>
      </c>
      <c r="G4385" s="79" t="str">
        <f t="shared" si="205"/>
        <v>D</v>
      </c>
      <c r="H4385" s="79" t="str">
        <f t="shared" si="206"/>
        <v>5IF-NWPL_ROCKY_M</v>
      </c>
    </row>
    <row r="4386" spans="1:8">
      <c r="A4386" s="80">
        <v>37695</v>
      </c>
      <c r="B4386" s="79" t="s">
        <v>70</v>
      </c>
      <c r="C4386" s="79" t="s">
        <v>46</v>
      </c>
      <c r="D4386" s="85">
        <v>124265</v>
      </c>
      <c r="E4386" s="85">
        <v>0</v>
      </c>
      <c r="F4386" s="210">
        <f t="shared" si="204"/>
        <v>5</v>
      </c>
      <c r="G4386" s="79" t="str">
        <f t="shared" si="205"/>
        <v>D</v>
      </c>
      <c r="H4386" s="79" t="str">
        <f t="shared" si="206"/>
        <v>5NGI-SOCAL</v>
      </c>
    </row>
    <row r="4387" spans="1:8">
      <c r="A4387" s="80">
        <v>37726</v>
      </c>
      <c r="B4387" s="79" t="s">
        <v>70</v>
      </c>
      <c r="C4387" s="79" t="s">
        <v>67</v>
      </c>
      <c r="D4387" s="85">
        <v>-129142</v>
      </c>
      <c r="E4387" s="85">
        <v>0</v>
      </c>
      <c r="F4387" s="210">
        <f t="shared" si="204"/>
        <v>6</v>
      </c>
      <c r="G4387" s="79" t="str">
        <f t="shared" si="205"/>
        <v>D</v>
      </c>
      <c r="H4387" s="79" t="str">
        <f t="shared" si="206"/>
        <v>6IF-NWPL_ROCKY_M</v>
      </c>
    </row>
    <row r="4388" spans="1:8">
      <c r="A4388" s="80">
        <v>37726</v>
      </c>
      <c r="B4388" s="79" t="s">
        <v>70</v>
      </c>
      <c r="C4388" s="79" t="s">
        <v>46</v>
      </c>
      <c r="D4388" s="85">
        <v>121135</v>
      </c>
      <c r="E4388" s="85">
        <v>0</v>
      </c>
      <c r="F4388" s="210">
        <f t="shared" si="204"/>
        <v>6</v>
      </c>
      <c r="G4388" s="79" t="str">
        <f t="shared" si="205"/>
        <v>D</v>
      </c>
      <c r="H4388" s="79" t="str">
        <f t="shared" si="206"/>
        <v>6NGI-SOCAL</v>
      </c>
    </row>
    <row r="4389" spans="1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1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1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1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1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1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1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1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1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1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1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1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C17" sqref="C17"/>
    </sheetView>
  </sheetViews>
  <sheetFormatPr defaultRowHeight="13.2"/>
  <cols>
    <col min="2" max="2" width="23.44140625" bestFit="1" customWidth="1"/>
    <col min="3" max="3" width="37.44140625" customWidth="1"/>
    <col min="4" max="4" width="67.5546875" customWidth="1"/>
    <col min="5" max="5" width="11.88671875" customWidth="1"/>
    <col min="6" max="6" width="13.6640625" customWidth="1"/>
    <col min="7" max="7" width="12.33203125" customWidth="1"/>
    <col min="8" max="8" width="13.332031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25</v>
      </c>
      <c r="F2" t="str">
        <f ca="1">UPPER(TEXT(DATEVALUE(MONTH(TODAY())&amp;"/"&amp;TRIM(E2)&amp;"/"&amp;YEAR(TODAY())),"DD/MMM/YY"))</f>
        <v>25/OCT/01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Concat("C", $A$5:$A$100, "QueryPage")</f>
        <v xml:space="preserve"> 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25/OCT/01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(rms_open_position.EFF_DT='25/OCT/01') AND (rms_open_position.BOOK_ID IN ('ENA-FT-WC-CAL-BAS', 'ENA-FT-WT-CAL-BAS', 'ENA-FT-WC-ROX-BAS', 'MGMT-WEST-BAS', 'FT-PGE-BAS', 'ENA-FT-WT-SJ-BAS', 'ENA-FT-WC-SJ-BAS', 'ENA-FT-WT-ROX-BAS', 'FT-DENVER-BAS', 'FT-REGS-BAS', 'ENA-FT-WT-SOCAL-BAS', 'FT-WEST-OPT-BAS', 'FT-NW-XL-OPT-BAS', 'FT-WE-XL-OPT-BAS', 'MGMT-WE-XL-OPT-BAS', 'GD-NEW-XL-OPT-BAS', 'TRANS-WEST-BAS', 'LT-TRANS-WE-BAS', 'ENA-FT-WC-CAL-GDL', 'ENA-FT-WT-CAL-GDL', 'ENA-FT-WC-ROX-GDL', 'MGMT-WEST-GDL', 'FT-PGE-GDL', 'ENA-FT-WT-SJ-GDL', 'ENA-FT-WC-SJ-GDL', 'ENA-FT-WT-ROX-GDL', 'FT-DENVER-GDL', 'FT-REGS-GDL', 'ENA-FT-WT-SOCAL-GDL', 'ENA-FT-WT-SCAN-GDL', 'ENA-IM-WC-CAL-PHY', 'ENA-IM-WT-CAL-PHY', 'ENA-IM-WC-ROX-PHY', 'MGMT-WEST-PHY',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>" "&amp;"'"&amp;B7&amp;"'"&amp;","</f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>" "&amp;"'"&amp;B8&amp;"'"&amp;","</f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s="77" t="str">
        <f>'Run Query'!B29</f>
        <v>FT-PGE-BAS</v>
      </c>
      <c r="C9" t="str">
        <f t="shared" ref="C9:C72" si="0">" "&amp;"'"&amp;B9&amp;"'"&amp;","</f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s="77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s="77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s="77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s="77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s="77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s="77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s="77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s="77" t="str">
        <f>'Run Query'!B37</f>
        <v>FT-NW-XL-OPT-BAS</v>
      </c>
      <c r="C17" t="str">
        <f t="shared" si="0"/>
        <v xml:space="preserve"> 'FT-NW-XL-OPT-BAS',</v>
      </c>
      <c r="F17" s="15"/>
      <c r="G17" s="15"/>
      <c r="H17" s="15"/>
    </row>
    <row r="18" spans="1:8">
      <c r="A18">
        <f>ROW()</f>
        <v>18</v>
      </c>
      <c r="B18" s="77" t="str">
        <f>'Run Query'!B38</f>
        <v>FT-WE-XL-OPT-BAS</v>
      </c>
      <c r="C18" t="str">
        <f t="shared" si="0"/>
        <v xml:space="preserve"> 'FT-WE-XL-OPT-BAS',</v>
      </c>
      <c r="F18" s="15"/>
      <c r="G18" s="15"/>
      <c r="H18" s="15"/>
    </row>
    <row r="19" spans="1:8">
      <c r="A19">
        <f>ROW()</f>
        <v>19</v>
      </c>
      <c r="B19" s="77" t="str">
        <f>'Run Query'!B39</f>
        <v>MGMT-WE-XL-OPT-BAS</v>
      </c>
      <c r="C19" t="str">
        <f t="shared" si="0"/>
        <v xml:space="preserve"> 'MGMT-WE-XL-OPT-BAS',</v>
      </c>
      <c r="F19" s="15"/>
      <c r="G19" s="15"/>
      <c r="H19" s="15"/>
    </row>
    <row r="20" spans="1:8">
      <c r="A20">
        <f>ROW()</f>
        <v>20</v>
      </c>
      <c r="B20" s="77" t="str">
        <f>'Run Query'!B40</f>
        <v>GD-NEW-XL-OPT-BAS</v>
      </c>
      <c r="C20" t="str">
        <f t="shared" si="0"/>
        <v xml:space="preserve"> 'GD-NEW-XL-OPT-BAS',</v>
      </c>
      <c r="F20" s="15"/>
      <c r="G20" s="15"/>
      <c r="H20" s="15"/>
    </row>
    <row r="21" spans="1:8">
      <c r="A21">
        <f>ROW()</f>
        <v>21</v>
      </c>
      <c r="B21" s="77" t="str">
        <f>'Run Query'!B41</f>
        <v>TRANS-WEST-BAS</v>
      </c>
      <c r="C21" t="str">
        <f t="shared" si="0"/>
        <v xml:space="preserve"> 'TRANS-WEST-BAS',</v>
      </c>
      <c r="F21" s="15"/>
      <c r="G21" s="15"/>
      <c r="H21" s="15"/>
    </row>
    <row r="22" spans="1:8">
      <c r="A22">
        <f>ROW()</f>
        <v>22</v>
      </c>
      <c r="B22" s="77" t="str">
        <f>'Run Query'!B42</f>
        <v>LT-TRANS-WE-BAS</v>
      </c>
      <c r="C22" t="str">
        <f t="shared" si="0"/>
        <v xml:space="preserve"> 'LT-TRANS-WE-BAS',</v>
      </c>
      <c r="F22" s="15"/>
      <c r="G22" s="15"/>
      <c r="H22" s="15"/>
    </row>
    <row r="23" spans="1:8">
      <c r="A23">
        <f>ROW()</f>
        <v>23</v>
      </c>
      <c r="B23" s="77" t="str">
        <f>'Run Query'!B43</f>
        <v>ENA-FT-WC-CAL-GDL</v>
      </c>
      <c r="C23" t="str">
        <f t="shared" si="0"/>
        <v xml:space="preserve"> 'ENA-FT-WC-CAL-GDL',</v>
      </c>
      <c r="F23" s="15"/>
      <c r="G23" s="15"/>
      <c r="H23" s="15"/>
    </row>
    <row r="24" spans="1:8">
      <c r="A24">
        <f>ROW()</f>
        <v>24</v>
      </c>
      <c r="B24" s="77" t="str">
        <f>'Run Query'!B44</f>
        <v>ENA-FT-WT-CAL-GDL</v>
      </c>
      <c r="C24" t="str">
        <f t="shared" si="0"/>
        <v xml:space="preserve"> 'ENA-FT-WT-CAL-GDL',</v>
      </c>
      <c r="F24" s="15"/>
      <c r="G24" s="15"/>
      <c r="H24" s="15"/>
    </row>
    <row r="25" spans="1:8">
      <c r="A25">
        <f>ROW()</f>
        <v>25</v>
      </c>
      <c r="B25" s="77" t="str">
        <f>'Run Query'!B45</f>
        <v>ENA-FT-WC-ROX-GDL</v>
      </c>
      <c r="C25" t="str">
        <f t="shared" si="0"/>
        <v xml:space="preserve"> 'ENA-FT-WC-ROX-GDL',</v>
      </c>
      <c r="F25" s="15"/>
      <c r="G25" s="15"/>
      <c r="H25" s="15"/>
    </row>
    <row r="26" spans="1:8">
      <c r="A26">
        <f>ROW()</f>
        <v>26</v>
      </c>
      <c r="B26" s="77" t="str">
        <f>'Run Query'!B46</f>
        <v>MGMT-WEST-GDL</v>
      </c>
      <c r="C26" t="str">
        <f t="shared" si="0"/>
        <v xml:space="preserve"> 'MGMT-WEST-GDL',</v>
      </c>
      <c r="F26" s="15"/>
      <c r="G26" s="15"/>
      <c r="H26" s="15"/>
    </row>
    <row r="27" spans="1:8">
      <c r="A27">
        <f>ROW()</f>
        <v>27</v>
      </c>
      <c r="B27" s="77" t="str">
        <f>'Run Query'!B47</f>
        <v>FT-PGE-GDL</v>
      </c>
      <c r="C27" t="str">
        <f t="shared" si="0"/>
        <v xml:space="preserve"> 'FT-PGE-GDL',</v>
      </c>
      <c r="F27" s="15"/>
      <c r="G27" s="15"/>
      <c r="H27" s="15"/>
    </row>
    <row r="28" spans="1:8">
      <c r="A28">
        <f>ROW()</f>
        <v>28</v>
      </c>
      <c r="B28" s="77" t="str">
        <f>'Run Query'!B48</f>
        <v>ENA-FT-WT-SJ-GDL</v>
      </c>
      <c r="C28" t="str">
        <f t="shared" si="0"/>
        <v xml:space="preserve"> 'ENA-FT-WT-SJ-GDL',</v>
      </c>
      <c r="F28" s="15"/>
      <c r="G28" s="15"/>
      <c r="H28" s="15"/>
    </row>
    <row r="29" spans="1:8">
      <c r="A29">
        <f>ROW()</f>
        <v>29</v>
      </c>
      <c r="B29" s="77" t="str">
        <f>'Run Query'!B49</f>
        <v>ENA-FT-WC-SJ-GDL</v>
      </c>
      <c r="C29" t="str">
        <f t="shared" si="0"/>
        <v xml:space="preserve"> 'ENA-FT-WC-SJ-GDL',</v>
      </c>
      <c r="F29" s="15"/>
      <c r="G29" s="15"/>
      <c r="H29" s="15"/>
    </row>
    <row r="30" spans="1:8">
      <c r="A30">
        <f>ROW()</f>
        <v>30</v>
      </c>
      <c r="B30" s="77" t="str">
        <f>'Run Query'!B50</f>
        <v>ENA-FT-WT-ROX-GDL</v>
      </c>
      <c r="C30" t="str">
        <f t="shared" si="0"/>
        <v xml:space="preserve"> 'ENA-FT-WT-ROX-GDL',</v>
      </c>
      <c r="F30" s="15"/>
      <c r="G30" s="15"/>
      <c r="H30" s="15"/>
    </row>
    <row r="31" spans="1:8">
      <c r="A31">
        <f>ROW()</f>
        <v>31</v>
      </c>
      <c r="B31" s="77" t="str">
        <f>'Run Query'!B51</f>
        <v>FT-DENVER-GDL</v>
      </c>
      <c r="C31" t="str">
        <f t="shared" si="0"/>
        <v xml:space="preserve"> 'FT-DENVER-GDL',</v>
      </c>
      <c r="F31" s="15"/>
      <c r="G31" s="15"/>
      <c r="H31" s="15"/>
    </row>
    <row r="32" spans="1:8">
      <c r="A32">
        <f>ROW()</f>
        <v>32</v>
      </c>
      <c r="B32" s="77" t="str">
        <f>'Run Query'!B52</f>
        <v>FT-REGS-GDL</v>
      </c>
      <c r="C32" t="str">
        <f t="shared" si="0"/>
        <v xml:space="preserve"> 'FT-REGS-GDL',</v>
      </c>
      <c r="F32" s="15"/>
      <c r="G32" s="15"/>
      <c r="H32" s="15"/>
    </row>
    <row r="33" spans="1:8">
      <c r="A33">
        <f>ROW()</f>
        <v>33</v>
      </c>
      <c r="B33" s="77" t="str">
        <f>'Run Query'!B53</f>
        <v>ENA-FT-WT-SOCAL-GDL</v>
      </c>
      <c r="C33" t="str">
        <f t="shared" si="0"/>
        <v xml:space="preserve"> 'ENA-FT-WT-SOCAL-GDL',</v>
      </c>
      <c r="F33" s="15"/>
      <c r="G33" s="15"/>
      <c r="H33" s="15"/>
    </row>
    <row r="34" spans="1:8">
      <c r="A34">
        <f>ROW()</f>
        <v>34</v>
      </c>
      <c r="B34" s="77" t="str">
        <f>'Run Query'!B54</f>
        <v>ENA-FT-WT-SCAN-GDL</v>
      </c>
      <c r="C34" t="str">
        <f t="shared" si="0"/>
        <v xml:space="preserve"> 'ENA-FT-WT-SCAN-GDL',</v>
      </c>
      <c r="F34" s="15"/>
      <c r="G34" s="15"/>
      <c r="H34" s="15"/>
    </row>
    <row r="35" spans="1:8">
      <c r="A35">
        <f>ROW()</f>
        <v>35</v>
      </c>
      <c r="B35" s="77" t="str">
        <f>'Run Query'!B55</f>
        <v>ENA-IM-WC-CAL-PHY</v>
      </c>
      <c r="C35" t="str">
        <f t="shared" si="0"/>
        <v xml:space="preserve"> 'ENA-IM-WC-CAL-PHY',</v>
      </c>
      <c r="F35" s="15"/>
      <c r="G35" s="15"/>
      <c r="H35" s="15"/>
    </row>
    <row r="36" spans="1:8">
      <c r="A36">
        <f>ROW()</f>
        <v>36</v>
      </c>
      <c r="B36" s="77" t="str">
        <f>'Run Query'!B56</f>
        <v>ENA-IM-WT-CAL-PHY</v>
      </c>
      <c r="C36" t="str">
        <f t="shared" si="0"/>
        <v xml:space="preserve"> 'ENA-IM-WT-CAL-PHY',</v>
      </c>
      <c r="F36" s="15"/>
      <c r="G36" s="15"/>
      <c r="H36" s="15"/>
    </row>
    <row r="37" spans="1:8">
      <c r="A37">
        <f>ROW()</f>
        <v>37</v>
      </c>
      <c r="B37" s="77" t="str">
        <f>'Run Query'!B57</f>
        <v>ENA-IM-WC-ROX-PHY</v>
      </c>
      <c r="C37" t="str">
        <f t="shared" si="0"/>
        <v xml:space="preserve"> 'ENA-IM-WC-ROX-PHY',</v>
      </c>
      <c r="F37" s="15"/>
      <c r="G37" s="15"/>
      <c r="H37" s="15"/>
    </row>
    <row r="38" spans="1:8">
      <c r="A38">
        <f>ROW()</f>
        <v>38</v>
      </c>
      <c r="B38" s="77" t="str">
        <f>'Run Query'!B58</f>
        <v>MGMT-WEST-PHY</v>
      </c>
      <c r="C38" t="str">
        <f t="shared" si="0"/>
        <v xml:space="preserve"> 'MGMT-WEST-PHY',</v>
      </c>
      <c r="F38" s="15"/>
      <c r="G38" s="15"/>
      <c r="H38" s="15"/>
    </row>
    <row r="39" spans="1:8">
      <c r="A39">
        <f>ROW()</f>
        <v>39</v>
      </c>
      <c r="B39" s="77" t="str">
        <f>'Run Query'!B59</f>
        <v>ENA-IM-WT-SJ-PHY</v>
      </c>
      <c r="C39" t="str">
        <f t="shared" si="0"/>
        <v xml:space="preserve"> 'ENA-IM-WT-SJ-PHY',</v>
      </c>
      <c r="F39" s="15"/>
      <c r="G39" s="15"/>
      <c r="H39" s="15"/>
    </row>
    <row r="40" spans="1:8">
      <c r="A40">
        <f>ROW()</f>
        <v>40</v>
      </c>
      <c r="B40" s="77" t="str">
        <f>'Run Query'!B60</f>
        <v>ENA-IM-WC-SJ-PHY</v>
      </c>
      <c r="C40" t="str">
        <f t="shared" si="0"/>
        <v xml:space="preserve"> 'ENA-IM-WC-SJ-PHY',</v>
      </c>
      <c r="F40" s="15"/>
      <c r="G40" s="15"/>
      <c r="H40" s="15"/>
    </row>
    <row r="41" spans="1:8">
      <c r="A41">
        <f>ROW()</f>
        <v>41</v>
      </c>
      <c r="B41" s="77" t="str">
        <f>'Run Query'!B61</f>
        <v>ENA-IM-WT-ROX-PHY</v>
      </c>
      <c r="C41" t="str">
        <f t="shared" si="0"/>
        <v xml:space="preserve"> 'ENA-IM-WT-ROX-PHY',</v>
      </c>
      <c r="F41" s="15"/>
      <c r="G41" s="15"/>
      <c r="H41" s="15"/>
    </row>
    <row r="42" spans="1:8">
      <c r="A42">
        <f>ROW()</f>
        <v>42</v>
      </c>
      <c r="B42" s="77" t="str">
        <f>'Run Query'!B62</f>
        <v>INTRA-DENVER-PHY</v>
      </c>
      <c r="C42" t="str">
        <f t="shared" si="0"/>
        <v xml:space="preserve"> 'INTRA-DENVER-PHY',</v>
      </c>
    </row>
    <row r="43" spans="1:8">
      <c r="A43">
        <f>ROW()</f>
        <v>43</v>
      </c>
      <c r="B43" s="77" t="str">
        <f>'Run Query'!B63</f>
        <v>ENA-FT-WT-SOCAL-PHY</v>
      </c>
      <c r="C43" t="str">
        <f t="shared" si="0"/>
        <v xml:space="preserve"> 'ENA-FT-WT-SOCAL-PHY',</v>
      </c>
    </row>
    <row r="44" spans="1:8">
      <c r="A44">
        <f>ROW()</f>
        <v>44</v>
      </c>
      <c r="B44" s="77">
        <f>'Run Query'!B64</f>
        <v>0</v>
      </c>
      <c r="C44" t="str">
        <f t="shared" si="0"/>
        <v xml:space="preserve"> '0',</v>
      </c>
    </row>
    <row r="45" spans="1:8">
      <c r="A45">
        <f>ROW()</f>
        <v>45</v>
      </c>
      <c r="B45" s="77">
        <f>'Run Query'!B65</f>
        <v>0</v>
      </c>
      <c r="C45" t="str">
        <f t="shared" si="0"/>
        <v xml:space="preserve"> '0',</v>
      </c>
    </row>
    <row r="46" spans="1:8">
      <c r="A46">
        <f>ROW()</f>
        <v>46</v>
      </c>
      <c r="B46" s="77">
        <f>'Run Query'!B66</f>
        <v>0</v>
      </c>
      <c r="C46" t="str">
        <f t="shared" si="0"/>
        <v xml:space="preserve"> '0',</v>
      </c>
    </row>
    <row r="47" spans="1:8">
      <c r="A47">
        <f>ROW()</f>
        <v>47</v>
      </c>
      <c r="B47" s="77">
        <f>'Run Query'!B67</f>
        <v>0</v>
      </c>
      <c r="C47" t="str">
        <f t="shared" si="0"/>
        <v xml:space="preserve"> '0',</v>
      </c>
    </row>
    <row r="48" spans="1:8">
      <c r="A48">
        <f>ROW()</f>
        <v>48</v>
      </c>
      <c r="B48" s="77">
        <f>'Run Query'!B68</f>
        <v>0</v>
      </c>
      <c r="C48" t="str">
        <f t="shared" si="0"/>
        <v xml:space="preserve"> '0',</v>
      </c>
    </row>
    <row r="49" spans="1:3">
      <c r="A49">
        <f>ROW()</f>
        <v>49</v>
      </c>
      <c r="B49" s="77">
        <f>'Run Query'!B68</f>
        <v>0</v>
      </c>
      <c r="C49" t="str">
        <f t="shared" si="0"/>
        <v xml:space="preserve"> '0',</v>
      </c>
    </row>
    <row r="50" spans="1:3">
      <c r="A50">
        <f>ROW()</f>
        <v>50</v>
      </c>
      <c r="B50" s="77">
        <f>'Run Query'!B69</f>
        <v>0</v>
      </c>
      <c r="C50" t="str">
        <f t="shared" si="0"/>
        <v xml:space="preserve"> '0',</v>
      </c>
    </row>
    <row r="51" spans="1:3">
      <c r="A51">
        <f>ROW()</f>
        <v>51</v>
      </c>
      <c r="B51" s="77">
        <f>'Run Query'!B70</f>
        <v>0</v>
      </c>
      <c r="C51" t="str">
        <f t="shared" si="0"/>
        <v xml:space="preserve"> '0',</v>
      </c>
    </row>
    <row r="52" spans="1:3">
      <c r="A52">
        <f>ROW()</f>
        <v>52</v>
      </c>
      <c r="B52" s="77">
        <f>'Run Query'!B71</f>
        <v>0</v>
      </c>
      <c r="C52" t="str">
        <f t="shared" si="0"/>
        <v xml:space="preserve"> '0',</v>
      </c>
    </row>
    <row r="53" spans="1:3">
      <c r="A53">
        <f>ROW()</f>
        <v>53</v>
      </c>
      <c r="B53" s="77">
        <f>'Run Query'!B72</f>
        <v>0</v>
      </c>
      <c r="C53" t="str">
        <f t="shared" si="0"/>
        <v xml:space="preserve"> '0',</v>
      </c>
    </row>
    <row r="54" spans="1:3">
      <c r="A54">
        <f>ROW()</f>
        <v>54</v>
      </c>
      <c r="B54" s="77">
        <f>'Run Query'!B73</f>
        <v>0</v>
      </c>
      <c r="C54" t="str">
        <f t="shared" si="0"/>
        <v xml:space="preserve"> '0',</v>
      </c>
    </row>
    <row r="55" spans="1:3">
      <c r="A55">
        <f>ROW()</f>
        <v>55</v>
      </c>
      <c r="B55" s="77">
        <f>'Run Query'!B74</f>
        <v>0</v>
      </c>
      <c r="C55" t="str">
        <f t="shared" si="0"/>
        <v xml:space="preserve"> '0',</v>
      </c>
    </row>
    <row r="56" spans="1:3">
      <c r="A56">
        <f>ROW()</f>
        <v>56</v>
      </c>
      <c r="B56" s="77">
        <f>'Run Query'!B75</f>
        <v>0</v>
      </c>
      <c r="C56" t="str">
        <f t="shared" si="0"/>
        <v xml:space="preserve"> '0',</v>
      </c>
    </row>
    <row r="57" spans="1:3">
      <c r="A57">
        <f>ROW()</f>
        <v>57</v>
      </c>
      <c r="B57" s="77">
        <f>'Run Query'!B76</f>
        <v>0</v>
      </c>
      <c r="C57" t="str">
        <f t="shared" si="0"/>
        <v xml:space="preserve"> '0',</v>
      </c>
    </row>
    <row r="58" spans="1:3">
      <c r="A58">
        <f>ROW()</f>
        <v>58</v>
      </c>
      <c r="B58" s="77">
        <f>'Run Query'!B77</f>
        <v>0</v>
      </c>
      <c r="C58" t="str">
        <f t="shared" si="0"/>
        <v xml:space="preserve"> '0',</v>
      </c>
    </row>
    <row r="59" spans="1:3">
      <c r="A59">
        <f>ROW()</f>
        <v>59</v>
      </c>
      <c r="B59" s="77">
        <f>'Run Query'!B78</f>
        <v>0</v>
      </c>
      <c r="C59" t="str">
        <f t="shared" si="0"/>
        <v xml:space="preserve"> '0',</v>
      </c>
    </row>
    <row r="60" spans="1:3">
      <c r="A60">
        <f>ROW()</f>
        <v>60</v>
      </c>
      <c r="B60" s="77">
        <f>'Run Query'!B79</f>
        <v>0</v>
      </c>
      <c r="C60" t="str">
        <f t="shared" si="0"/>
        <v xml:space="preserve"> '0',</v>
      </c>
    </row>
    <row r="61" spans="1:3">
      <c r="A61">
        <f>ROW()</f>
        <v>61</v>
      </c>
      <c r="B61" s="77">
        <f>'Run Query'!B80</f>
        <v>0</v>
      </c>
      <c r="C61" t="str">
        <f t="shared" si="0"/>
        <v xml:space="preserve"> '0',</v>
      </c>
    </row>
    <row r="62" spans="1:3">
      <c r="A62">
        <f>ROW()</f>
        <v>62</v>
      </c>
      <c r="B62" s="77">
        <f>'Run Query'!B81</f>
        <v>0</v>
      </c>
      <c r="C62" t="str">
        <f t="shared" si="0"/>
        <v xml:space="preserve"> '0',</v>
      </c>
    </row>
    <row r="63" spans="1:3">
      <c r="A63">
        <f>ROW()</f>
        <v>63</v>
      </c>
      <c r="B63" s="77">
        <f>'Run Query'!B82</f>
        <v>0</v>
      </c>
      <c r="C63" t="str">
        <f t="shared" si="0"/>
        <v xml:space="preserve"> '0',</v>
      </c>
    </row>
    <row r="64" spans="1:3">
      <c r="A64">
        <f>ROW()</f>
        <v>64</v>
      </c>
      <c r="B64" s="77">
        <f>'Run Query'!B83</f>
        <v>0</v>
      </c>
      <c r="C64" t="str">
        <f t="shared" si="0"/>
        <v xml:space="preserve"> '0',</v>
      </c>
    </row>
    <row r="65" spans="1:3">
      <c r="A65">
        <f>ROW()</f>
        <v>65</v>
      </c>
      <c r="B65" s="77">
        <f>'Run Query'!B84</f>
        <v>0</v>
      </c>
      <c r="C65" t="str">
        <f t="shared" si="0"/>
        <v xml:space="preserve"> '0',</v>
      </c>
    </row>
    <row r="66" spans="1:3">
      <c r="A66">
        <f>ROW()</f>
        <v>66</v>
      </c>
      <c r="B66" s="77">
        <f>'Run Query'!B85</f>
        <v>0</v>
      </c>
      <c r="C66" t="str">
        <f t="shared" si="0"/>
        <v xml:space="preserve"> '0',</v>
      </c>
    </row>
    <row r="67" spans="1:3">
      <c r="A67">
        <f>ROW()</f>
        <v>67</v>
      </c>
      <c r="B67" s="77">
        <f>'Run Query'!B86</f>
        <v>0</v>
      </c>
      <c r="C67" t="str">
        <f t="shared" si="0"/>
        <v xml:space="preserve"> '0',</v>
      </c>
    </row>
    <row r="68" spans="1:3">
      <c r="A68">
        <f>ROW()</f>
        <v>68</v>
      </c>
      <c r="B68" s="77">
        <f>'Run Query'!B87</f>
        <v>0</v>
      </c>
      <c r="C68" t="str">
        <f t="shared" si="0"/>
        <v xml:space="preserve"> '0',</v>
      </c>
    </row>
    <row r="69" spans="1:3">
      <c r="A69">
        <f>ROW()</f>
        <v>69</v>
      </c>
      <c r="B69" s="77">
        <f>'Run Query'!B88</f>
        <v>0</v>
      </c>
      <c r="C69" t="str">
        <f t="shared" si="0"/>
        <v xml:space="preserve"> '0',</v>
      </c>
    </row>
    <row r="70" spans="1:3">
      <c r="A70">
        <f>ROW()</f>
        <v>70</v>
      </c>
      <c r="B70" s="77">
        <f>'Run Query'!B89</f>
        <v>0</v>
      </c>
      <c r="C70" t="str">
        <f t="shared" si="0"/>
        <v xml:space="preserve"> '0',</v>
      </c>
    </row>
    <row r="71" spans="1:3">
      <c r="A71">
        <f>ROW()</f>
        <v>71</v>
      </c>
      <c r="B71" s="77">
        <f>'Run Query'!B90</f>
        <v>0</v>
      </c>
      <c r="C71" t="str">
        <f t="shared" si="0"/>
        <v xml:space="preserve"> '0',</v>
      </c>
    </row>
    <row r="72" spans="1:3">
      <c r="A72">
        <f>ROW()</f>
        <v>72</v>
      </c>
      <c r="B72" s="77">
        <f>'Run Query'!B91</f>
        <v>0</v>
      </c>
      <c r="C72" t="str">
        <f t="shared" si="0"/>
        <v xml:space="preserve"> '0',</v>
      </c>
    </row>
    <row r="73" spans="1:3">
      <c r="A73">
        <f>ROW()</f>
        <v>73</v>
      </c>
      <c r="B73" s="77">
        <f>'Run Query'!B92</f>
        <v>0</v>
      </c>
      <c r="C73" t="str">
        <f t="shared" ref="C73:C100" si="1">" "&amp;"'"&amp;B73&amp;"'"&amp;","</f>
        <v xml:space="preserve"> '0',</v>
      </c>
    </row>
    <row r="74" spans="1:3">
      <c r="A74">
        <f>ROW()</f>
        <v>74</v>
      </c>
      <c r="B74" s="77">
        <f>'Run Query'!B93</f>
        <v>0</v>
      </c>
      <c r="C74" t="str">
        <f t="shared" si="1"/>
        <v xml:space="preserve"> '0',</v>
      </c>
    </row>
    <row r="75" spans="1:3">
      <c r="A75">
        <f>ROW()</f>
        <v>75</v>
      </c>
      <c r="B75" s="77">
        <f>'Run Query'!B94</f>
        <v>0</v>
      </c>
      <c r="C75" t="str">
        <f t="shared" si="1"/>
        <v xml:space="preserve"> '0',</v>
      </c>
    </row>
    <row r="76" spans="1:3">
      <c r="A76">
        <f>ROW()</f>
        <v>76</v>
      </c>
      <c r="B76" s="77">
        <f>'Run Query'!B95</f>
        <v>0</v>
      </c>
      <c r="C76" t="str">
        <f t="shared" si="1"/>
        <v xml:space="preserve"> '0',</v>
      </c>
    </row>
    <row r="77" spans="1:3">
      <c r="A77">
        <f>ROW()</f>
        <v>77</v>
      </c>
      <c r="B77" s="77">
        <f>'Run Query'!B96</f>
        <v>0</v>
      </c>
      <c r="C77" t="str">
        <f t="shared" si="1"/>
        <v xml:space="preserve"> '0',</v>
      </c>
    </row>
    <row r="78" spans="1:3">
      <c r="A78">
        <f>ROW()</f>
        <v>78</v>
      </c>
      <c r="B78" s="77">
        <f>'Run Query'!B97</f>
        <v>0</v>
      </c>
      <c r="C78" t="str">
        <f t="shared" si="1"/>
        <v xml:space="preserve"> '0',</v>
      </c>
    </row>
    <row r="79" spans="1:3">
      <c r="A79">
        <f>ROW()</f>
        <v>79</v>
      </c>
      <c r="B79" s="77">
        <f>'Run Query'!B98</f>
        <v>0</v>
      </c>
      <c r="C79" t="str">
        <f t="shared" si="1"/>
        <v xml:space="preserve"> '0',</v>
      </c>
    </row>
    <row r="80" spans="1:3">
      <c r="A80">
        <f>ROW()</f>
        <v>80</v>
      </c>
      <c r="B80" s="77">
        <f>'Run Query'!B99</f>
        <v>0</v>
      </c>
      <c r="C80" t="str">
        <f t="shared" si="1"/>
        <v xml:space="preserve"> '0',</v>
      </c>
    </row>
    <row r="81" spans="1:3">
      <c r="A81">
        <f>ROW()</f>
        <v>81</v>
      </c>
      <c r="B81" s="77">
        <f>'Run Query'!B100</f>
        <v>0</v>
      </c>
      <c r="C81" t="str">
        <f t="shared" si="1"/>
        <v xml:space="preserve"> '0',</v>
      </c>
    </row>
    <row r="82" spans="1:3">
      <c r="A82">
        <f>ROW()</f>
        <v>82</v>
      </c>
      <c r="B82" s="77">
        <f>'Run Query'!B101</f>
        <v>0</v>
      </c>
      <c r="C82" t="str">
        <f t="shared" si="1"/>
        <v xml:space="preserve"> '0',</v>
      </c>
    </row>
    <row r="83" spans="1:3">
      <c r="A83">
        <f>ROW()</f>
        <v>83</v>
      </c>
      <c r="B83" s="77">
        <f>'Run Query'!B102</f>
        <v>0</v>
      </c>
      <c r="C83" t="str">
        <f t="shared" si="1"/>
        <v xml:space="preserve"> '0',</v>
      </c>
    </row>
    <row r="84" spans="1:3">
      <c r="A84">
        <f>ROW()</f>
        <v>84</v>
      </c>
      <c r="B84" s="77">
        <f>'Run Query'!B103</f>
        <v>0</v>
      </c>
      <c r="C84" t="str">
        <f t="shared" si="1"/>
        <v xml:space="preserve"> '0',</v>
      </c>
    </row>
    <row r="85" spans="1:3">
      <c r="A85">
        <f>ROW()</f>
        <v>85</v>
      </c>
      <c r="B85" s="77">
        <f>'Run Query'!B104</f>
        <v>0</v>
      </c>
      <c r="C85" t="str">
        <f t="shared" si="1"/>
        <v xml:space="preserve"> '0',</v>
      </c>
    </row>
    <row r="86" spans="1:3">
      <c r="A86">
        <f>ROW()</f>
        <v>86</v>
      </c>
      <c r="B86" s="77">
        <f>'Run Query'!B105</f>
        <v>0</v>
      </c>
      <c r="C86" t="str">
        <f t="shared" si="1"/>
        <v xml:space="preserve"> '0',</v>
      </c>
    </row>
    <row r="87" spans="1:3">
      <c r="A87">
        <f>ROW()</f>
        <v>87</v>
      </c>
      <c r="B87" s="77">
        <f>'Run Query'!B106</f>
        <v>0</v>
      </c>
      <c r="C87" t="str">
        <f t="shared" si="1"/>
        <v xml:space="preserve"> '0',</v>
      </c>
    </row>
    <row r="88" spans="1:3">
      <c r="A88">
        <f>ROW()</f>
        <v>88</v>
      </c>
      <c r="B88" s="77">
        <f>'Run Query'!B107</f>
        <v>0</v>
      </c>
      <c r="C88" t="str">
        <f t="shared" si="1"/>
        <v xml:space="preserve"> '0',</v>
      </c>
    </row>
    <row r="89" spans="1:3">
      <c r="A89">
        <f>ROW()</f>
        <v>89</v>
      </c>
      <c r="B89" s="77">
        <f>'Run Query'!B108</f>
        <v>0</v>
      </c>
      <c r="C89" t="str">
        <f t="shared" si="1"/>
        <v xml:space="preserve"> '0',</v>
      </c>
    </row>
    <row r="90" spans="1:3">
      <c r="A90">
        <f>ROW()</f>
        <v>90</v>
      </c>
      <c r="B90" s="77">
        <f>'Run Query'!B109</f>
        <v>0</v>
      </c>
      <c r="C90" t="str">
        <f t="shared" si="1"/>
        <v xml:space="preserve"> '0',</v>
      </c>
    </row>
    <row r="91" spans="1:3">
      <c r="A91">
        <f>ROW()</f>
        <v>91</v>
      </c>
      <c r="B91" s="77">
        <f>'Run Query'!B110</f>
        <v>0</v>
      </c>
      <c r="C91" t="str">
        <f t="shared" si="1"/>
        <v xml:space="preserve"> '0',</v>
      </c>
    </row>
    <row r="92" spans="1:3">
      <c r="A92">
        <f>ROW()</f>
        <v>92</v>
      </c>
      <c r="B92" s="77">
        <f>'Run Query'!B111</f>
        <v>0</v>
      </c>
      <c r="C92" t="str">
        <f t="shared" si="1"/>
        <v xml:space="preserve"> '0',</v>
      </c>
    </row>
    <row r="93" spans="1:3">
      <c r="A93">
        <f>ROW()</f>
        <v>93</v>
      </c>
      <c r="B93" s="77">
        <f>'Run Query'!B112</f>
        <v>0</v>
      </c>
      <c r="C93" t="str">
        <f t="shared" si="1"/>
        <v xml:space="preserve"> '0',</v>
      </c>
    </row>
    <row r="94" spans="1:3">
      <c r="A94">
        <f>ROW()</f>
        <v>94</v>
      </c>
      <c r="B94" s="77">
        <f>'Run Query'!B113</f>
        <v>0</v>
      </c>
      <c r="C94" t="str">
        <f t="shared" si="1"/>
        <v xml:space="preserve"> '0',</v>
      </c>
    </row>
    <row r="95" spans="1:3">
      <c r="A95">
        <f>ROW()</f>
        <v>95</v>
      </c>
      <c r="B95" s="77">
        <f>'Run Query'!B114</f>
        <v>0</v>
      </c>
      <c r="C95" t="str">
        <f t="shared" si="1"/>
        <v xml:space="preserve"> '0',</v>
      </c>
    </row>
    <row r="96" spans="1:3">
      <c r="A96">
        <f>ROW()</f>
        <v>96</v>
      </c>
      <c r="B96" s="77">
        <f>'Run Query'!B115</f>
        <v>0</v>
      </c>
      <c r="C96" t="str">
        <f t="shared" si="1"/>
        <v xml:space="preserve"> '0',</v>
      </c>
    </row>
    <row r="97" spans="1:3">
      <c r="A97">
        <f>ROW()</f>
        <v>97</v>
      </c>
      <c r="B97" s="77">
        <f>'Run Query'!B116</f>
        <v>0</v>
      </c>
      <c r="C97" t="str">
        <f t="shared" si="1"/>
        <v xml:space="preserve"> '0',</v>
      </c>
    </row>
    <row r="98" spans="1:3">
      <c r="A98">
        <f>ROW()</f>
        <v>98</v>
      </c>
      <c r="B98" s="77">
        <f>'Run Query'!B117</f>
        <v>0</v>
      </c>
      <c r="C98" t="str">
        <f t="shared" si="1"/>
        <v xml:space="preserve"> '0',</v>
      </c>
    </row>
    <row r="99" spans="1:3">
      <c r="A99">
        <f>ROW()</f>
        <v>99</v>
      </c>
      <c r="B99" s="77">
        <f>'Run Query'!B118</f>
        <v>0</v>
      </c>
      <c r="C99" t="str">
        <f t="shared" si="1"/>
        <v xml:space="preserve"> '0',</v>
      </c>
    </row>
    <row r="100" spans="1:3">
      <c r="A100">
        <f>ROW()</f>
        <v>100</v>
      </c>
      <c r="B100" s="77">
        <f>'Run Query'!B119</f>
        <v>0</v>
      </c>
      <c r="C100" t="str">
        <f t="shared" si="1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129540</xdr:rowOff>
                  </from>
                  <to>
                    <xdr:col>1</xdr:col>
                    <xdr:colOff>716280</xdr:colOff>
                    <xdr:row>3</xdr:row>
                    <xdr:rowOff>91440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3.2"/>
  <cols>
    <col min="1" max="1" width="11.33203125" style="86" customWidth="1"/>
    <col min="2" max="3" width="9.109375" style="86" customWidth="1"/>
    <col min="4" max="4" width="16" style="86" customWidth="1"/>
    <col min="5" max="5" width="9.109375" style="86" customWidth="1"/>
    <col min="6" max="6" width="11.109375" style="86" customWidth="1"/>
    <col min="7" max="7" width="13.33203125" style="86" customWidth="1"/>
    <col min="8" max="8" width="12.33203125" customWidth="1"/>
    <col min="9" max="9" width="11.44140625" customWidth="1"/>
    <col min="10" max="10" width="17.44140625" bestFit="1" customWidth="1"/>
    <col min="11" max="11" width="11.5546875" customWidth="1"/>
    <col min="12" max="12" width="9.88671875" customWidth="1"/>
  </cols>
  <sheetData>
    <row r="1" spans="1:11" ht="13.8" thickBot="1"/>
    <row r="2" spans="1:11" ht="18" thickBot="1">
      <c r="A2" s="87" t="s">
        <v>9</v>
      </c>
      <c r="B2" s="88"/>
      <c r="C2" s="89"/>
      <c r="D2" s="90"/>
      <c r="E2" s="91"/>
      <c r="F2" s="92"/>
    </row>
    <row r="3" spans="1:11" ht="13.8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8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8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8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8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8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8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183</v>
      </c>
      <c r="K19" s="207" t="s">
        <v>14</v>
      </c>
    </row>
    <row r="20" spans="1:11" ht="13.8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8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8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8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8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8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8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8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8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8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8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8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8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8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8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8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8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8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8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8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8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8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8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8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8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8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8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8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8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8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8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8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8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8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8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8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8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8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8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8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8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8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8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8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8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8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8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8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8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8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8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8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8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8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8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8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8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8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8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8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8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8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8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8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8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8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8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8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8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8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8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8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8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8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8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8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8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8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8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8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8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8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8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8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8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8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8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8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8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8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8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8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8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8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8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8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8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8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8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8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8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8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8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8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8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8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8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8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8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8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8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8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8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8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8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8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8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8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8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8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8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8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8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8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8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8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8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8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8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8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8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8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8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8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8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8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8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8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8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8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8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8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8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8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8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8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8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8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8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8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8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8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8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3.2"/>
  <cols>
    <col min="1" max="1" width="12.88671875" customWidth="1"/>
    <col min="2" max="2" width="9.109375" style="55" customWidth="1"/>
    <col min="3" max="3" width="13.6640625" customWidth="1"/>
    <col min="6" max="6" width="11.109375" customWidth="1"/>
    <col min="7" max="7" width="12.44140625" style="55" customWidth="1"/>
    <col min="8" max="8" width="11.44140625" customWidth="1"/>
    <col min="10" max="10" width="12.44140625" customWidth="1"/>
    <col min="11" max="11" width="10.44140625" customWidth="1"/>
    <col min="13" max="13" width="11.33203125" customWidth="1"/>
    <col min="15" max="15" width="10.109375" customWidth="1"/>
  </cols>
  <sheetData>
    <row r="1" spans="1:15" ht="16.2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 ht="26.4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8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2001-10-25T22:52:19Z</cp:lastPrinted>
  <dcterms:created xsi:type="dcterms:W3CDTF">1998-02-25T20:12:16Z</dcterms:created>
  <dcterms:modified xsi:type="dcterms:W3CDTF">2023-09-10T11:15:09Z</dcterms:modified>
</cp:coreProperties>
</file>