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39"/>
  </bookViews>
  <sheets>
    <sheet name="Summary 2002 Revised" sheetId="46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r:id="rId46"/>
    <sheet name="Competitive Ana" sheetId="10" r:id="rId47"/>
    <sheet name="Gas - Fund" sheetId="34" r:id="rId48"/>
    <sheet name="East - Fund" sheetId="38" r:id="rId49"/>
    <sheet name="West - Fund" sheetId="36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<sst xmlns="http://schemas.openxmlformats.org/spreadsheetml/2006/main" count="4082" uniqueCount="250">
  <si>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</si>
  <si>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</si>
  <si>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</si>
  <si>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</si>
  <si>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</si>
  <si>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</si>
  <si>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</si>
  <si>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</si>
  <si>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</si>
  <si>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</si>
  <si>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</si>
  <si>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</si>
  <si>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</si>
  <si>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</si>
  <si>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</si>
  <si>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</si>
  <si>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</si>
  <si>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</si>
  <si>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</si>
  <si>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</si>
  <si>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</si>
  <si>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</si>
  <si>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</si>
  <si>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</si>
  <si>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</si>
  <si>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</si>
  <si>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</si>
  <si>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</si>
  <si>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</si>
  <si>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</si>
  <si>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</si>
  <si>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</si>
  <si>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</si>
  <si>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</si>
  <si>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</si>
  <si>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</si>
  <si>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</si>
  <si>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</si>
  <si>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</si>
  <si>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</si>
  <si>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</si>
  <si>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</si>
  <si>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</si>
  <si>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</si>
  <si>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</si>
  <si>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</si>
  <si>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</si>
  <si>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</si>
  <si>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</si>
  <si>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</si>
  <si>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</si>
  <si>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</si>
  <si>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</si>
  <si>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</si>
  <si>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</si>
  <si>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</si>
  <si>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</si>
  <si>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</si>
  <si>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</si>
  <si>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</si>
  <si>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</si>
  <si>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</si>
  <si>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</si>
  <si>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</si>
  <si>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</si>
  <si>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</si>
  <si>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</si>
  <si>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</si>
  <si>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</si>
  <si>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</si>
  <si>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</si>
  <si>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</si>
  <si>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</si>
  <si>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</si>
  <si>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</si>
  <si>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</si>
  <si>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</si>
  <si>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</si>
  <si>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</si>
  <si>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</si>
  <si>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</si>
  <si>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</si>
  <si>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</si>
  <si>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</si>
  <si>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</si>
  <si>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</si>
  <si>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</si>
  <si>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</si>
  <si>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</si>
  <si>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</si>
  <si>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</si>
  <si>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</si>
  <si>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</si>
  <si>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</si>
  <si>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</si>
  <si>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</si>
  <si>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</si>
  <si>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</si>
  <si>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</si>
  <si>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</si>
  <si>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</si>
  <si>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</si>
  <si>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</si>
  <si>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</si>
  <si>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</si>
  <si>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</si>
  <si>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</si>
  <si>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</si>
  <si>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</si>
  <si>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</si>
  <si>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</si>
  <si>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</si>
  <si>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</si>
  <si>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</si>
  <si>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</si>
  <si>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</si>
  <si>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</si>
  <si>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</si>
  <si>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</si>
  <si>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</si>
  <si>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</si>
  <si>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</si>
  <si>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</si>
  <si>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</si>
  <si>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</si>
  <si>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</si>
  <si>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</si>
  <si>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</si>
  <si>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</si>
  <si>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</si>
  <si>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</si>
  <si>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</si>
  <si>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</si>
  <si>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</si>
  <si>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</si>
  <si>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</si>
  <si>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</si>
  <si>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</si>
  <si>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</si>
  <si>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</si>
  <si>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</si>
  <si>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</si>
  <si>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</si>
  <si>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</si>
  <si>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</si>
  <si>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</si>
  <si>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</si>
  <si>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</si>
  <si>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</si>
  <si>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</si>
  <si>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</si>
  <si>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</si>
  <si>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</si>
  <si>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</si>
  <si>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</si>
  <si>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</si>
  <si>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</si>
  <si>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</si>
  <si>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</si>
  <si>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</si>
  <si>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</si>
  <si>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</si>
  <si>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</si>
  <si>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</si>
  <si>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</si>
  <si>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</si>
  <si>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</si>
  <si>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</si>
  <si>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</si>
  <si>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</si>
  <si>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</si>
  <si>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</si>
  <si>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</si>
  <si>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</si>
  <si>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</si>
  <si>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</si>
  <si>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</si>
  <si>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</si>
  <si>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</si>
  <si>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</si>
  <si>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</si>
  <si>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</si>
  <si>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</si>
  <si>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</si>
  <si>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</si>
  <si>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</si>
  <si>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</si>
  <si>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</si>
  <si>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</si>
  <si>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</si>
  <si>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</si>
  <si>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</si>
  <si>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</si>
  <si>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</si>
  <si>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</si>
  <si>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</si>
  <si>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</si>
  <si>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</si>
  <si>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</si>
  <si>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</si>
  <si>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</si>
  <si>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</si>
  <si>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</si>
  <si>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</si>
  <si>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</si>
  <si>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</si>
  <si>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</si>
  <si>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</si>
  <si>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</si>
  <si>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</si>
  <si>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</si>
  <si>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</si>
  <si>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</si>
  <si>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</si>
  <si>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</si>
  <si>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</si>
  <si>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</si>
  <si>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</si>
  <si>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</si>
  <si>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</si>
  <si>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</si>
  <si>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</si>
  <si>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</si>
  <si>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</si>
  <si>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</si>
  <si>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</si>
  <si>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</si>
  <si>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</si>
  <si>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</si>
  <si>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</si>
  <si>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</si>
  <si>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</si>
  <si>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</si>
  <si>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</si>
  <si>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</si>
  <si>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</si>
  <si>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</si>
  <si>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</si>
  <si>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</si>
  <si>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</si>
  <si>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</si>
  <si>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</si>
  <si>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</si>
  <si>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</si>
  <si>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</si>
  <si>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</si>
  <si>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</si>
  <si>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</si>
  <si>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 xml:space="preserve"> Fundamentals- Houston</t>
  </si>
  <si>
    <t>Franchise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</si>
</sst>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61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opLeftCell="B71" zoomScaleNormal="100" workbookViewId="0">
      <selection activeCell="P86" sqref="P86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0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8" thickBot="1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8" thickBot="1" x14ac:dyDescent="0.3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8" thickBot="1" x14ac:dyDescent="0.3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5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5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5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5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5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5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5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5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5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5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5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5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5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5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5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5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5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5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5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5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5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5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5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5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5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5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5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5">
      <c r="H34" s="90"/>
      <c r="I34" s="8"/>
      <c r="J34" s="97"/>
      <c r="L34" s="90"/>
      <c r="N34" s="97"/>
      <c r="P34" s="87"/>
      <c r="R34" s="97"/>
      <c r="T34" s="97"/>
    </row>
    <row r="35" spans="2:24" x14ac:dyDescent="0.25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5">
      <c r="H36" s="90"/>
      <c r="I36" s="8"/>
      <c r="J36" s="90"/>
      <c r="L36" s="90"/>
      <c r="N36" s="90"/>
      <c r="P36" s="87"/>
      <c r="R36" s="90"/>
      <c r="T36" s="90"/>
    </row>
    <row r="37" spans="2:24" x14ac:dyDescent="0.25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5">
      <c r="H38" s="90"/>
      <c r="I38" s="8"/>
      <c r="J38" s="90"/>
      <c r="L38" s="90"/>
      <c r="N38" s="90"/>
      <c r="P38" s="87"/>
      <c r="R38" s="90"/>
      <c r="T38" s="90"/>
    </row>
    <row r="39" spans="2:24" x14ac:dyDescent="0.25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5">
      <c r="H40" s="90"/>
      <c r="I40" s="8"/>
      <c r="J40" s="90"/>
      <c r="L40" s="90"/>
      <c r="N40" s="90"/>
      <c r="P40" s="87"/>
      <c r="R40" s="98"/>
      <c r="T40" s="90"/>
    </row>
    <row r="41" spans="2:24" x14ac:dyDescent="0.25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5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5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5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5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5">
      <c r="H46" s="90"/>
      <c r="I46" s="8"/>
      <c r="J46" s="90"/>
      <c r="L46" s="90"/>
      <c r="N46" s="90"/>
      <c r="P46" s="87"/>
      <c r="R46" s="90"/>
      <c r="T46" s="90"/>
    </row>
    <row r="47" spans="2:24" x14ac:dyDescent="0.25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5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5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5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5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5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5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5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5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5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5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5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5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5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5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5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5">
      <c r="H63" s="90"/>
      <c r="I63" s="8"/>
      <c r="J63" s="90"/>
      <c r="L63" s="90"/>
      <c r="N63" s="90"/>
      <c r="P63" s="90"/>
      <c r="R63" s="90"/>
      <c r="T63" s="90"/>
    </row>
    <row r="64" spans="2:23" x14ac:dyDescent="0.25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5">
      <c r="H65" s="90"/>
      <c r="I65" s="8"/>
      <c r="J65" s="90"/>
      <c r="L65" s="90"/>
      <c r="N65" s="90"/>
      <c r="P65" s="90"/>
      <c r="R65" s="90"/>
      <c r="T65" s="90"/>
    </row>
    <row r="66" spans="2:22" x14ac:dyDescent="0.25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5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5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5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5">
      <c r="H70" s="90"/>
      <c r="I70" s="8"/>
      <c r="J70" s="99"/>
      <c r="L70" s="90"/>
      <c r="N70" s="99"/>
      <c r="P70" s="87"/>
      <c r="R70" s="98"/>
      <c r="T70" s="99"/>
    </row>
    <row r="71" spans="2:22" x14ac:dyDescent="0.25">
      <c r="H71" s="90"/>
      <c r="I71" s="8"/>
      <c r="J71" s="90"/>
      <c r="L71" s="90"/>
      <c r="N71" s="90"/>
      <c r="P71" s="93"/>
      <c r="R71" s="90"/>
      <c r="T71" s="90"/>
    </row>
    <row r="72" spans="2:22" x14ac:dyDescent="0.25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5">
      <c r="H73" s="90"/>
      <c r="I73" s="8"/>
      <c r="J73" s="90"/>
      <c r="L73" s="90"/>
      <c r="N73" s="90"/>
      <c r="P73" s="93"/>
      <c r="R73" s="90"/>
      <c r="T73" s="90"/>
    </row>
    <row r="74" spans="2:22" x14ac:dyDescent="0.25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5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5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5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5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5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5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5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5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5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5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5">
      <c r="H85" s="90"/>
      <c r="I85" s="8"/>
      <c r="J85" s="99"/>
      <c r="L85" s="90"/>
      <c r="N85" s="99"/>
      <c r="P85" s="87"/>
      <c r="R85" s="98"/>
      <c r="T85" s="99"/>
    </row>
    <row r="86" spans="2:21" x14ac:dyDescent="0.25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6.7+1.1+1.2</f>
        <v>9</v>
      </c>
      <c r="R86" s="98">
        <f>G86-P86</f>
        <v>-9</v>
      </c>
      <c r="T86" s="99">
        <f>32+6+5</f>
        <v>43</v>
      </c>
    </row>
    <row r="87" spans="2:21" x14ac:dyDescent="0.25">
      <c r="H87" s="90"/>
      <c r="I87" s="8"/>
      <c r="J87" s="99"/>
      <c r="L87" s="90"/>
      <c r="N87" s="99"/>
      <c r="P87" s="87"/>
      <c r="R87" s="98"/>
      <c r="T87" s="99"/>
    </row>
    <row r="88" spans="2:21" x14ac:dyDescent="0.25">
      <c r="H88" s="90"/>
      <c r="I88" s="8"/>
      <c r="J88" s="99"/>
      <c r="L88" s="90"/>
      <c r="N88" s="99"/>
      <c r="P88" s="87"/>
      <c r="R88" s="98"/>
      <c r="T88" s="99"/>
    </row>
    <row r="89" spans="2:21" x14ac:dyDescent="0.25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5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5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5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5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192.20000000000002</v>
      </c>
      <c r="Q93" s="103" t="s">
        <v>151</v>
      </c>
      <c r="R93" s="119">
        <f>R35+R37+R39+R41+R43+R45+R47+R49+R62+R64+R66+R67+R68+R69+R72+R74+R77+R78+R79+R80+R86+R89+R82+R91</f>
        <v>-192.24</v>
      </c>
      <c r="T93" s="119">
        <f>T35+T37+T39+T41+T43+T45+T47+T49+T62+T64+T66+T67+T68+T69+T72+T74+T77+T78+T79+T80+T86+T89+T82+T91</f>
        <v>691</v>
      </c>
    </row>
    <row r="94" spans="2:21" x14ac:dyDescent="0.25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5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5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230.3</v>
      </c>
      <c r="R96" s="106">
        <f>G96-P96</f>
        <v>644.70000000000005</v>
      </c>
      <c r="T96" s="107">
        <f>T93+T33</f>
        <v>853</v>
      </c>
    </row>
    <row r="97" spans="2:20" x14ac:dyDescent="0.25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5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5">
      <c r="B99" t="s">
        <v>214</v>
      </c>
      <c r="G99" s="8"/>
      <c r="H99" s="8"/>
      <c r="I99" s="8"/>
      <c r="J99" s="8"/>
      <c r="K99" s="8"/>
      <c r="L99" s="8"/>
    </row>
    <row r="100" spans="2:20" x14ac:dyDescent="0.25">
      <c r="B100" t="s">
        <v>215</v>
      </c>
      <c r="G100" s="8"/>
      <c r="H100" s="8"/>
      <c r="I100" s="8"/>
      <c r="J100" s="8"/>
      <c r="K100" s="8"/>
      <c r="L100" s="8"/>
    </row>
    <row r="101" spans="2:20" x14ac:dyDescent="0.25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5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13</v>
      </c>
      <c r="M28" s="25">
        <f>SUM(M16:M27)</f>
        <v>2028000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5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17</v>
      </c>
      <c r="M28" s="25">
        <f>SUM(M16:M27)</f>
        <v>1465200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28" width="9.109375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2</v>
      </c>
      <c r="M28" s="25">
        <f>SUM(M16:M27)</f>
        <v>105600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72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5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5">
      <c r="M28">
        <f>SUM(M16:M27)</f>
        <v>42</v>
      </c>
      <c r="N28" s="25">
        <f>SUM(N16:N27)*1.2</f>
        <v>5891760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5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19</v>
      </c>
      <c r="N28" s="25">
        <f>SUM(N16:N27)*1.2</f>
        <v>3020400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5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10</v>
      </c>
      <c r="N28" s="25">
        <f>SUM(N16:N27)*1.2</f>
        <v>1883520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8</v>
      </c>
      <c r="N28" s="25">
        <f>SUM(N16:N27)*1.2</f>
        <v>671040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4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5</v>
      </c>
      <c r="N28" s="25">
        <f>SUM(N16:N27)*1.2</f>
        <v>316800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8" thickBot="1" x14ac:dyDescent="0.3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5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5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5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5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5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5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5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5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5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5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5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5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214</v>
      </c>
      <c r="G86" s="8"/>
      <c r="H86" s="8"/>
      <c r="I86" s="8"/>
      <c r="J86" s="8"/>
      <c r="K86" s="8"/>
      <c r="L86" s="8"/>
    </row>
    <row r="87" spans="2:20" x14ac:dyDescent="0.25">
      <c r="B87" t="s">
        <v>215</v>
      </c>
      <c r="G87" s="8"/>
      <c r="H87" s="8"/>
      <c r="I87" s="8"/>
      <c r="J87" s="8"/>
      <c r="K87" s="8"/>
      <c r="L87" s="8"/>
    </row>
    <row r="88" spans="2:20" x14ac:dyDescent="0.25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0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11</v>
      </c>
      <c r="K28">
        <f>SUM(K16:K27)*1.2</f>
        <v>946080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6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0</v>
      </c>
      <c r="K28">
        <f>SUM(K16:K27)*1.2</f>
        <v>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  <col min="15" max="15" width="9.109375" hidden="1" customWidth="1"/>
    <col min="16" max="20" width="0" hidden="1" customWidth="1"/>
  </cols>
  <sheetData>
    <row r="1" spans="1:45" ht="18" x14ac:dyDescent="0.3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42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2" width="9.109375" hidden="1" customWidth="1"/>
    <col min="23" max="52" width="0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3.109375" customWidth="1"/>
    <col min="9" max="9" width="13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</cols>
  <sheetData>
    <row r="1" spans="1:45" ht="18" x14ac:dyDescent="0.3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ht="13.8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ht="13.8" x14ac:dyDescent="0.3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4.4" thickBot="1" x14ac:dyDescent="0.3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ht="13.8" x14ac:dyDescent="0.3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ht="13.8" x14ac:dyDescent="0.3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ht="13.8" x14ac:dyDescent="0.3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ht="13.8" x14ac:dyDescent="0.3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ht="13.8" x14ac:dyDescent="0.3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ht="13.8" x14ac:dyDescent="0.3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ht="13.8" x14ac:dyDescent="0.3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5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5">
      <c r="K28"/>
      <c r="L28">
        <f>SUM(L16:L27)</f>
        <v>3</v>
      </c>
      <c r="M28" s="25">
        <f>SUM(M16:M27)*1.2</f>
        <v>394560</v>
      </c>
    </row>
    <row r="29" spans="1:15" ht="13.8" x14ac:dyDescent="0.3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t="13.8" hidden="1" x14ac:dyDescent="0.3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t="13.8" hidden="1" x14ac:dyDescent="0.3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t="13.8" hidden="1" x14ac:dyDescent="0.3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t="13.8" hidden="1" x14ac:dyDescent="0.3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t="13.8" hidden="1" x14ac:dyDescent="0.3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t="13.8" hidden="1" x14ac:dyDescent="0.3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t="13.8" hidden="1" x14ac:dyDescent="0.3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t="13.8" hidden="1" x14ac:dyDescent="0.3">
      <c r="B40" s="14" t="s">
        <v>42</v>
      </c>
      <c r="C40" s="15">
        <v>434791</v>
      </c>
      <c r="E40" s="15"/>
      <c r="F40" s="15"/>
    </row>
    <row r="41" spans="1:13" hidden="1" x14ac:dyDescent="0.25"/>
    <row r="42" spans="1:13" hidden="1" x14ac:dyDescent="0.25"/>
    <row r="44" spans="1:13" x14ac:dyDescent="0.25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3" width="9.109375" hidden="1" customWidth="1"/>
    <col min="24" max="56" width="0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</cols>
  <sheetData>
    <row r="1" spans="1:15" ht="18" x14ac:dyDescent="0.3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3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3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ht="13.8" x14ac:dyDescent="0.3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ht="13.8" x14ac:dyDescent="0.3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5">
      <c r="I39" t="s">
        <v>136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17" width="9.109375" hidden="1" customWidth="1"/>
    <col min="18" max="71" width="0" hidden="1" customWidth="1"/>
  </cols>
  <sheetData>
    <row r="1" spans="1:45" ht="18" x14ac:dyDescent="0.3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ht="13.8" x14ac:dyDescent="0.3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t="13.8" hidden="1" x14ac:dyDescent="0.3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t="13.8" hidden="1" x14ac:dyDescent="0.3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ht="13.8" x14ac:dyDescent="0.3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ht="13.8" x14ac:dyDescent="0.3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ht="13.8" x14ac:dyDescent="0.3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ht="13.8" x14ac:dyDescent="0.3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ht="13.8" x14ac:dyDescent="0.3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ht="13.8" x14ac:dyDescent="0.3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ht="13.8" x14ac:dyDescent="0.3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ht="13.8" x14ac:dyDescent="0.3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ht="13.8" x14ac:dyDescent="0.3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5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ht="13.8" x14ac:dyDescent="0.3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ht="13.8" x14ac:dyDescent="0.3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ht="13.8" x14ac:dyDescent="0.3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5">
      <c r="K28" s="25"/>
    </row>
    <row r="29" spans="1:17" ht="13.8" x14ac:dyDescent="0.3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t="13.8" hidden="1" x14ac:dyDescent="0.3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t="13.8" hidden="1" x14ac:dyDescent="0.3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t="13.8" hidden="1" x14ac:dyDescent="0.3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t="13.8" hidden="1" x14ac:dyDescent="0.3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5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5">
      <c r="C41" s="54">
        <f>C23+C31+C32+C33+C34+C35+C36+C37+C38+C39</f>
        <v>1567674.6900000009</v>
      </c>
    </row>
    <row r="42" spans="1:14" x14ac:dyDescent="0.25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ht="13.8" x14ac:dyDescent="0.3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ht="13.8" x14ac:dyDescent="0.3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4.4" thickBot="1" x14ac:dyDescent="0.3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ht="13.8" x14ac:dyDescent="0.3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ht="13.8" x14ac:dyDescent="0.3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ht="13.8" x14ac:dyDescent="0.3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ht="13.8" x14ac:dyDescent="0.3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ht="13.8" x14ac:dyDescent="0.3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ht="13.8" x14ac:dyDescent="0.3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5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ht="13.8" x14ac:dyDescent="0.3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ht="13.8" x14ac:dyDescent="0.3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ht="13.8" x14ac:dyDescent="0.3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5">
      <c r="J28"/>
      <c r="K28">
        <f>SUM(K16:K27)</f>
        <v>10</v>
      </c>
      <c r="L28" s="25">
        <f>SUM(L16:L27)*1.2</f>
        <v>1648800</v>
      </c>
    </row>
    <row r="29" spans="1:15" ht="13.8" x14ac:dyDescent="0.3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ht="13.8" x14ac:dyDescent="0.3">
      <c r="B30" s="27"/>
      <c r="I30" t="s">
        <v>104</v>
      </c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t="13.8" hidden="1" x14ac:dyDescent="0.3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t="13.8" hidden="1" x14ac:dyDescent="0.3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t="13.8" hidden="1" x14ac:dyDescent="0.3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t="13.8" hidden="1" x14ac:dyDescent="0.3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t="13.8" hidden="1" x14ac:dyDescent="0.3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t="13.8" hidden="1" x14ac:dyDescent="0.3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t="13.8" hidden="1" x14ac:dyDescent="0.3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5">
      <c r="H40" s="36"/>
      <c r="I40" s="56"/>
      <c r="J40" s="37"/>
      <c r="K40" s="37"/>
      <c r="L40" s="37"/>
      <c r="M40" s="25"/>
    </row>
    <row r="41" spans="1:13" hidden="1" x14ac:dyDescent="0.25">
      <c r="J41"/>
      <c r="L41"/>
    </row>
    <row r="42" spans="1:13" hidden="1" x14ac:dyDescent="0.25">
      <c r="J42"/>
      <c r="L42"/>
    </row>
    <row r="43" spans="1:13" hidden="1" x14ac:dyDescent="0.25"/>
    <row r="44" spans="1:13" hidden="1" x14ac:dyDescent="0.25">
      <c r="C44" s="54">
        <f>C23+C31+C32+C33+C34+C35+C36+C37+C38</f>
        <v>-13992730.449999996</v>
      </c>
    </row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5">
      <c r="K28" s="25">
        <f>SUM(K16:K27)</f>
        <v>90</v>
      </c>
      <c r="L28" s="25">
        <f>SUM(L16:L27)*1.2</f>
        <v>13056780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5">
      <c r="L30" s="25">
        <f>L28*1.2</f>
        <v>15668136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</cols>
  <sheetData>
    <row r="1" spans="1:36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3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3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8" thickBot="1" x14ac:dyDescent="0.3">
      <c r="I4" s="130" t="s">
        <v>123</v>
      </c>
      <c r="J4" s="130"/>
      <c r="K4" s="130"/>
      <c r="L4" s="130"/>
    </row>
    <row r="5" spans="1:36" x14ac:dyDescent="0.25">
      <c r="I5" s="4"/>
      <c r="J5" s="40"/>
      <c r="K5" s="40"/>
      <c r="L5" s="41"/>
      <c r="M5" s="8"/>
    </row>
    <row r="6" spans="1:36" ht="13.8" x14ac:dyDescent="0.3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ht="13.8" x14ac:dyDescent="0.3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t="13.8" hidden="1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ht="13.8" x14ac:dyDescent="0.3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ht="13.8" x14ac:dyDescent="0.3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ht="13.8" x14ac:dyDescent="0.3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ht="13.8" x14ac:dyDescent="0.3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4.4" thickBot="1" x14ac:dyDescent="0.3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ht="13.8" x14ac:dyDescent="0.3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ht="13.8" x14ac:dyDescent="0.3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t="13.8" hidden="1" x14ac:dyDescent="0.3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ht="13.8" x14ac:dyDescent="0.3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ht="13.8" x14ac:dyDescent="0.3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ht="13.8" x14ac:dyDescent="0.3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ht="13.8" x14ac:dyDescent="0.3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ht="13.8" x14ac:dyDescent="0.3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5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ht="13.8" x14ac:dyDescent="0.3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5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ht="13.8" x14ac:dyDescent="0.3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5">
      <c r="K29" s="25">
        <f>SUM(K17:K28)</f>
        <v>15</v>
      </c>
      <c r="L29" s="25">
        <f>SUM(L17:L28)</f>
        <v>1760400</v>
      </c>
    </row>
    <row r="30" spans="1:15" ht="13.8" x14ac:dyDescent="0.3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ht="13.8" x14ac:dyDescent="0.3">
      <c r="B31" s="27"/>
      <c r="I31" t="s">
        <v>104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t="13.8" hidden="1" x14ac:dyDescent="0.3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t="13.8" hidden="1" x14ac:dyDescent="0.3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t="13.8" hidden="1" x14ac:dyDescent="0.3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t="13.8" hidden="1" x14ac:dyDescent="0.3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t="13.8" hidden="1" x14ac:dyDescent="0.3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t="13.8" hidden="1" x14ac:dyDescent="0.3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t="13.8" hidden="1" x14ac:dyDescent="0.3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t="13.8" hidden="1" x14ac:dyDescent="0.3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5"/>
    <row r="42" spans="1:13" hidden="1" x14ac:dyDescent="0.25"/>
    <row r="43" spans="1:13" hidden="1" x14ac:dyDescent="0.25"/>
    <row r="45" spans="1:13" x14ac:dyDescent="0.25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hidden="1" customWidth="1"/>
    <col min="8" max="8" width="1.6640625" hidden="1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54" width="0" hidden="1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">
        <v>179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5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30" t="s">
        <v>175</v>
      </c>
      <c r="J4" s="130"/>
      <c r="K4" s="130"/>
      <c r="L4" s="130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ht="13.8" x14ac:dyDescent="0.3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t="13.8" hidden="1" x14ac:dyDescent="0.3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4.4" thickBot="1" x14ac:dyDescent="0.3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5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ht="13.8" x14ac:dyDescent="0.3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ht="13.8" x14ac:dyDescent="0.3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ht="13.8" x14ac:dyDescent="0.3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5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t="13.8" hidden="1" x14ac:dyDescent="0.3">
      <c r="A39" s="13"/>
      <c r="B39" s="14"/>
      <c r="C39" s="15"/>
      <c r="E39" s="15"/>
      <c r="H39" t="s">
        <v>136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ht="13.8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ht="13.8" x14ac:dyDescent="0.3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ht="13.8" x14ac:dyDescent="0.3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ht="13.8" x14ac:dyDescent="0.3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ht="13.8" x14ac:dyDescent="0.3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ht="13.8" x14ac:dyDescent="0.3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ht="13.8" x14ac:dyDescent="0.3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ht="13.8" x14ac:dyDescent="0.3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ht="13.8" x14ac:dyDescent="0.3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ht="13.8" x14ac:dyDescent="0.3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ht="13.8" x14ac:dyDescent="0.3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5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ht="13.8" x14ac:dyDescent="0.3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ht="13.8" x14ac:dyDescent="0.3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5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t="13.8" hidden="1" x14ac:dyDescent="0.3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t="13.8" hidden="1" x14ac:dyDescent="0.3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t="13.8" hidden="1" x14ac:dyDescent="0.3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t="13.8" hidden="1" x14ac:dyDescent="0.3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3970252.2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5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ht="13.8" x14ac:dyDescent="0.3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ht="13.8" x14ac:dyDescent="0.3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t="13.8" hidden="1" x14ac:dyDescent="0.3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ht="13.8" x14ac:dyDescent="0.3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ht="13.8" x14ac:dyDescent="0.3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ht="13.8" x14ac:dyDescent="0.3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ht="13.8" x14ac:dyDescent="0.3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ht="13.8" x14ac:dyDescent="0.3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ht="13.8" x14ac:dyDescent="0.3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ht="13.8" x14ac:dyDescent="0.3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ht="13.8" x14ac:dyDescent="0.3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ht="13.8" x14ac:dyDescent="0.3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ht="13.8" x14ac:dyDescent="0.3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ht="13.8" x14ac:dyDescent="0.3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ht="13.8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t="13.8" hidden="1" x14ac:dyDescent="0.3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t="13.8" hidden="1" x14ac:dyDescent="0.3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t="13.8" hidden="1" x14ac:dyDescent="0.3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t="13.8" hidden="1" x14ac:dyDescent="0.3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t="13.8" hidden="1" x14ac:dyDescent="0.3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5">
      <c r="J40">
        <f>61/109</f>
        <v>0.55963302752293576</v>
      </c>
    </row>
    <row r="42" spans="1:13" ht="13.8" x14ac:dyDescent="0.3">
      <c r="B42" s="14" t="s">
        <v>170</v>
      </c>
    </row>
    <row r="43" spans="1:13" ht="13.8" x14ac:dyDescent="0.3">
      <c r="B43" s="14" t="s">
        <v>176</v>
      </c>
    </row>
    <row r="44" spans="1:13" ht="13.8" x14ac:dyDescent="0.3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t="13.8" x14ac:dyDescent="0.3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5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ht="13.8" x14ac:dyDescent="0.3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ht="13.8" x14ac:dyDescent="0.3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ht="13.8" x14ac:dyDescent="0.3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5">
      <c r="M28" s="25">
        <f>SUM(M17:M27)</f>
        <v>39</v>
      </c>
      <c r="N28" s="25">
        <f>SUM(N17:N27)</f>
        <v>2965200</v>
      </c>
      <c r="Q28" s="25"/>
      <c r="S28" s="49"/>
    </row>
    <row r="29" spans="1:20" ht="13.8" x14ac:dyDescent="0.3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ht="13.8" x14ac:dyDescent="0.3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ht="13.8" x14ac:dyDescent="0.3">
      <c r="A39" s="13"/>
      <c r="B39" s="14"/>
      <c r="C39" s="15"/>
      <c r="E39" s="15"/>
      <c r="F39" s="15"/>
      <c r="G39" s="15"/>
      <c r="J39" t="s">
        <v>136</v>
      </c>
    </row>
    <row r="44" spans="1:18" x14ac:dyDescent="0.25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15" width="9.109375" hidden="1" customWidth="1"/>
    <col min="16" max="50" width="0" hidden="1" customWidth="1"/>
  </cols>
  <sheetData>
    <row r="1" spans="1:35" ht="18" x14ac:dyDescent="0.3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2</v>
      </c>
      <c r="L5" s="8" t="s">
        <v>3</v>
      </c>
      <c r="M5" s="9" t="s">
        <v>4</v>
      </c>
    </row>
    <row r="6" spans="1:35" ht="13.8" x14ac:dyDescent="0.3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ht="13.8" x14ac:dyDescent="0.3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ht="13.8" x14ac:dyDescent="0.3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t="13.8" hidden="1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ht="13.8" x14ac:dyDescent="0.3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ht="13.8" x14ac:dyDescent="0.3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4.4" thickBot="1" x14ac:dyDescent="0.3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ht="13.8" x14ac:dyDescent="0.3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ht="13.8" x14ac:dyDescent="0.3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ht="13.8" x14ac:dyDescent="0.3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ht="13.8" x14ac:dyDescent="0.3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ht="13.8" x14ac:dyDescent="0.3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ht="13.8" x14ac:dyDescent="0.3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ht="13.8" x14ac:dyDescent="0.3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5">
      <c r="J24" s="33" t="s">
        <v>129</v>
      </c>
    </row>
    <row r="25" spans="1:15" ht="13.8" x14ac:dyDescent="0.3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5">
      <c r="L28">
        <f>SUM(L25:L27)</f>
        <v>3</v>
      </c>
      <c r="M28" s="25">
        <f>SUM(M25:M27)*1.2</f>
        <v>237600</v>
      </c>
    </row>
    <row r="29" spans="1:15" ht="13.8" x14ac:dyDescent="0.3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5">
      <c r="J30" s="33" t="s">
        <v>130</v>
      </c>
    </row>
    <row r="31" spans="1:15" ht="13.8" hidden="1" x14ac:dyDescent="0.3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t="13.8" hidden="1" x14ac:dyDescent="0.3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t="13.8" hidden="1" x14ac:dyDescent="0.3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t="13.8" hidden="1" x14ac:dyDescent="0.3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t="13.8" hidden="1" x14ac:dyDescent="0.3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t="13.8" hidden="1" x14ac:dyDescent="0.3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t="13.8" hidden="1" x14ac:dyDescent="0.3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t="13.8" hidden="1" x14ac:dyDescent="0.3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t="13.8" hidden="1" x14ac:dyDescent="0.3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5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5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5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5">
      <c r="L43">
        <f>SUM(L40:L42)</f>
        <v>5</v>
      </c>
      <c r="M43" s="25">
        <f>SUM(M40:M42)*1.2</f>
        <v>1028160</v>
      </c>
    </row>
    <row r="44" spans="1:14" hidden="1" x14ac:dyDescent="0.25">
      <c r="A44" s="33" t="s">
        <v>57</v>
      </c>
      <c r="B44" s="25"/>
      <c r="C44" s="25"/>
      <c r="D44" s="25"/>
    </row>
    <row r="45" spans="1:14" hidden="1" x14ac:dyDescent="0.25">
      <c r="B45" s="25"/>
      <c r="C45" s="25"/>
      <c r="D45" s="25"/>
      <c r="J45" s="33" t="s">
        <v>31</v>
      </c>
    </row>
    <row r="46" spans="1:14" hidden="1" x14ac:dyDescent="0.25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5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5">
      <c r="J48" s="33" t="s">
        <v>133</v>
      </c>
    </row>
    <row r="49" spans="10:13" hidden="1" x14ac:dyDescent="0.25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5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5">
      <c r="L51">
        <f>SUM(L50:L50)</f>
        <v>1</v>
      </c>
      <c r="M51" s="25">
        <f>SUM(M49:M50)*1.2</f>
        <v>309600</v>
      </c>
    </row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  <col min="16" max="49" width="0" hidden="1" customWidth="1"/>
  </cols>
  <sheetData>
    <row r="1" spans="1:45" ht="18" x14ac:dyDescent="0.3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 t="s">
        <v>131</v>
      </c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ht="13.8" x14ac:dyDescent="0.3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ht="13.8" x14ac:dyDescent="0.3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ht="13.8" x14ac:dyDescent="0.3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ht="13.8" x14ac:dyDescent="0.3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ht="13.8" x14ac:dyDescent="0.3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ht="13.8" x14ac:dyDescent="0.3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ht="13.8" x14ac:dyDescent="0.3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5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ht="13.8" x14ac:dyDescent="0.3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ht="13.8" x14ac:dyDescent="0.3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5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t="13.8" hidden="1" x14ac:dyDescent="0.3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t="13.8" hidden="1" x14ac:dyDescent="0.3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5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5">
      <c r="K41"/>
      <c r="M41"/>
    </row>
    <row r="42" spans="1:14" x14ac:dyDescent="0.25">
      <c r="I42" t="s">
        <v>144</v>
      </c>
      <c r="K42"/>
      <c r="M42"/>
    </row>
    <row r="44" spans="1:14" x14ac:dyDescent="0.25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5652900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6783480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abSelected="1" zoomScaleNormal="100" workbookViewId="0">
      <selection activeCell="H23" sqref="H2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1811380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56605.625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1203500</v>
      </c>
      <c r="I10" s="42"/>
      <c r="J10" s="17"/>
      <c r="K10" s="17"/>
      <c r="L10" s="43"/>
      <c r="Q10" s="15">
        <f t="shared" si="1"/>
        <v>37609.375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602976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18843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220521.45364617553</v>
      </c>
      <c r="I12" s="42"/>
      <c r="J12" s="17"/>
      <c r="K12" s="17"/>
      <c r="L12" s="43"/>
      <c r="Q12" s="15">
        <f t="shared" si="1"/>
        <v>6891.2954264429854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288212.32112105121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9006.6350350328503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1985600.0094285714</v>
      </c>
      <c r="Q14" s="15">
        <f t="shared" si="1"/>
        <v>62050.000294642858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40038.462605768247</v>
      </c>
      <c r="Q15" s="15">
        <f t="shared" si="1"/>
        <v>1251.2019564302577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2328.2026456291333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72.756332675910414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48093.79926626481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1502.9312270707753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135744.42443952279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4242.0132637350871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23.03084378379609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0.71971386824362782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183539.17361582027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5735.5991754943834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139477.36380573318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4358.667618929162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6661434.2414183198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208169.82004432249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16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16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32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2</v>
      </c>
      <c r="N28" s="25">
        <f>SUM(N16:N27)*1.2</f>
        <v>260640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5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5</v>
      </c>
      <c r="L28" s="25">
        <f>SUM(L16:L27)*1.2</f>
        <v>719400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5">
      <c r="L30" s="25">
        <f>L28*1.2</f>
        <v>863280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ht="13.8" x14ac:dyDescent="0.3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5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200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B4" sqref="B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248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11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23" sqref="F2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  <col min="16" max="35" width="0" hidden="1" customWidth="1"/>
  </cols>
  <sheetData>
    <row r="1" spans="1:16" ht="18" x14ac:dyDescent="0.3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ht="13.8" x14ac:dyDescent="0.3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t="13.8" hidden="1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ht="13.8" x14ac:dyDescent="0.3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16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ht="13.8" x14ac:dyDescent="0.3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4.4" thickBot="1" x14ac:dyDescent="0.3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21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ht="13.8" x14ac:dyDescent="0.3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95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ht="13.8" x14ac:dyDescent="0.3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ht="13.8" x14ac:dyDescent="0.3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97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5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28</v>
      </c>
      <c r="F25" s="31">
        <f>+K29</f>
        <v>5</v>
      </c>
      <c r="I25" t="s">
        <v>99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t="13.8" hidden="1" x14ac:dyDescent="0.3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t="13.8" hidden="1" x14ac:dyDescent="0.3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t="13.8" hidden="1" x14ac:dyDescent="0.3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workbookViewId="0">
      <selection activeCell="H14" sqref="H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12.6640625" hidden="1" customWidth="1"/>
    <col min="18" max="44" width="9.109375" hidden="1" customWidth="1"/>
    <col min="45" max="50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11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16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21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(E14/$E$29)*$K$11+180000+250000+6600+30000+9000</f>
        <v>475600.02799999999</v>
      </c>
      <c r="Q14" s="15">
        <f t="shared" si="1"/>
        <v>33971.430571428573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52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52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52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52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52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43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52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  <c r="AZ22" t="s">
        <v>249</v>
      </c>
    </row>
    <row r="23" spans="1:52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52" x14ac:dyDescent="0.25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52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52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52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11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52" x14ac:dyDescent="0.25">
      <c r="K28" s="25">
        <f>SUM(K16:K27)</f>
        <v>14</v>
      </c>
      <c r="L28" s="25">
        <f>SUM(L16:L27)*1.2</f>
        <v>1371480</v>
      </c>
    </row>
    <row r="29" spans="1:52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52" hidden="1" x14ac:dyDescent="0.25">
      <c r="L30" s="25">
        <f>L28*1.2</f>
        <v>1645776</v>
      </c>
    </row>
    <row r="31" spans="1:52" hidden="1" x14ac:dyDescent="0.25">
      <c r="H31" s="33" t="s">
        <v>57</v>
      </c>
      <c r="L31"/>
    </row>
    <row r="32" spans="1:52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zoomScaleNormal="100" workbookViewId="0">
      <selection activeCell="F18" sqref="F1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>1000000</f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5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5629800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6755760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G18" sqref="G18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0.50080781524910234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6.677437536654697E-2</v>
      </c>
      <c r="K10" s="7"/>
      <c r="L10" s="8"/>
      <c r="M10" s="8"/>
      <c r="N10" s="9"/>
      <c r="O10" s="15">
        <f t="shared" si="1"/>
        <v>11000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0.11351643812312986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7.182087354391184E-2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7.8549451930877895E-2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>30000</f>
        <v>30000</v>
      </c>
      <c r="H14" s="15"/>
      <c r="I14" s="16">
        <f t="shared" si="0"/>
        <v>3.0351988802975897E-2</v>
      </c>
      <c r="O14" s="15">
        <f t="shared" si="1"/>
        <v>5000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1.4065877163484033E-2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1.2331774327141666E-3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3.573461622665982E-2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1.7007521528937117E-2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1.2675536177854025E-5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6.1862938492058379E-2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8.2622506034237229E-3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988403.10579775297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164733.8509662922</v>
      </c>
    </row>
    <row r="24" spans="1:15" x14ac:dyDescent="0.25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1077120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1292544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696960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836352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5" width="9.109375" hidden="1" customWidth="1"/>
    <col min="16" max="4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5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5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32</v>
      </c>
      <c r="M28" s="25">
        <f>SUM(M16:M27)</f>
        <v>4129200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2002-01-03T16:31:51Z</cp:lastPrinted>
  <dcterms:created xsi:type="dcterms:W3CDTF">2001-12-05T13:20:56Z</dcterms:created>
  <dcterms:modified xsi:type="dcterms:W3CDTF">2023-09-10T11:16:33Z</dcterms:modified>
</cp:coreProperties>
</file>