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337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5" i="1" l="1"/>
  <c r="H5" i="1"/>
  <c r="I5" i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<sst xmlns="http://schemas.openxmlformats.org/spreadsheetml/2006/main" count="44" uniqueCount="25">
  <si>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</si>
  <si>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</si>
  <si>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</si>
  <si>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</si>
  <si>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</si>
  <si>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</si>
  <si>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</si>
  <si>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</si>
  <si>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</si>
  <si>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</si>
  <si>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</si>
  <si>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</si>
  <si>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</si>
  <si>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</si>
  <si>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</si>
  <si>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</si>
  <si>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</si>
  <si>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</si>
  <si>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</si>
  <si>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</si>
  <si>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</si>
  <si>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</si>
  <si>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</si>
  <si>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Koch Purchases for power delivered</t>
  </si>
  <si>
    <t>WIRE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</si>
</sst>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44" fontId="2" fillId="0" borderId="0" xfId="0" applyNumberFormat="1" applyFont="1"/>
    <xf numFmtId="0" fontId="2" fillId="2" borderId="0" xfId="0" applyFont="1" applyFill="1"/>
    <xf numFmtId="44" fontId="2" fillId="2" borderId="1" xfId="0" applyNumberFormat="1" applyFont="1" applyFill="1" applyBorder="1"/>
    <xf numFmtId="44" fontId="0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5" sqref="D25"/>
    </sheetView>
  </sheetViews>
  <sheetFormatPr defaultRowHeight="13.2" x14ac:dyDescent="0.25"/>
  <cols>
    <col min="4" max="4" width="10.33203125" bestFit="1" customWidth="1"/>
    <col min="5" max="5" width="13.5546875" customWidth="1"/>
    <col min="8" max="8" width="13.44140625" customWidth="1"/>
    <col min="10" max="10" width="15" customWidth="1"/>
    <col min="11" max="11" width="11.33203125" style="16" bestFit="1" customWidth="1"/>
    <col min="12" max="12" width="17" style="16" customWidth="1"/>
  </cols>
  <sheetData>
    <row r="5" spans="2:12" x14ac:dyDescent="0.25">
      <c r="B5" s="32" t="s">
        <v>23</v>
      </c>
      <c r="G5" s="34">
        <f ca="1">TODAY()+1</f>
        <v>37289</v>
      </c>
      <c r="H5" s="34">
        <f ca="1">G5+1</f>
        <v>37290</v>
      </c>
      <c r="I5" s="34">
        <f ca="1">H5+1</f>
        <v>37291</v>
      </c>
    </row>
    <row r="7" spans="2:12" x14ac:dyDescent="0.25">
      <c r="B7" s="1" t="s">
        <v>11</v>
      </c>
    </row>
    <row r="8" spans="2:12" x14ac:dyDescent="0.25">
      <c r="B8" s="1"/>
      <c r="D8" s="1" t="s">
        <v>15</v>
      </c>
    </row>
    <row r="9" spans="2:12" x14ac:dyDescent="0.25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5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5">
      <c r="B11" s="1" t="s">
        <v>0</v>
      </c>
      <c r="C11" s="3">
        <v>100</v>
      </c>
      <c r="D11" s="4">
        <v>19</v>
      </c>
      <c r="E11" s="4">
        <f>D11*C11*16</f>
        <v>30400</v>
      </c>
      <c r="F11" s="4">
        <v>1</v>
      </c>
      <c r="G11" s="5">
        <f>D11-F11</f>
        <v>18</v>
      </c>
      <c r="H11" s="6">
        <f>E11-(C11*F11*16)</f>
        <v>28800</v>
      </c>
      <c r="J11" s="20">
        <f>-C11*16*K11</f>
        <v>-41648</v>
      </c>
      <c r="K11" s="21">
        <v>26.03</v>
      </c>
      <c r="L11" s="22">
        <f>J11+H11</f>
        <v>-12848</v>
      </c>
    </row>
    <row r="12" spans="2:12" x14ac:dyDescent="0.25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5">
      <c r="B13" s="1" t="s">
        <v>2</v>
      </c>
      <c r="C13" s="7">
        <v>-700</v>
      </c>
      <c r="D13" s="8">
        <v>20.25</v>
      </c>
      <c r="E13" s="8">
        <f>D13*C13*16</f>
        <v>-226800</v>
      </c>
      <c r="F13" s="8">
        <v>1</v>
      </c>
      <c r="G13" s="9">
        <f>D13+F13</f>
        <v>21.25</v>
      </c>
      <c r="H13" s="10">
        <f>E13+(C13*F13*16)</f>
        <v>-238000</v>
      </c>
      <c r="J13" s="23">
        <f>-C13*16*K13</f>
        <v>346752</v>
      </c>
      <c r="K13" s="24">
        <v>30.96</v>
      </c>
      <c r="L13" s="25">
        <f>J13+H13</f>
        <v>108752</v>
      </c>
    </row>
    <row r="14" spans="2:12" x14ac:dyDescent="0.25">
      <c r="B14" s="1" t="s">
        <v>3</v>
      </c>
      <c r="C14" s="11">
        <v>-100</v>
      </c>
      <c r="D14" s="12">
        <v>20.5</v>
      </c>
      <c r="E14" s="12">
        <f>D14*C14*16</f>
        <v>-32800</v>
      </c>
      <c r="F14" s="12">
        <v>1</v>
      </c>
      <c r="G14" s="13">
        <f>D14+F14</f>
        <v>21.5</v>
      </c>
      <c r="H14" s="14">
        <f>E14+(C14*F14*16)</f>
        <v>-34400</v>
      </c>
      <c r="J14" s="26">
        <f>-C14*16*K14</f>
        <v>55600</v>
      </c>
      <c r="K14" s="27">
        <v>34.75</v>
      </c>
      <c r="L14" s="28">
        <f>J14+H14</f>
        <v>21200</v>
      </c>
    </row>
    <row r="15" spans="2:12" x14ac:dyDescent="0.25">
      <c r="D15" s="38"/>
      <c r="H15" s="29">
        <f>SUM(H11:H14)</f>
        <v>-243600</v>
      </c>
      <c r="J15" s="15">
        <f>SUM(J11:J14)</f>
        <v>360704</v>
      </c>
      <c r="K15" s="18"/>
      <c r="L15" s="19">
        <f>SUM(L11:L14)</f>
        <v>117104</v>
      </c>
    </row>
    <row r="18" spans="2:12" x14ac:dyDescent="0.25">
      <c r="B18" s="1" t="s">
        <v>12</v>
      </c>
    </row>
    <row r="19" spans="2:12" x14ac:dyDescent="0.25">
      <c r="B19" s="1"/>
      <c r="D19" s="1" t="s">
        <v>15</v>
      </c>
    </row>
    <row r="20" spans="2:12" x14ac:dyDescent="0.25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5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5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5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5">
      <c r="B24" s="1" t="s">
        <v>2</v>
      </c>
      <c r="C24" s="7">
        <v>-50</v>
      </c>
      <c r="D24" s="8">
        <v>15.75</v>
      </c>
      <c r="E24" s="8">
        <f>D24*C24*56</f>
        <v>-44100</v>
      </c>
      <c r="F24" s="8">
        <v>1</v>
      </c>
      <c r="G24" s="9">
        <f>D24+F24</f>
        <v>16.75</v>
      </c>
      <c r="H24" s="10">
        <f>E24+(C24*F24*56)</f>
        <v>-46900</v>
      </c>
      <c r="J24" s="23">
        <f>-C24*56*K24</f>
        <v>51100</v>
      </c>
      <c r="K24" s="24">
        <v>18.25</v>
      </c>
      <c r="L24" s="25">
        <f>J24+H24</f>
        <v>4200</v>
      </c>
    </row>
    <row r="25" spans="2:12" x14ac:dyDescent="0.25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5">
      <c r="H26" s="29">
        <f>SUM(H22:H25)</f>
        <v>-46900</v>
      </c>
      <c r="J26" s="15">
        <f>SUM(J22:J25)</f>
        <v>51100</v>
      </c>
      <c r="K26" s="18"/>
      <c r="L26" s="19">
        <f>SUM(L22:L25)</f>
        <v>4200</v>
      </c>
    </row>
    <row r="27" spans="2:12" x14ac:dyDescent="0.25">
      <c r="H27" s="29"/>
      <c r="J27" s="15"/>
      <c r="K27" s="18"/>
      <c r="L27" s="19"/>
    </row>
    <row r="28" spans="2:12" x14ac:dyDescent="0.25">
      <c r="B28" s="31"/>
      <c r="F28" s="1"/>
      <c r="G28" s="1"/>
      <c r="H28" s="35"/>
      <c r="I28" s="1"/>
      <c r="J28" s="35"/>
      <c r="K28" s="18"/>
      <c r="L28" s="19"/>
    </row>
    <row r="30" spans="2:12" ht="13.8" thickBot="1" x14ac:dyDescent="0.3">
      <c r="F30" s="36" t="s">
        <v>14</v>
      </c>
      <c r="G30" s="36"/>
      <c r="H30" s="36" t="s">
        <v>24</v>
      </c>
    </row>
    <row r="31" spans="2:12" ht="13.8" thickBot="1" x14ac:dyDescent="0.3">
      <c r="F31" s="36" t="s">
        <v>9</v>
      </c>
      <c r="G31" s="36" t="s">
        <v>18</v>
      </c>
      <c r="H31" s="37">
        <f>H26+H15-H28</f>
        <v>-290500</v>
      </c>
      <c r="J31" s="2">
        <f>J15+J26</f>
        <v>411804</v>
      </c>
      <c r="L31" s="2">
        <f>L15+L26</f>
        <v>121304</v>
      </c>
    </row>
    <row r="32" spans="2:12" x14ac:dyDescent="0.25">
      <c r="H32" s="30">
        <f ca="1">TODAY()</f>
        <v>37288</v>
      </c>
      <c r="J32" t="s">
        <v>22</v>
      </c>
      <c r="L32" s="33">
        <f ca="1">TODAY()</f>
        <v>37288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Havlíček Jan</cp:lastModifiedBy>
  <cp:lastPrinted>2002-01-02T16:13:19Z</cp:lastPrinted>
  <dcterms:created xsi:type="dcterms:W3CDTF">2002-01-02T15:03:12Z</dcterms:created>
  <dcterms:modified xsi:type="dcterms:W3CDTF">2023-09-10T11:17:45Z</dcterms:modified>
</cp:coreProperties>
</file>