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48" windowWidth="15828" windowHeight="8172" activeTab="3"/>
  </bookViews>
  <sheets>
    <sheet name="Feb 1" sheetId="25" r:id="rId1"/>
    <sheet name="Feb 4" sheetId="26" r:id="rId2"/>
    <sheet name="Feb 5" sheetId="27" r:id="rId3"/>
    <sheet name="Feb 6" sheetId="28" r:id="rId4"/>
  </sheets>
  <definedNames>
    <definedName name="_xlnm.Print_Area" localSheetId="0">'Feb 1'!$A$1:$Z$60</definedName>
    <definedName name="_xlnm.Print_Area" localSheetId="1">'Feb 4'!$A$1:$Z$60</definedName>
    <definedName name="_xlnm.Print_Area" localSheetId="2">'Feb 5'!$A$1:$Z$60</definedName>
    <definedName name="_xlnm.Print_Area" localSheetId="3">'Feb 6'!$A$1:$Z$60</definedName>
    <definedName name="Z_3B8474F7_E8B2_11D5_89D0_0000E898ED14_.wvu.PrintArea" localSheetId="0" hidden="1">'Feb 1'!$A$1:$Z$60</definedName>
    <definedName name="Z_3B8474F7_E8B2_11D5_89D0_0000E898ED14_.wvu.PrintArea" localSheetId="1" hidden="1">'Feb 4'!$A$1:$Z$60</definedName>
    <definedName name="Z_3B8474F7_E8B2_11D5_89D0_0000E898ED14_.wvu.PrintArea" localSheetId="2" hidden="1">'Feb 5'!$A$1:$Z$60</definedName>
    <definedName name="Z_3B8474F7_E8B2_11D5_89D0_0000E898ED14_.wvu.PrintArea" localSheetId="3" hidden="1">'Feb 6'!$A$1:$Z$60</definedName>
  </definedNames>
  <calcPr calcId="0" calcOnSave="0"/>
</workbook>
</file>

<file path=xl/calcChain.xml><?xml version="1.0" encoding="utf-8"?>
<calcChain xmlns="http://schemas.openxmlformats.org/spreadsheetml/2006/main">
  <c r="P2" i="25" l="1"/>
  <c r="Q2" i="25"/>
  <c r="S2" i="25"/>
  <c r="T2" i="25"/>
  <c r="V2" i="25"/>
  <c r="W2" i="25"/>
  <c r="Y2" i="25"/>
  <c r="Z2" i="25"/>
  <c r="AC2" i="25"/>
  <c r="AD2" i="25"/>
  <c r="AF2" i="25"/>
  <c r="AG2" i="25"/>
  <c r="J4" i="25"/>
  <c r="K4" i="25"/>
  <c r="P4" i="25"/>
  <c r="Q4" i="25"/>
  <c r="S4" i="25"/>
  <c r="T4" i="25"/>
  <c r="V4" i="25"/>
  <c r="W4" i="25"/>
  <c r="Y4" i="25"/>
  <c r="Z4" i="25"/>
  <c r="AC4" i="25"/>
  <c r="AD4" i="25"/>
  <c r="AF4" i="25"/>
  <c r="AG4" i="25"/>
  <c r="P6" i="25"/>
  <c r="Q6" i="25"/>
  <c r="S6" i="25"/>
  <c r="T6" i="25"/>
  <c r="V6" i="25"/>
  <c r="W6" i="25"/>
  <c r="Y6" i="25"/>
  <c r="Z6" i="25"/>
  <c r="AC6" i="25"/>
  <c r="AD6" i="25"/>
  <c r="AF6" i="25"/>
  <c r="AG6" i="25"/>
  <c r="AL6" i="25"/>
  <c r="AM6" i="25"/>
  <c r="AN6" i="25"/>
  <c r="AO6" i="25"/>
  <c r="AP6" i="25"/>
  <c r="AQ6" i="25"/>
  <c r="P8" i="25"/>
  <c r="Q8" i="25"/>
  <c r="S8" i="25"/>
  <c r="T8" i="25"/>
  <c r="V8" i="25"/>
  <c r="W8" i="25"/>
  <c r="Y8" i="25"/>
  <c r="Z8" i="25"/>
  <c r="AC8" i="25"/>
  <c r="AD8" i="25"/>
  <c r="AF8" i="25"/>
  <c r="AG8" i="25"/>
  <c r="AL8" i="25"/>
  <c r="AM8" i="25"/>
  <c r="AN8" i="25"/>
  <c r="AO8" i="25"/>
  <c r="AP8" i="25"/>
  <c r="AQ8" i="25"/>
  <c r="K10" i="25"/>
  <c r="P10" i="25"/>
  <c r="Q10" i="25"/>
  <c r="S10" i="25"/>
  <c r="T10" i="25"/>
  <c r="V10" i="25"/>
  <c r="W10" i="25"/>
  <c r="Y10" i="25"/>
  <c r="Z10" i="25"/>
  <c r="AC10" i="25"/>
  <c r="AD10" i="25"/>
  <c r="AF10" i="25"/>
  <c r="AG10" i="25"/>
  <c r="AL10" i="25"/>
  <c r="AM10" i="25"/>
  <c r="AN10" i="25"/>
  <c r="AO10" i="25"/>
  <c r="AP10" i="25"/>
  <c r="AQ10" i="25"/>
  <c r="P12" i="25"/>
  <c r="Q12" i="25"/>
  <c r="S12" i="25"/>
  <c r="T12" i="25"/>
  <c r="V12" i="25"/>
  <c r="W12" i="25"/>
  <c r="Y12" i="25"/>
  <c r="Z12" i="25"/>
  <c r="AC12" i="25"/>
  <c r="AD12" i="25"/>
  <c r="AF12" i="25"/>
  <c r="AG12" i="25"/>
  <c r="AL12" i="25"/>
  <c r="AM12" i="25"/>
  <c r="AN12" i="25"/>
  <c r="AO12" i="25"/>
  <c r="AP12" i="25"/>
  <c r="AQ12" i="25"/>
  <c r="P14" i="25"/>
  <c r="Q14" i="25"/>
  <c r="S14" i="25"/>
  <c r="T14" i="25"/>
  <c r="V14" i="25"/>
  <c r="W14" i="25"/>
  <c r="Y14" i="25"/>
  <c r="Z14" i="25"/>
  <c r="AC14" i="25"/>
  <c r="AD14" i="25"/>
  <c r="AF14" i="25"/>
  <c r="AG14" i="25"/>
  <c r="AL14" i="25"/>
  <c r="AM14" i="25"/>
  <c r="AN14" i="25"/>
  <c r="AO14" i="25"/>
  <c r="AP14" i="25"/>
  <c r="AQ14" i="25"/>
  <c r="D16" i="25"/>
  <c r="E16" i="25"/>
  <c r="G16" i="25"/>
  <c r="H16" i="25"/>
  <c r="J16" i="25"/>
  <c r="K16" i="25"/>
  <c r="M16" i="25"/>
  <c r="N16" i="25"/>
  <c r="P16" i="25"/>
  <c r="Q16" i="25"/>
  <c r="S16" i="25"/>
  <c r="T16" i="25"/>
  <c r="V16" i="25"/>
  <c r="W16" i="25"/>
  <c r="Y16" i="25"/>
  <c r="Z16" i="25"/>
  <c r="AC16" i="25"/>
  <c r="AD16" i="25"/>
  <c r="AF16" i="25"/>
  <c r="AG16" i="25"/>
  <c r="AL16" i="25"/>
  <c r="AM16" i="25"/>
  <c r="AN16" i="25"/>
  <c r="AO16" i="25"/>
  <c r="AP16" i="25"/>
  <c r="AQ16" i="25"/>
  <c r="P18" i="25"/>
  <c r="Q18" i="25"/>
  <c r="S18" i="25"/>
  <c r="T18" i="25"/>
  <c r="V18" i="25"/>
  <c r="W18" i="25"/>
  <c r="Y18" i="25"/>
  <c r="Z18" i="25"/>
  <c r="AL18" i="25"/>
  <c r="AM18" i="25"/>
  <c r="AN18" i="25"/>
  <c r="AO18" i="25"/>
  <c r="AP18" i="25"/>
  <c r="AQ18" i="25"/>
  <c r="J20" i="25"/>
  <c r="K20" i="25"/>
  <c r="P20" i="25"/>
  <c r="Q20" i="25"/>
  <c r="S20" i="25"/>
  <c r="T20" i="25"/>
  <c r="V20" i="25"/>
  <c r="W20" i="25"/>
  <c r="Y20" i="25"/>
  <c r="Z20" i="25"/>
  <c r="AC20" i="25"/>
  <c r="AD20" i="25"/>
  <c r="AF20" i="25"/>
  <c r="AG20" i="25"/>
  <c r="AL20" i="25"/>
  <c r="AM20" i="25"/>
  <c r="AN20" i="25"/>
  <c r="AO20" i="25"/>
  <c r="AP20" i="25"/>
  <c r="AQ20" i="25"/>
  <c r="AF21" i="25"/>
  <c r="AG21" i="25"/>
  <c r="J22" i="25"/>
  <c r="K22" i="25"/>
  <c r="P22" i="25"/>
  <c r="Q22" i="25"/>
  <c r="S22" i="25"/>
  <c r="T22" i="25"/>
  <c r="V22" i="25"/>
  <c r="W22" i="25"/>
  <c r="Y22" i="25"/>
  <c r="Z22" i="25"/>
  <c r="AC22" i="25"/>
  <c r="AD22" i="25"/>
  <c r="AF22" i="25"/>
  <c r="AG22" i="25"/>
  <c r="AN22" i="25"/>
  <c r="AO22" i="25"/>
  <c r="AP22" i="25"/>
  <c r="AQ22" i="25"/>
  <c r="J24" i="25"/>
  <c r="K24" i="25"/>
  <c r="P24" i="25"/>
  <c r="Q24" i="25"/>
  <c r="S24" i="25"/>
  <c r="T24" i="25"/>
  <c r="V24" i="25"/>
  <c r="W24" i="25"/>
  <c r="Y24" i="25"/>
  <c r="Z24" i="25"/>
  <c r="AC24" i="25"/>
  <c r="AD24" i="25"/>
  <c r="AF24" i="25"/>
  <c r="AG24" i="25"/>
  <c r="AN24" i="25"/>
  <c r="AO24" i="25"/>
  <c r="AP24" i="25"/>
  <c r="AQ24" i="25"/>
  <c r="J26" i="25"/>
  <c r="K26" i="25"/>
  <c r="P26" i="25"/>
  <c r="Q26" i="25"/>
  <c r="S26" i="25"/>
  <c r="T26" i="25"/>
  <c r="V26" i="25"/>
  <c r="W26" i="25"/>
  <c r="Y26" i="25"/>
  <c r="Z26" i="25"/>
  <c r="AC26" i="25"/>
  <c r="AD26" i="25"/>
  <c r="AF26" i="25"/>
  <c r="AG26" i="25"/>
  <c r="AN26" i="25"/>
  <c r="AO26" i="25"/>
  <c r="AP26" i="25"/>
  <c r="AQ26" i="25"/>
  <c r="J28" i="25"/>
  <c r="K28" i="25"/>
  <c r="P28" i="25"/>
  <c r="Q28" i="25"/>
  <c r="S28" i="25"/>
  <c r="T28" i="25"/>
  <c r="V28" i="25"/>
  <c r="W28" i="25"/>
  <c r="Y28" i="25"/>
  <c r="Z28" i="25"/>
  <c r="AC28" i="25"/>
  <c r="AD28" i="25"/>
  <c r="AF28" i="25"/>
  <c r="AG28" i="25"/>
  <c r="D29" i="25"/>
  <c r="E29" i="25"/>
  <c r="G29" i="25"/>
  <c r="H29" i="25"/>
  <c r="J30" i="25"/>
  <c r="K30" i="25"/>
  <c r="P30" i="25"/>
  <c r="Q30" i="25"/>
  <c r="S30" i="25"/>
  <c r="T30" i="25"/>
  <c r="V30" i="25"/>
  <c r="W30" i="25"/>
  <c r="Y30" i="25"/>
  <c r="Z30" i="25"/>
  <c r="AC30" i="25"/>
  <c r="AD30" i="25"/>
  <c r="AF30" i="25"/>
  <c r="AG30" i="25"/>
  <c r="J32" i="25"/>
  <c r="K32" i="25"/>
  <c r="P32" i="25"/>
  <c r="Q32" i="25"/>
  <c r="S32" i="25"/>
  <c r="T32" i="25"/>
  <c r="V32" i="25"/>
  <c r="W32" i="25"/>
  <c r="Y32" i="25"/>
  <c r="Z32" i="25"/>
  <c r="AC32" i="25"/>
  <c r="AD32" i="25"/>
  <c r="AF32" i="25"/>
  <c r="AG32" i="25"/>
  <c r="D34" i="25"/>
  <c r="E34" i="25"/>
  <c r="G34" i="25"/>
  <c r="H34" i="25"/>
  <c r="J34" i="25"/>
  <c r="K34" i="25"/>
  <c r="M34" i="25"/>
  <c r="N34" i="25"/>
  <c r="P34" i="25"/>
  <c r="Q34" i="25"/>
  <c r="S34" i="25"/>
  <c r="T34" i="25"/>
  <c r="V34" i="25"/>
  <c r="W34" i="25"/>
  <c r="Y34" i="25"/>
  <c r="Z34" i="25"/>
  <c r="AC34" i="25"/>
  <c r="AD34" i="25"/>
  <c r="AF34" i="25"/>
  <c r="AG34" i="25"/>
  <c r="P36" i="25"/>
  <c r="Q36" i="25"/>
  <c r="S36" i="25"/>
  <c r="T36" i="25"/>
  <c r="V36" i="25"/>
  <c r="W36" i="25"/>
  <c r="Y36" i="25"/>
  <c r="Z36" i="25"/>
  <c r="AC38" i="25"/>
  <c r="AD38" i="25"/>
  <c r="AC40" i="25"/>
  <c r="AD40" i="25"/>
  <c r="D57" i="25"/>
  <c r="E57" i="25"/>
  <c r="P2" i="26"/>
  <c r="Q2" i="26"/>
  <c r="S2" i="26"/>
  <c r="T2" i="26"/>
  <c r="V2" i="26"/>
  <c r="W2" i="26"/>
  <c r="Y2" i="26"/>
  <c r="Z2" i="26"/>
  <c r="J4" i="26"/>
  <c r="K4" i="26"/>
  <c r="P4" i="26"/>
  <c r="Q4" i="26"/>
  <c r="S4" i="26"/>
  <c r="T4" i="26"/>
  <c r="V4" i="26"/>
  <c r="W4" i="26"/>
  <c r="Y4" i="26"/>
  <c r="Z4" i="26"/>
  <c r="AC4" i="26"/>
  <c r="AD4" i="26"/>
  <c r="AF4" i="26"/>
  <c r="AG4" i="26"/>
  <c r="P6" i="26"/>
  <c r="Q6" i="26"/>
  <c r="S6" i="26"/>
  <c r="T6" i="26"/>
  <c r="V6" i="26"/>
  <c r="W6" i="26"/>
  <c r="Y6" i="26"/>
  <c r="Z6" i="26"/>
  <c r="AC6" i="26"/>
  <c r="AD6" i="26"/>
  <c r="AF6" i="26"/>
  <c r="AG6" i="26"/>
  <c r="AL6" i="26"/>
  <c r="AM6" i="26"/>
  <c r="AN6" i="26"/>
  <c r="AO6" i="26"/>
  <c r="AP6" i="26"/>
  <c r="AQ6" i="26"/>
  <c r="P8" i="26"/>
  <c r="Q8" i="26"/>
  <c r="S8" i="26"/>
  <c r="T8" i="26"/>
  <c r="V8" i="26"/>
  <c r="W8" i="26"/>
  <c r="Y8" i="26"/>
  <c r="Z8" i="26"/>
  <c r="AC8" i="26"/>
  <c r="AD8" i="26"/>
  <c r="AF8" i="26"/>
  <c r="AG8" i="26"/>
  <c r="AL8" i="26"/>
  <c r="AM8" i="26"/>
  <c r="AN8" i="26"/>
  <c r="AO8" i="26"/>
  <c r="AP8" i="26"/>
  <c r="AQ8" i="26"/>
  <c r="K10" i="26"/>
  <c r="P10" i="26"/>
  <c r="Q10" i="26"/>
  <c r="S10" i="26"/>
  <c r="T10" i="26"/>
  <c r="V10" i="26"/>
  <c r="W10" i="26"/>
  <c r="Y10" i="26"/>
  <c r="Z10" i="26"/>
  <c r="AC10" i="26"/>
  <c r="AD10" i="26"/>
  <c r="AF10" i="26"/>
  <c r="AG10" i="26"/>
  <c r="AL10" i="26"/>
  <c r="AM10" i="26"/>
  <c r="AN10" i="26"/>
  <c r="AO10" i="26"/>
  <c r="AP10" i="26"/>
  <c r="AQ10" i="26"/>
  <c r="P12" i="26"/>
  <c r="Q12" i="26"/>
  <c r="S12" i="26"/>
  <c r="T12" i="26"/>
  <c r="V12" i="26"/>
  <c r="W12" i="26"/>
  <c r="Y12" i="26"/>
  <c r="Z12" i="26"/>
  <c r="AC12" i="26"/>
  <c r="AD12" i="26"/>
  <c r="AF12" i="26"/>
  <c r="AG12" i="26"/>
  <c r="AL12" i="26"/>
  <c r="AM12" i="26"/>
  <c r="AN12" i="26"/>
  <c r="AO12" i="26"/>
  <c r="AP12" i="26"/>
  <c r="AQ12" i="26"/>
  <c r="P14" i="26"/>
  <c r="Q14" i="26"/>
  <c r="S14" i="26"/>
  <c r="T14" i="26"/>
  <c r="V14" i="26"/>
  <c r="W14" i="26"/>
  <c r="Y14" i="26"/>
  <c r="Z14" i="26"/>
  <c r="AC14" i="26"/>
  <c r="AD14" i="26"/>
  <c r="AF14" i="26"/>
  <c r="AG14" i="26"/>
  <c r="AL14" i="26"/>
  <c r="AM14" i="26"/>
  <c r="AN14" i="26"/>
  <c r="AO14" i="26"/>
  <c r="AP14" i="26"/>
  <c r="AQ14" i="26"/>
  <c r="D16" i="26"/>
  <c r="E16" i="26"/>
  <c r="G16" i="26"/>
  <c r="H16" i="26"/>
  <c r="J16" i="26"/>
  <c r="K16" i="26"/>
  <c r="M16" i="26"/>
  <c r="N16" i="26"/>
  <c r="P16" i="26"/>
  <c r="Q16" i="26"/>
  <c r="S16" i="26"/>
  <c r="T16" i="26"/>
  <c r="V16" i="26"/>
  <c r="W16" i="26"/>
  <c r="Y16" i="26"/>
  <c r="Z16" i="26"/>
  <c r="AC16" i="26"/>
  <c r="AD16" i="26"/>
  <c r="AF16" i="26"/>
  <c r="AG16" i="26"/>
  <c r="AL16" i="26"/>
  <c r="AM16" i="26"/>
  <c r="AN16" i="26"/>
  <c r="AO16" i="26"/>
  <c r="AP16" i="26"/>
  <c r="AQ16" i="26"/>
  <c r="P18" i="26"/>
  <c r="Q18" i="26"/>
  <c r="S18" i="26"/>
  <c r="T18" i="26"/>
  <c r="V18" i="26"/>
  <c r="W18" i="26"/>
  <c r="Y18" i="26"/>
  <c r="Z18" i="26"/>
  <c r="AL18" i="26"/>
  <c r="AM18" i="26"/>
  <c r="AN18" i="26"/>
  <c r="AO18" i="26"/>
  <c r="AP18" i="26"/>
  <c r="AQ18" i="26"/>
  <c r="J20" i="26"/>
  <c r="K20" i="26"/>
  <c r="P20" i="26"/>
  <c r="Q20" i="26"/>
  <c r="S20" i="26"/>
  <c r="T20" i="26"/>
  <c r="V20" i="26"/>
  <c r="W20" i="26"/>
  <c r="Y20" i="26"/>
  <c r="Z20" i="26"/>
  <c r="AC20" i="26"/>
  <c r="AD20" i="26"/>
  <c r="AF20" i="26"/>
  <c r="AG20" i="26"/>
  <c r="AL20" i="26"/>
  <c r="AM20" i="26"/>
  <c r="AN20" i="26"/>
  <c r="AO20" i="26"/>
  <c r="AP20" i="26"/>
  <c r="AQ20" i="26"/>
  <c r="AF21" i="26"/>
  <c r="AG21" i="26"/>
  <c r="J22" i="26"/>
  <c r="K22" i="26"/>
  <c r="P22" i="26"/>
  <c r="Q22" i="26"/>
  <c r="S22" i="26"/>
  <c r="T22" i="26"/>
  <c r="V22" i="26"/>
  <c r="W22" i="26"/>
  <c r="Y22" i="26"/>
  <c r="Z22" i="26"/>
  <c r="AC22" i="26"/>
  <c r="AD22" i="26"/>
  <c r="AF22" i="26"/>
  <c r="AG22" i="26"/>
  <c r="AN22" i="26"/>
  <c r="AO22" i="26"/>
  <c r="AP22" i="26"/>
  <c r="AQ22" i="26"/>
  <c r="J24" i="26"/>
  <c r="K24" i="26"/>
  <c r="P24" i="26"/>
  <c r="Q24" i="26"/>
  <c r="S24" i="26"/>
  <c r="T24" i="26"/>
  <c r="V24" i="26"/>
  <c r="W24" i="26"/>
  <c r="Y24" i="26"/>
  <c r="Z24" i="26"/>
  <c r="AC24" i="26"/>
  <c r="AD24" i="26"/>
  <c r="AF24" i="26"/>
  <c r="AG24" i="26"/>
  <c r="AN24" i="26"/>
  <c r="AO24" i="26"/>
  <c r="AP24" i="26"/>
  <c r="AQ24" i="26"/>
  <c r="J26" i="26"/>
  <c r="K26" i="26"/>
  <c r="P26" i="26"/>
  <c r="Q26" i="26"/>
  <c r="S26" i="26"/>
  <c r="T26" i="26"/>
  <c r="V26" i="26"/>
  <c r="W26" i="26"/>
  <c r="Y26" i="26"/>
  <c r="Z26" i="26"/>
  <c r="AC26" i="26"/>
  <c r="AD26" i="26"/>
  <c r="AF26" i="26"/>
  <c r="AG26" i="26"/>
  <c r="AN26" i="26"/>
  <c r="AO26" i="26"/>
  <c r="AP26" i="26"/>
  <c r="AQ26" i="26"/>
  <c r="J28" i="26"/>
  <c r="K28" i="26"/>
  <c r="P28" i="26"/>
  <c r="Q28" i="26"/>
  <c r="S28" i="26"/>
  <c r="T28" i="26"/>
  <c r="V28" i="26"/>
  <c r="W28" i="26"/>
  <c r="Y28" i="26"/>
  <c r="Z28" i="26"/>
  <c r="AC28" i="26"/>
  <c r="AD28" i="26"/>
  <c r="AF28" i="26"/>
  <c r="AG28" i="26"/>
  <c r="D29" i="26"/>
  <c r="E29" i="26"/>
  <c r="G29" i="26"/>
  <c r="H29" i="26"/>
  <c r="J30" i="26"/>
  <c r="K30" i="26"/>
  <c r="P30" i="26"/>
  <c r="Q30" i="26"/>
  <c r="S30" i="26"/>
  <c r="T30" i="26"/>
  <c r="V30" i="26"/>
  <c r="W30" i="26"/>
  <c r="Y30" i="26"/>
  <c r="Z30" i="26"/>
  <c r="AC30" i="26"/>
  <c r="AD30" i="26"/>
  <c r="AF30" i="26"/>
  <c r="AG30" i="26"/>
  <c r="J32" i="26"/>
  <c r="K32" i="26"/>
  <c r="P32" i="26"/>
  <c r="Q32" i="26"/>
  <c r="S32" i="26"/>
  <c r="T32" i="26"/>
  <c r="V32" i="26"/>
  <c r="W32" i="26"/>
  <c r="Y32" i="26"/>
  <c r="Z32" i="26"/>
  <c r="AC32" i="26"/>
  <c r="AD32" i="26"/>
  <c r="AF32" i="26"/>
  <c r="AG32" i="26"/>
  <c r="D34" i="26"/>
  <c r="E34" i="26"/>
  <c r="G34" i="26"/>
  <c r="H34" i="26"/>
  <c r="J34" i="26"/>
  <c r="K34" i="26"/>
  <c r="M34" i="26"/>
  <c r="N34" i="26"/>
  <c r="P34" i="26"/>
  <c r="Q34" i="26"/>
  <c r="S34" i="26"/>
  <c r="T34" i="26"/>
  <c r="V34" i="26"/>
  <c r="W34" i="26"/>
  <c r="Y34" i="26"/>
  <c r="Z34" i="26"/>
  <c r="AC34" i="26"/>
  <c r="AD34" i="26"/>
  <c r="AF34" i="26"/>
  <c r="AG34" i="26"/>
  <c r="P36" i="26"/>
  <c r="Q36" i="26"/>
  <c r="S36" i="26"/>
  <c r="T36" i="26"/>
  <c r="V36" i="26"/>
  <c r="W36" i="26"/>
  <c r="Y36" i="26"/>
  <c r="Z36" i="26"/>
  <c r="AC38" i="26"/>
  <c r="AD38" i="26"/>
  <c r="AC40" i="26"/>
  <c r="AD40" i="26"/>
  <c r="P2" i="27"/>
  <c r="Q2" i="27"/>
  <c r="S2" i="27"/>
  <c r="T2" i="27"/>
  <c r="V2" i="27"/>
  <c r="W2" i="27"/>
  <c r="Y2" i="27"/>
  <c r="Z2" i="27"/>
  <c r="J4" i="27"/>
  <c r="K4" i="27"/>
  <c r="P4" i="27"/>
  <c r="Q4" i="27"/>
  <c r="S4" i="27"/>
  <c r="T4" i="27"/>
  <c r="V4" i="27"/>
  <c r="W4" i="27"/>
  <c r="Y4" i="27"/>
  <c r="Z4" i="27"/>
  <c r="AC4" i="27"/>
  <c r="AD4" i="27"/>
  <c r="AF4" i="27"/>
  <c r="AG4" i="27"/>
  <c r="P6" i="27"/>
  <c r="Q6" i="27"/>
  <c r="S6" i="27"/>
  <c r="T6" i="27"/>
  <c r="V6" i="27"/>
  <c r="W6" i="27"/>
  <c r="Y6" i="27"/>
  <c r="Z6" i="27"/>
  <c r="AC6" i="27"/>
  <c r="AD6" i="27"/>
  <c r="AF6" i="27"/>
  <c r="AG6" i="27"/>
  <c r="AL6" i="27"/>
  <c r="AM6" i="27"/>
  <c r="AN6" i="27"/>
  <c r="AO6" i="27"/>
  <c r="AP6" i="27"/>
  <c r="AQ6" i="27"/>
  <c r="G8" i="27"/>
  <c r="H8" i="27"/>
  <c r="P8" i="27"/>
  <c r="Q8" i="27"/>
  <c r="S8" i="27"/>
  <c r="T8" i="27"/>
  <c r="V8" i="27"/>
  <c r="W8" i="27"/>
  <c r="Y8" i="27"/>
  <c r="Z8" i="27"/>
  <c r="AC8" i="27"/>
  <c r="AD8" i="27"/>
  <c r="AF8" i="27"/>
  <c r="AG8" i="27"/>
  <c r="AL8" i="27"/>
  <c r="AM8" i="27"/>
  <c r="AN8" i="27"/>
  <c r="AO8" i="27"/>
  <c r="AP8" i="27"/>
  <c r="AQ8" i="27"/>
  <c r="K10" i="27"/>
  <c r="P10" i="27"/>
  <c r="Q10" i="27"/>
  <c r="S10" i="27"/>
  <c r="T10" i="27"/>
  <c r="V10" i="27"/>
  <c r="W10" i="27"/>
  <c r="Y10" i="27"/>
  <c r="Z10" i="27"/>
  <c r="AC10" i="27"/>
  <c r="AD10" i="27"/>
  <c r="AF10" i="27"/>
  <c r="AG10" i="27"/>
  <c r="AL10" i="27"/>
  <c r="AM10" i="27"/>
  <c r="AN10" i="27"/>
  <c r="AO10" i="27"/>
  <c r="AP10" i="27"/>
  <c r="AQ10" i="27"/>
  <c r="P12" i="27"/>
  <c r="Q12" i="27"/>
  <c r="S12" i="27"/>
  <c r="T12" i="27"/>
  <c r="V12" i="27"/>
  <c r="W12" i="27"/>
  <c r="Y12" i="27"/>
  <c r="Z12" i="27"/>
  <c r="AC12" i="27"/>
  <c r="AD12" i="27"/>
  <c r="AF12" i="27"/>
  <c r="AG12" i="27"/>
  <c r="AL12" i="27"/>
  <c r="AM12" i="27"/>
  <c r="AN12" i="27"/>
  <c r="AO12" i="27"/>
  <c r="AP12" i="27"/>
  <c r="AQ12" i="27"/>
  <c r="P14" i="27"/>
  <c r="Q14" i="27"/>
  <c r="S14" i="27"/>
  <c r="T14" i="27"/>
  <c r="V14" i="27"/>
  <c r="W14" i="27"/>
  <c r="Y14" i="27"/>
  <c r="Z14" i="27"/>
  <c r="AC14" i="27"/>
  <c r="AD14" i="27"/>
  <c r="AF14" i="27"/>
  <c r="AG14" i="27"/>
  <c r="AL14" i="27"/>
  <c r="AM14" i="27"/>
  <c r="AN14" i="27"/>
  <c r="AO14" i="27"/>
  <c r="AP14" i="27"/>
  <c r="AQ14" i="27"/>
  <c r="D16" i="27"/>
  <c r="E16" i="27"/>
  <c r="G16" i="27"/>
  <c r="H16" i="27"/>
  <c r="J16" i="27"/>
  <c r="K16" i="27"/>
  <c r="M16" i="27"/>
  <c r="N16" i="27"/>
  <c r="P16" i="27"/>
  <c r="Q16" i="27"/>
  <c r="S16" i="27"/>
  <c r="T16" i="27"/>
  <c r="V16" i="27"/>
  <c r="W16" i="27"/>
  <c r="Y16" i="27"/>
  <c r="Z16" i="27"/>
  <c r="AC16" i="27"/>
  <c r="AD16" i="27"/>
  <c r="AF16" i="27"/>
  <c r="AG16" i="27"/>
  <c r="AL16" i="27"/>
  <c r="AM16" i="27"/>
  <c r="AN16" i="27"/>
  <c r="AO16" i="27"/>
  <c r="AP16" i="27"/>
  <c r="AQ16" i="27"/>
  <c r="P18" i="27"/>
  <c r="Q18" i="27"/>
  <c r="S18" i="27"/>
  <c r="T18" i="27"/>
  <c r="V18" i="27"/>
  <c r="W18" i="27"/>
  <c r="Y18" i="27"/>
  <c r="Z18" i="27"/>
  <c r="AL18" i="27"/>
  <c r="AM18" i="27"/>
  <c r="AN18" i="27"/>
  <c r="AO18" i="27"/>
  <c r="AP18" i="27"/>
  <c r="AQ18" i="27"/>
  <c r="J20" i="27"/>
  <c r="K20" i="27"/>
  <c r="P20" i="27"/>
  <c r="Q20" i="27"/>
  <c r="S20" i="27"/>
  <c r="T20" i="27"/>
  <c r="V20" i="27"/>
  <c r="W20" i="27"/>
  <c r="Y20" i="27"/>
  <c r="Z20" i="27"/>
  <c r="AC20" i="27"/>
  <c r="AD20" i="27"/>
  <c r="AF20" i="27"/>
  <c r="AG20" i="27"/>
  <c r="AL20" i="27"/>
  <c r="AM20" i="27"/>
  <c r="AN20" i="27"/>
  <c r="AO20" i="27"/>
  <c r="AP20" i="27"/>
  <c r="AQ20" i="27"/>
  <c r="AF21" i="27"/>
  <c r="AG21" i="27"/>
  <c r="J22" i="27"/>
  <c r="K22" i="27"/>
  <c r="P22" i="27"/>
  <c r="Q22" i="27"/>
  <c r="S22" i="27"/>
  <c r="T22" i="27"/>
  <c r="V22" i="27"/>
  <c r="W22" i="27"/>
  <c r="Y22" i="27"/>
  <c r="Z22" i="27"/>
  <c r="AC22" i="27"/>
  <c r="AD22" i="27"/>
  <c r="AF22" i="27"/>
  <c r="AG22" i="27"/>
  <c r="AN22" i="27"/>
  <c r="AO22" i="27"/>
  <c r="AP22" i="27"/>
  <c r="AQ22" i="27"/>
  <c r="J24" i="27"/>
  <c r="K24" i="27"/>
  <c r="P24" i="27"/>
  <c r="Q24" i="27"/>
  <c r="S24" i="27"/>
  <c r="T24" i="27"/>
  <c r="V24" i="27"/>
  <c r="W24" i="27"/>
  <c r="Y24" i="27"/>
  <c r="Z24" i="27"/>
  <c r="AC24" i="27"/>
  <c r="AD24" i="27"/>
  <c r="AF24" i="27"/>
  <c r="AG24" i="27"/>
  <c r="AN24" i="27"/>
  <c r="AO24" i="27"/>
  <c r="AP24" i="27"/>
  <c r="AQ24" i="27"/>
  <c r="J26" i="27"/>
  <c r="K26" i="27"/>
  <c r="P26" i="27"/>
  <c r="Q26" i="27"/>
  <c r="S26" i="27"/>
  <c r="T26" i="27"/>
  <c r="V26" i="27"/>
  <c r="W26" i="27"/>
  <c r="Y26" i="27"/>
  <c r="Z26" i="27"/>
  <c r="AC26" i="27"/>
  <c r="AD26" i="27"/>
  <c r="AF26" i="27"/>
  <c r="AG26" i="27"/>
  <c r="AN26" i="27"/>
  <c r="AO26" i="27"/>
  <c r="AP26" i="27"/>
  <c r="AQ26" i="27"/>
  <c r="J28" i="27"/>
  <c r="K28" i="27"/>
  <c r="P28" i="27"/>
  <c r="Q28" i="27"/>
  <c r="S28" i="27"/>
  <c r="T28" i="27"/>
  <c r="V28" i="27"/>
  <c r="W28" i="27"/>
  <c r="Y28" i="27"/>
  <c r="Z28" i="27"/>
  <c r="AC28" i="27"/>
  <c r="AD28" i="27"/>
  <c r="AF28" i="27"/>
  <c r="AG28" i="27"/>
  <c r="AN28" i="27"/>
  <c r="AO28" i="27"/>
  <c r="AP28" i="27"/>
  <c r="AQ28" i="27"/>
  <c r="D29" i="27"/>
  <c r="E29" i="27"/>
  <c r="G29" i="27"/>
  <c r="H29" i="27"/>
  <c r="M29" i="27"/>
  <c r="N29" i="27"/>
  <c r="J30" i="27"/>
  <c r="K30" i="27"/>
  <c r="P30" i="27"/>
  <c r="Q30" i="27"/>
  <c r="S30" i="27"/>
  <c r="T30" i="27"/>
  <c r="V30" i="27"/>
  <c r="W30" i="27"/>
  <c r="Y30" i="27"/>
  <c r="Z30" i="27"/>
  <c r="AC30" i="27"/>
  <c r="AD30" i="27"/>
  <c r="AF30" i="27"/>
  <c r="AG30" i="27"/>
  <c r="AN30" i="27"/>
  <c r="AO30" i="27"/>
  <c r="AP30" i="27"/>
  <c r="AQ30" i="27"/>
  <c r="J32" i="27"/>
  <c r="K32" i="27"/>
  <c r="P32" i="27"/>
  <c r="Q32" i="27"/>
  <c r="S32" i="27"/>
  <c r="T32" i="27"/>
  <c r="V32" i="27"/>
  <c r="W32" i="27"/>
  <c r="Y32" i="27"/>
  <c r="Z32" i="27"/>
  <c r="AC32" i="27"/>
  <c r="AD32" i="27"/>
  <c r="AF32" i="27"/>
  <c r="AG32" i="27"/>
  <c r="AN32" i="27"/>
  <c r="AO32" i="27"/>
  <c r="AP32" i="27"/>
  <c r="AQ32" i="27"/>
  <c r="D34" i="27"/>
  <c r="E34" i="27"/>
  <c r="G34" i="27"/>
  <c r="H34" i="27"/>
  <c r="J34" i="27"/>
  <c r="K34" i="27"/>
  <c r="M34" i="27"/>
  <c r="N34" i="27"/>
  <c r="P34" i="27"/>
  <c r="Q34" i="27"/>
  <c r="S34" i="27"/>
  <c r="T34" i="27"/>
  <c r="V34" i="27"/>
  <c r="W34" i="27"/>
  <c r="Y34" i="27"/>
  <c r="Z34" i="27"/>
  <c r="AC34" i="27"/>
  <c r="AD34" i="27"/>
  <c r="AF34" i="27"/>
  <c r="AG34" i="27"/>
  <c r="AN34" i="27"/>
  <c r="AO34" i="27"/>
  <c r="AP34" i="27"/>
  <c r="AQ34" i="27"/>
  <c r="P36" i="27"/>
  <c r="Q36" i="27"/>
  <c r="S36" i="27"/>
  <c r="T36" i="27"/>
  <c r="V36" i="27"/>
  <c r="W36" i="27"/>
  <c r="Y36" i="27"/>
  <c r="Z36" i="27"/>
  <c r="AN36" i="27"/>
  <c r="AO36" i="27"/>
  <c r="AP36" i="27"/>
  <c r="AQ36" i="27"/>
  <c r="AC38" i="27"/>
  <c r="AD38" i="27"/>
  <c r="AC40" i="27"/>
  <c r="AD40" i="27"/>
  <c r="P2" i="28"/>
  <c r="Q2" i="28"/>
  <c r="S2" i="28"/>
  <c r="T2" i="28"/>
  <c r="V2" i="28"/>
  <c r="W2" i="28"/>
  <c r="Y2" i="28"/>
  <c r="Z2" i="28"/>
  <c r="J4" i="28"/>
  <c r="K4" i="28"/>
  <c r="P4" i="28"/>
  <c r="Q4" i="28"/>
  <c r="S4" i="28"/>
  <c r="T4" i="28"/>
  <c r="V4" i="28"/>
  <c r="W4" i="28"/>
  <c r="Y4" i="28"/>
  <c r="Z4" i="28"/>
  <c r="AC4" i="28"/>
  <c r="AD4" i="28"/>
  <c r="AF4" i="28"/>
  <c r="AG4" i="28"/>
  <c r="P6" i="28"/>
  <c r="Q6" i="28"/>
  <c r="S6" i="28"/>
  <c r="T6" i="28"/>
  <c r="V6" i="28"/>
  <c r="W6" i="28"/>
  <c r="Y6" i="28"/>
  <c r="Z6" i="28"/>
  <c r="AC6" i="28"/>
  <c r="AD6" i="28"/>
  <c r="AF6" i="28"/>
  <c r="AG6" i="28"/>
  <c r="AL6" i="28"/>
  <c r="AM6" i="28"/>
  <c r="AN6" i="28"/>
  <c r="AO6" i="28"/>
  <c r="AP6" i="28"/>
  <c r="AQ6" i="28"/>
  <c r="P8" i="28"/>
  <c r="Q8" i="28"/>
  <c r="S8" i="28"/>
  <c r="T8" i="28"/>
  <c r="V8" i="28"/>
  <c r="W8" i="28"/>
  <c r="Y8" i="28"/>
  <c r="Z8" i="28"/>
  <c r="AC8" i="28"/>
  <c r="AD8" i="28"/>
  <c r="AF8" i="28"/>
  <c r="AG8" i="28"/>
  <c r="AL8" i="28"/>
  <c r="AM8" i="28"/>
  <c r="AN8" i="28"/>
  <c r="AO8" i="28"/>
  <c r="AP8" i="28"/>
  <c r="AQ8" i="28"/>
  <c r="P10" i="28"/>
  <c r="Q10" i="28"/>
  <c r="S10" i="28"/>
  <c r="T10" i="28"/>
  <c r="V10" i="28"/>
  <c r="W10" i="28"/>
  <c r="Y10" i="28"/>
  <c r="Z10" i="28"/>
  <c r="AC10" i="28"/>
  <c r="AD10" i="28"/>
  <c r="AF10" i="28"/>
  <c r="AG10" i="28"/>
  <c r="AL10" i="28"/>
  <c r="AM10" i="28"/>
  <c r="AN10" i="28"/>
  <c r="AO10" i="28"/>
  <c r="AP10" i="28"/>
  <c r="AQ10" i="28"/>
  <c r="P12" i="28"/>
  <c r="Q12" i="28"/>
  <c r="S12" i="28"/>
  <c r="T12" i="28"/>
  <c r="V12" i="28"/>
  <c r="W12" i="28"/>
  <c r="Y12" i="28"/>
  <c r="Z12" i="28"/>
  <c r="AC12" i="28"/>
  <c r="AD12" i="28"/>
  <c r="AF12" i="28"/>
  <c r="AG12" i="28"/>
  <c r="AL12" i="28"/>
  <c r="AM12" i="28"/>
  <c r="AN12" i="28"/>
  <c r="AO12" i="28"/>
  <c r="AP12" i="28"/>
  <c r="AQ12" i="28"/>
  <c r="P14" i="28"/>
  <c r="Q14" i="28"/>
  <c r="S14" i="28"/>
  <c r="T14" i="28"/>
  <c r="V14" i="28"/>
  <c r="W14" i="28"/>
  <c r="Y14" i="28"/>
  <c r="Z14" i="28"/>
  <c r="AC14" i="28"/>
  <c r="AD14" i="28"/>
  <c r="AF14" i="28"/>
  <c r="AG14" i="28"/>
  <c r="AL14" i="28"/>
  <c r="AM14" i="28"/>
  <c r="AN14" i="28"/>
  <c r="AO14" i="28"/>
  <c r="AP14" i="28"/>
  <c r="AQ14" i="28"/>
  <c r="D16" i="28"/>
  <c r="E16" i="28"/>
  <c r="G16" i="28"/>
  <c r="H16" i="28"/>
  <c r="J16" i="28"/>
  <c r="K16" i="28"/>
  <c r="M16" i="28"/>
  <c r="N16" i="28"/>
  <c r="P16" i="28"/>
  <c r="Q16" i="28"/>
  <c r="S16" i="28"/>
  <c r="T16" i="28"/>
  <c r="V16" i="28"/>
  <c r="W16" i="28"/>
  <c r="Y16" i="28"/>
  <c r="Z16" i="28"/>
  <c r="AC16" i="28"/>
  <c r="AD16" i="28"/>
  <c r="AF16" i="28"/>
  <c r="AG16" i="28"/>
  <c r="AL16" i="28"/>
  <c r="AM16" i="28"/>
  <c r="AN16" i="28"/>
  <c r="AO16" i="28"/>
  <c r="AP16" i="28"/>
  <c r="AQ16" i="28"/>
  <c r="P18" i="28"/>
  <c r="Q18" i="28"/>
  <c r="S18" i="28"/>
  <c r="T18" i="28"/>
  <c r="V18" i="28"/>
  <c r="W18" i="28"/>
  <c r="Y18" i="28"/>
  <c r="Z18" i="28"/>
  <c r="AL18" i="28"/>
  <c r="AM18" i="28"/>
  <c r="AN18" i="28"/>
  <c r="AO18" i="28"/>
  <c r="AP18" i="28"/>
  <c r="AQ18" i="28"/>
  <c r="J20" i="28"/>
  <c r="K20" i="28"/>
  <c r="P20" i="28"/>
  <c r="Q20" i="28"/>
  <c r="S20" i="28"/>
  <c r="T20" i="28"/>
  <c r="V20" i="28"/>
  <c r="W20" i="28"/>
  <c r="Y20" i="28"/>
  <c r="Z20" i="28"/>
  <c r="AC20" i="28"/>
  <c r="AD20" i="28"/>
  <c r="AF20" i="28"/>
  <c r="AG20" i="28"/>
  <c r="AL20" i="28"/>
  <c r="AM20" i="28"/>
  <c r="AN20" i="28"/>
  <c r="AO20" i="28"/>
  <c r="AP20" i="28"/>
  <c r="AQ20" i="28"/>
  <c r="D21" i="28"/>
  <c r="E21" i="28"/>
  <c r="AF21" i="28"/>
  <c r="AG21" i="28"/>
  <c r="J22" i="28"/>
  <c r="K22" i="28"/>
  <c r="P22" i="28"/>
  <c r="Q22" i="28"/>
  <c r="S22" i="28"/>
  <c r="T22" i="28"/>
  <c r="V22" i="28"/>
  <c r="W22" i="28"/>
  <c r="Y22" i="28"/>
  <c r="Z22" i="28"/>
  <c r="AC22" i="28"/>
  <c r="AD22" i="28"/>
  <c r="AF22" i="28"/>
  <c r="AG22" i="28"/>
  <c r="AN22" i="28"/>
  <c r="AO22" i="28"/>
  <c r="AP22" i="28"/>
  <c r="AQ22" i="28"/>
  <c r="J24" i="28"/>
  <c r="K24" i="28"/>
  <c r="P24" i="28"/>
  <c r="Q24" i="28"/>
  <c r="S24" i="28"/>
  <c r="T24" i="28"/>
  <c r="V24" i="28"/>
  <c r="W24" i="28"/>
  <c r="Y24" i="28"/>
  <c r="Z24" i="28"/>
  <c r="AC24" i="28"/>
  <c r="AD24" i="28"/>
  <c r="AF24" i="28"/>
  <c r="AG24" i="28"/>
  <c r="AN24" i="28"/>
  <c r="AO24" i="28"/>
  <c r="AP24" i="28"/>
  <c r="AQ24" i="28"/>
  <c r="J26" i="28"/>
  <c r="K26" i="28"/>
  <c r="P26" i="28"/>
  <c r="Q26" i="28"/>
  <c r="S26" i="28"/>
  <c r="T26" i="28"/>
  <c r="V26" i="28"/>
  <c r="W26" i="28"/>
  <c r="Y26" i="28"/>
  <c r="Z26" i="28"/>
  <c r="AC26" i="28"/>
  <c r="AD26" i="28"/>
  <c r="AF26" i="28"/>
  <c r="AG26" i="28"/>
  <c r="AN26" i="28"/>
  <c r="AO26" i="28"/>
  <c r="AP26" i="28"/>
  <c r="AQ26" i="28"/>
  <c r="J28" i="28"/>
  <c r="K28" i="28"/>
  <c r="P28" i="28"/>
  <c r="Q28" i="28"/>
  <c r="S28" i="28"/>
  <c r="T28" i="28"/>
  <c r="V28" i="28"/>
  <c r="W28" i="28"/>
  <c r="Y28" i="28"/>
  <c r="Z28" i="28"/>
  <c r="AC28" i="28"/>
  <c r="AD28" i="28"/>
  <c r="AF28" i="28"/>
  <c r="AG28" i="28"/>
  <c r="AN28" i="28"/>
  <c r="AO28" i="28"/>
  <c r="AP28" i="28"/>
  <c r="AQ28" i="28"/>
  <c r="D29" i="28"/>
  <c r="E29" i="28"/>
  <c r="G29" i="28"/>
  <c r="H29" i="28"/>
  <c r="M29" i="28"/>
  <c r="N29" i="28"/>
  <c r="J30" i="28"/>
  <c r="K30" i="28"/>
  <c r="P30" i="28"/>
  <c r="Q30" i="28"/>
  <c r="S30" i="28"/>
  <c r="T30" i="28"/>
  <c r="V30" i="28"/>
  <c r="W30" i="28"/>
  <c r="Y30" i="28"/>
  <c r="Z30" i="28"/>
  <c r="AC30" i="28"/>
  <c r="AD30" i="28"/>
  <c r="AF30" i="28"/>
  <c r="AG30" i="28"/>
  <c r="AN30" i="28"/>
  <c r="AO30" i="28"/>
  <c r="AP30" i="28"/>
  <c r="AQ30" i="28"/>
  <c r="J32" i="28"/>
  <c r="K32" i="28"/>
  <c r="P32" i="28"/>
  <c r="Q32" i="28"/>
  <c r="S32" i="28"/>
  <c r="T32" i="28"/>
  <c r="V32" i="28"/>
  <c r="W32" i="28"/>
  <c r="Y32" i="28"/>
  <c r="Z32" i="28"/>
  <c r="AC32" i="28"/>
  <c r="AD32" i="28"/>
  <c r="AF32" i="28"/>
  <c r="AG32" i="28"/>
  <c r="AN32" i="28"/>
  <c r="AO32" i="28"/>
  <c r="AP32" i="28"/>
  <c r="AQ32" i="28"/>
  <c r="D34" i="28"/>
  <c r="E34" i="28"/>
  <c r="G34" i="28"/>
  <c r="H34" i="28"/>
  <c r="J34" i="28"/>
  <c r="K34" i="28"/>
  <c r="M34" i="28"/>
  <c r="N34" i="28"/>
  <c r="P34" i="28"/>
  <c r="Q34" i="28"/>
  <c r="S34" i="28"/>
  <c r="T34" i="28"/>
  <c r="V34" i="28"/>
  <c r="W34" i="28"/>
  <c r="Y34" i="28"/>
  <c r="Z34" i="28"/>
  <c r="AC34" i="28"/>
  <c r="AD34" i="28"/>
  <c r="AF34" i="28"/>
  <c r="AG34" i="28"/>
  <c r="AN34" i="28"/>
  <c r="AO34" i="28"/>
  <c r="AP34" i="28"/>
  <c r="AQ34" i="28"/>
  <c r="P36" i="28"/>
  <c r="Q36" i="28"/>
  <c r="S36" i="28"/>
  <c r="T36" i="28"/>
  <c r="V36" i="28"/>
  <c r="W36" i="28"/>
  <c r="Y36" i="28"/>
  <c r="Z36" i="28"/>
  <c r="AN36" i="28"/>
  <c r="AO36" i="28"/>
  <c r="AP36" i="28"/>
  <c r="AQ36" i="28"/>
  <c r="AC38" i="28"/>
  <c r="AD38" i="28"/>
  <c r="AC40" i="28"/>
  <c r="AD40" i="28"/>
</calcChain>
</file>

<file path=xl/comments1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1/31/02 1.00 under cin
1/28/02 1.45 under cin
1/25/01 1.50 under
1/23/02 1.00 under
1/22/02 1.00 under cin
1/17/02 1.45 under cin
1/16/02 .80 under
1/15/02 1.20 under
1/10/02 1.45 under
1/04/02 2.40 under 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1/30/02 0.30 over cin
1/25/02 0.30 over cin
1/25/02 0.15 over cin
1/23/02 .10 over cin
1/21/02 .20 over cin
1/18/02 .30 over cin
1/17/02 .60 over cin
1/16/02 .25/.50
1/14/02 trades .30 premium to cin**
1/11/02 .25 under cin
1/7/02 .60 under  cin
12/13/ @1.50
180/185 12/11/01 under cin
or 2.15 under cin bid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1/31/02 2.50 over cin
1/28/02 3.00 over cin
1/17/02 3.50 over cin 
1/15/02 3.25 over cin
1/24/02 3.55 OVER CIN
1/04/02 2.25 Over cin 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1/25/02 0.15 Premium / Cinergy
1/15/02 0.10 Premium
1/14/02 Flat to Cin
1/10/02 1.75 under cin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1/31/02 0.75 over cin
1/24/02 1.25 overcin
1/07/02  0.75 over cin
1/02/02  1.00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M5" authorId="0" shapeId="0">
      <text>
        <r>
          <rPr>
            <b/>
            <sz val="8"/>
            <color indexed="81"/>
            <rFont val="Tahoma"/>
          </rPr>
          <t>MWright:</t>
        </r>
        <r>
          <rPr>
            <sz val="8"/>
            <color indexed="81"/>
            <rFont val="Tahoma"/>
          </rPr>
          <t xml:space="preserve">
dfghfhgfhgfhgftrrertyrtyryt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1/31/02 .75 over cin
1/25/02 .50 OVER CIN
1/24/02 .65 over cin
1/22/02 .75 over cin
1/16/02 .25 over cin
1/15/02 .25 over cin
1/8/02 .25 over cin
1/7/02 .25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2.75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1/31/02 0.75 over cin
1/25/02 1.00 over cin
1/23/02 0.75 over cin
1/16/02 0.50/1.00
1/02/02 0. 50
12/24/01 50 over cin
flat/1.00 vs cin 12/19/01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1/31/02 1.25 over cin
1/28/02 1.75 over cin
1/25/02 1.75 over cin
1/24/02 1.60 over cin
1/23/02 125/175
1/22/02 1.35/1.75
1/15/02  .50/.75
1/09/02  .25/.35
1/07/02  .50/150
1/02/02  -.50/.50
1/02/02  1.00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AF11" authorId="0" shapeId="0">
      <text>
        <r>
          <rPr>
            <b/>
            <sz val="8"/>
            <color indexed="81"/>
            <rFont val="Tahoma"/>
          </rPr>
          <t xml:space="preserve">1/22/02
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>1/30/02 flat
1/25/02 flat
1/24/02 .10 OVER CIN
1/15/02  1.00 under cin bid or .25 premium to U02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1/25/02 0.50 under cin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1/25/02 
1/22/02 4/5 roll .50/1.00
1/4/02 4yrs .75 over 3yrs
1/4/02 3yr/4yr Roll trades 4yrs .50 over
soc/cin 00/.50 1/2/02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1/23/01 .75 under cin
1/16/02 1.75 under</t>
        </r>
        <r>
          <rPr>
            <sz val="8"/>
            <color indexed="81"/>
            <rFont val="Tahoma"/>
          </rPr>
          <t xml:space="preserve">
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1/28/02 1.00/1.50 soco /cin
1/22/02 1.25 over cin
cal05 soc/cin .25/.75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1/31/02 1.00 under cin
1/28/02 1.45 under cin
1/25/01 1.50 under
1/23/02 1.00 under
1/22/02 1.00 under cin
1/17/02 1.45 under cin
1/16/02 .80 under
1/15/02 1.20 under
1/10/02 1.45 under
1/04/02 2.40 under 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1/30/02 0.30 over cin
1/25/02 0.30 over cin
1/25/02 0.15 over cin
1/23/02 .10 over cin
1/21/02 .20 over cin
1/18/02 .30 over cin
1/17/02 .60 over cin
1/16/02 .25/.50
1/14/02 trades .30 premium to cin**
1/11/02 .25 under cin
1/7/02 .60 under  cin
12/13/ @1.50
180/185 12/11/01 under cin
or 2.15 under cin bid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1/31/02 2.50 over cin
1/28/02 3.00 over cin
1/17/02 3.50 over cin 
1/15/02 3.25 over cin
1/24/02 3.55 OVER CIN
1/04/02 2.25 Over cin 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1/31/02 0.75 over cin
1/24/02 1.25 overcin
1/07/02  0.75 over cin
1/02/02  1.00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1/31/02 .75 over cin
1/25/02 .50 OVER CIN
1/24/02 .65 over cin
1/22/02 .75 over cin
1/16/02 .25 over cin
1/15/02 .25 over cin
1/8/02 .25 over cin
1/7/02 .25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2.75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1/31/02 0.75 over cin
1/25/02 1.00 over cin
1/23/02 0.75 over cin
1/16/02 0.50/1.00
1/02/02 0. 50
12/24/01 50 over cin
flat/1.00 vs cin 12/19/01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1/31/02 1.25 over cin
1/28/02 1.75 over cin
1/25/02 1.75 over cin
1/24/02 1.60 over cin
1/23/02 125/175
1/22/02 1.35/1.75
1/15/02  .50/.75
1/09/02  .25/.35
1/07/02  .50/150
1/02/02  -.50/.50
1/02/02  1.00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AF11" authorId="0" shapeId="0">
      <text>
        <r>
          <rPr>
            <b/>
            <sz val="8"/>
            <color indexed="81"/>
            <rFont val="Tahoma"/>
          </rPr>
          <t xml:space="preserve">1/22/02
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>1/30/02 flat
1/25/02 flat
1/24/02 .10 OVER CIN
1/15/02  1.00 under cin bid or .25 premium to U02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AF17" authorId="0" shapeId="0">
      <text>
        <r>
          <rPr>
            <b/>
            <sz val="8"/>
            <color indexed="81"/>
            <rFont val="Tahoma"/>
          </rPr>
          <t>1/22/02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1/25/02 
1/22/02 4/5 roll .50/1.00
1/4/02 4yrs .75 over 3yrs
1/4/02 3yr/4yr Roll trades 4yrs .50 over
soc/cin 00/.50 1/2/02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1/23/01 .75 under cin
1/16/02 1.75 under</t>
        </r>
        <r>
          <rPr>
            <sz val="8"/>
            <color indexed="81"/>
            <rFont val="Tahoma"/>
          </rPr>
          <t xml:space="preserve">
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1/28/02 1.00/1.50 soco /cin
1/22/02 1.25 over cin
cal05 soc/cin .25/.75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2/05/02 1.00 under cin
1/31/02 1.00 under cin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2/05/02 0.090 over cin
1/30/02 0.30 over cin
1/25/02 0.30 over cin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2/05/02 4.00 over cin
1/31/02 2.50 over cin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1/28/02 0.50 under cin
1/24/02 0.50 under cin
1/15/02 0.50 under cin
1/14/02 1.25 under cin
1/10/02 1.75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2/05/02 1.25 over cin
1/31/02 .75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2.45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2/01/02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1/30/02 1.00/1.15 vs cin
1/25/02 1.25 under cin
1/24/02 1.25 under cin
1/17/02 75/15
1/9/02 3.50under cin 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2/05/02 1.50 over cin
1/31/02 1.25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2/05/02 1.00 under cin
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 xml:space="preserve">2/05/02 -0.25
1/30/02 flat
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2/05/02 0.50 over cin
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2/05/02 0.75 over cin
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2/05/02 0.50 under cin
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 xml:space="preserve">-75 cin
</t>
        </r>
      </text>
    </comment>
    <comment ref="AC24" authorId="0" shapeId="0">
      <text>
        <r>
          <rPr>
            <b/>
            <sz val="8"/>
            <color indexed="81"/>
            <rFont val="Tahoma"/>
          </rPr>
          <t>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2/05/02 0.50 over cin 
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2/5/02 0.50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M28" authorId="0" shapeId="0">
      <text>
        <r>
          <rPr>
            <sz val="8"/>
            <color indexed="81"/>
            <rFont val="Tahoma"/>
          </rPr>
          <t xml:space="preserve">2/05/02 8.25 Over Cinergy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2/05/02 1.25 over cin
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2/05/02 0.50 over cin
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-2/5/02  
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2/05/02 2.50 under cin
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2/05/02 0.25 over cin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2/05/02 3.00 under cin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2/05/02 flat 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MWright</author>
  </authors>
  <commentList>
    <comment ref="G2" authorId="0" shapeId="0">
      <text>
        <r>
          <rPr>
            <b/>
            <sz val="8"/>
            <color indexed="81"/>
            <rFont val="Tahoma"/>
          </rPr>
          <t xml:space="preserve">2/05/02 1.00 under cin
1/31/02 1.00 under cin
</t>
        </r>
      </text>
    </comment>
    <comment ref="J2" authorId="0" shapeId="0">
      <text>
        <r>
          <rPr>
            <b/>
            <sz val="8"/>
            <color indexed="81"/>
            <rFont val="Tahoma"/>
          </rPr>
          <t xml:space="preserve">1/31/02 0.60 under cin
1/30/02 1.35 under cin
1/28/02 1.15 under cin
1/25/02 1.20 under cin
1/22/02 0.90 under cin
1/21/02 0.60 under cin
1/17/02 1.15 over
1/16/02 .10 over
1/15/02 .20 over
1/10/02 .10 under
1/08/02 .80 under
1/07/02 1.40 under
1/03/02 .40 under
</t>
        </r>
      </text>
    </comment>
    <comment ref="AC2" authorId="0" shapeId="0">
      <text>
        <r>
          <rPr>
            <b/>
            <sz val="8"/>
            <color indexed="81"/>
            <rFont val="Tahoma"/>
          </rPr>
          <t xml:space="preserve">2/05/02 0.090 over cin
1/30/02 0.30 over cin
1/25/02 0.30 over cin
</t>
        </r>
      </text>
    </comment>
    <comment ref="AF2" authorId="0" shapeId="0">
      <text>
        <r>
          <rPr>
            <b/>
            <sz val="8"/>
            <color indexed="81"/>
            <rFont val="Tahoma"/>
          </rPr>
          <t xml:space="preserve">2/05/02 4.00 over cin
1/31/02 2.50 over cin
</t>
        </r>
      </text>
    </comment>
    <comment ref="D3" authorId="0" shapeId="0">
      <text>
        <r>
          <rPr>
            <b/>
            <sz val="8"/>
            <color indexed="81"/>
            <rFont val="Tahoma"/>
          </rPr>
          <t xml:space="preserve">1/17/02
</t>
        </r>
        <r>
          <rPr>
            <sz val="8"/>
            <color indexed="81"/>
            <rFont val="Tahoma"/>
          </rPr>
          <t xml:space="preserve">
</t>
        </r>
      </text>
    </comment>
    <comment ref="M3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S3" authorId="0" shapeId="0">
      <text>
        <r>
          <rPr>
            <sz val="8"/>
            <color indexed="81"/>
            <rFont val="Tahoma"/>
          </rPr>
          <t xml:space="preserve">12/17/01 - 4.80
12/14/01 - 4.50
Early Dec Collapsed 3.55…3.25..3.00..275
</t>
        </r>
      </text>
    </comment>
    <comment ref="G4" authorId="0" shapeId="0">
      <text>
        <r>
          <rPr>
            <b/>
            <sz val="8"/>
            <color indexed="81"/>
            <rFont val="Tahoma"/>
          </rPr>
          <t xml:space="preserve">2/06/02 1.25
2/2/02 1.10 vs cin
2/1/02 1.45 vs cin
</t>
        </r>
      </text>
    </comment>
    <comment ref="J4" authorId="0" shapeId="0">
      <text>
        <r>
          <rPr>
            <b/>
            <sz val="8"/>
            <color indexed="81"/>
            <rFont val="Tahoma"/>
          </rPr>
          <t xml:space="preserve">.60 under Cin
</t>
        </r>
      </text>
    </comment>
    <comment ref="AC4" authorId="0" shapeId="0">
      <text>
        <r>
          <rPr>
            <sz val="8"/>
            <color indexed="81"/>
            <rFont val="Tahoma"/>
          </rPr>
          <t xml:space="preserve">2/06/02 -10/+10
2/04/02 0.00/0.10 vs cinergy
</t>
        </r>
      </text>
    </comment>
    <comment ref="AF4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D5" authorId="0" shapeId="0">
      <text>
        <r>
          <rPr>
            <b/>
            <sz val="8"/>
            <color indexed="81"/>
            <rFont val="Tahoma"/>
          </rPr>
          <t>2/4/02</t>
        </r>
        <r>
          <rPr>
            <sz val="8"/>
            <color indexed="81"/>
            <rFont val="Tahoma"/>
          </rPr>
          <t xml:space="preserve">
</t>
        </r>
      </text>
    </comment>
    <comment ref="G6" authorId="0" shapeId="0">
      <text>
        <r>
          <rPr>
            <b/>
            <sz val="8"/>
            <color indexed="81"/>
            <rFont val="Tahoma"/>
          </rPr>
          <t xml:space="preserve">1/28/02 1.75 under cin
</t>
        </r>
      </text>
    </comment>
    <comment ref="J6" authorId="0" shapeId="0">
      <text>
        <r>
          <rPr>
            <b/>
            <sz val="8"/>
            <color indexed="81"/>
            <rFont val="Tahoma"/>
          </rPr>
          <t xml:space="preserve">1/23/02 0.75 under Cin
</t>
        </r>
      </text>
    </comment>
    <comment ref="AC6" authorId="0" shapeId="0">
      <text>
        <r>
          <rPr>
            <b/>
            <sz val="8"/>
            <color indexed="81"/>
            <rFont val="Tahoma"/>
          </rPr>
          <t xml:space="preserve">2/06/02 1.00 under cin
1/28/02 0.50 under cin
</t>
        </r>
      </text>
    </comment>
    <comment ref="AF6" authorId="0" shapeId="0">
      <text>
        <r>
          <rPr>
            <b/>
            <sz val="8"/>
            <color indexed="81"/>
            <rFont val="Tahoma"/>
          </rPr>
          <t xml:space="preserve">2/05/02 1.25 over cin
1/31/02 .75 over cin
</t>
        </r>
      </text>
    </comment>
    <comment ref="G8" authorId="0" shapeId="0">
      <text>
        <r>
          <rPr>
            <b/>
            <sz val="8"/>
            <color indexed="81"/>
            <rFont val="Tahoma"/>
          </rPr>
          <t xml:space="preserve">1/28/02 2.45 under cin
</t>
        </r>
      </text>
    </comment>
    <comment ref="J8" authorId="0" shapeId="0">
      <text>
        <r>
          <rPr>
            <b/>
            <sz val="8"/>
            <color indexed="81"/>
            <rFont val="Tahoma"/>
          </rPr>
          <t xml:space="preserve">1.50 lower than cin
</t>
        </r>
      </text>
    </comment>
    <comment ref="AC8" authorId="0" shapeId="0">
      <text>
        <r>
          <rPr>
            <b/>
            <sz val="8"/>
            <color indexed="81"/>
            <rFont val="Tahoma"/>
          </rPr>
          <t xml:space="preserve">2/06/02 1.00 under cin
1/24/02 .50 under cin
1/16/02 .25 under cin
</t>
        </r>
      </text>
    </comment>
    <comment ref="AF8" authorId="0" shapeId="0">
      <text>
        <r>
          <rPr>
            <b/>
            <sz val="8"/>
            <color indexed="81"/>
            <rFont val="Tahoma"/>
          </rPr>
          <t xml:space="preserve">2/05/02 1.25 over cin
1/31/02 0.75 over cin
</t>
        </r>
      </text>
    </comment>
    <comment ref="G10" authorId="0" shapeId="0">
      <text>
        <r>
          <rPr>
            <sz val="8"/>
            <color indexed="81"/>
            <rFont val="Tahoma"/>
          </rPr>
          <t xml:space="preserve">3.45 2/4/02
3.65 1/30/02
</t>
        </r>
      </text>
    </comment>
    <comment ref="J10" authorId="0" shapeId="0">
      <text>
        <r>
          <rPr>
            <b/>
            <sz val="8"/>
            <color indexed="81"/>
            <rFont val="Tahoma"/>
          </rPr>
          <t xml:space="preserve">2/01/02 1.50 under cin
1/23/02 1.75 under cin
</t>
        </r>
      </text>
    </comment>
    <comment ref="N10" authorId="0" shapeId="0">
      <text>
        <r>
          <rPr>
            <sz val="8"/>
            <color indexed="81"/>
            <rFont val="Tahoma"/>
          </rPr>
          <t xml:space="preserve">6.15 trades
</t>
        </r>
      </text>
    </comment>
    <comment ref="S10" authorId="0" shapeId="0">
      <text>
        <r>
          <rPr>
            <b/>
            <sz val="8"/>
            <color indexed="81"/>
            <rFont val="Tahoma"/>
          </rPr>
          <t xml:space="preserve">1/15/02 @7.20
1/08/02 @6.25
</t>
        </r>
        <r>
          <rPr>
            <sz val="8"/>
            <color indexed="81"/>
            <rFont val="Tahoma"/>
          </rPr>
          <t xml:space="preserve">
</t>
        </r>
      </text>
    </comment>
    <comment ref="W10" authorId="0" shapeId="0">
      <text>
        <r>
          <rPr>
            <b/>
            <sz val="8"/>
            <color indexed="81"/>
            <rFont val="Tahoma"/>
          </rPr>
          <t>175 trade against cin
12/11/01</t>
        </r>
      </text>
    </comment>
    <comment ref="AC10" authorId="0" shapeId="0">
      <text>
        <r>
          <rPr>
            <b/>
            <sz val="8"/>
            <color indexed="81"/>
            <rFont val="Tahoma"/>
          </rPr>
          <t xml:space="preserve">2/06/02 1.25 under cin
1/30/02 1.00/1.15 vs cin
</t>
        </r>
      </text>
    </comment>
    <comment ref="AF10" authorId="0" shapeId="0">
      <text>
        <r>
          <rPr>
            <sz val="8"/>
            <color indexed="81"/>
            <rFont val="Tahoma"/>
          </rPr>
          <t xml:space="preserve">2/06/02 1.10 over cin
2/05/02 1.50 over cin
1/31/02 1.25 over cin
</t>
        </r>
      </text>
    </comment>
    <comment ref="P11" authorId="0" shapeId="0">
      <text>
        <r>
          <rPr>
            <b/>
            <sz val="8"/>
            <color indexed="81"/>
            <rFont val="Tahoma"/>
          </rPr>
          <t>1/28/02 @3.65</t>
        </r>
        <r>
          <rPr>
            <sz val="8"/>
            <color indexed="81"/>
            <rFont val="Tahoma"/>
          </rPr>
          <t xml:space="preserve">
</t>
        </r>
      </text>
    </comment>
    <comment ref="D12" authorId="0" shapeId="0">
      <text>
        <r>
          <rPr>
            <b/>
            <sz val="8"/>
            <color indexed="81"/>
            <rFont val="Tahoma"/>
          </rPr>
          <t>U 0.20 over Q4</t>
        </r>
        <r>
          <rPr>
            <sz val="8"/>
            <color indexed="81"/>
            <rFont val="Tahoma"/>
          </rPr>
          <t xml:space="preserve">
</t>
        </r>
      </text>
    </comment>
    <comment ref="G12" authorId="0" shapeId="0">
      <text>
        <r>
          <rPr>
            <b/>
            <sz val="8"/>
            <color indexed="81"/>
            <rFont val="Tahoma"/>
          </rPr>
          <t xml:space="preserve">2/1/02 1.45 under cin
1/29/02 1.00 under cin
</t>
        </r>
      </text>
    </comment>
    <comment ref="J12" authorId="0" shapeId="0">
      <text>
        <r>
          <rPr>
            <b/>
            <sz val="8"/>
            <color indexed="81"/>
            <rFont val="Tahoma"/>
          </rPr>
          <t xml:space="preserve">1/15/02 .60 under cin
</t>
        </r>
      </text>
    </comment>
    <comment ref="AC12" authorId="0" shapeId="0">
      <text>
        <r>
          <rPr>
            <b/>
            <sz val="8"/>
            <color indexed="81"/>
            <rFont val="Tahoma"/>
          </rPr>
          <t xml:space="preserve">1/25/02 1.25 under cin
1/15/02 1.00 under cin
</t>
        </r>
      </text>
    </comment>
    <comment ref="AF12" authorId="0" shapeId="0">
      <text>
        <r>
          <rPr>
            <b/>
            <sz val="8"/>
            <color indexed="81"/>
            <rFont val="Tahoma"/>
          </rPr>
          <t xml:space="preserve">1/31/02 0.25 over cin
1/25/02 1.00 over cin
1/16/02 0 .25 over cin
</t>
        </r>
      </text>
    </comment>
    <comment ref="G14" authorId="0" shapeId="0">
      <text>
        <r>
          <rPr>
            <b/>
            <sz val="8"/>
            <color indexed="81"/>
            <rFont val="Tahoma"/>
          </rPr>
          <t xml:space="preserve">2/05/02 1.00 under cin
1/31/02 1.05 under cin
</t>
        </r>
      </text>
    </comment>
    <comment ref="J14" authorId="0" shapeId="0">
      <text>
        <r>
          <rPr>
            <b/>
            <sz val="8"/>
            <color indexed="81"/>
            <rFont val="Tahoma"/>
          </rPr>
          <t xml:space="preserve">1/31/02 0.60 under
1/28/02 0.40 under
1/10/02 0.75 under
</t>
        </r>
      </text>
    </comment>
    <comment ref="AC14" authorId="0" shapeId="0">
      <text>
        <r>
          <rPr>
            <b/>
            <sz val="8"/>
            <color indexed="81"/>
            <rFont val="Tahoma"/>
          </rPr>
          <t xml:space="preserve">2/05/02 -0.25
1/30/02 flat
</t>
        </r>
      </text>
    </comment>
    <comment ref="AF14" authorId="0" shapeId="0">
      <text>
        <r>
          <rPr>
            <b/>
            <sz val="8"/>
            <color indexed="81"/>
            <rFont val="Tahoma"/>
          </rPr>
          <t xml:space="preserve">2/05/02 0.50 over cin
1/31/02 0.45 over cin
1/25/02 1.00 over cin
</t>
        </r>
        <r>
          <rPr>
            <sz val="8"/>
            <color indexed="81"/>
            <rFont val="Tahoma"/>
          </rPr>
          <t xml:space="preserve">
</t>
        </r>
      </text>
    </comment>
    <comment ref="D17" authorId="0" shapeId="0">
      <text>
        <r>
          <rPr>
            <b/>
            <sz val="8"/>
            <color indexed="81"/>
            <rFont val="Tahoma"/>
          </rPr>
          <t>@$18.00 12/21/01</t>
        </r>
        <r>
          <rPr>
            <sz val="8"/>
            <color indexed="81"/>
            <rFont val="Tahoma"/>
          </rPr>
          <t xml:space="preserve">
</t>
        </r>
      </text>
    </comment>
    <comment ref="M17" authorId="0" shapeId="0">
      <text>
        <r>
          <rPr>
            <b/>
            <sz val="8"/>
            <color indexed="81"/>
            <rFont val="Tahoma"/>
          </rPr>
          <t>12/14/01</t>
        </r>
        <r>
          <rPr>
            <sz val="8"/>
            <color indexed="81"/>
            <rFont val="Tahoma"/>
          </rPr>
          <t xml:space="preserve">
</t>
        </r>
      </text>
    </comment>
    <comment ref="G18" authorId="0" shapeId="0">
      <text>
        <r>
          <rPr>
            <sz val="8"/>
            <color indexed="81"/>
            <rFont val="Tahoma"/>
          </rPr>
          <t xml:space="preserve">1/15/02 1.85 under cin
</t>
        </r>
      </text>
    </comment>
    <comment ref="P18" authorId="0" shapeId="0">
      <text>
        <r>
          <rPr>
            <sz val="8"/>
            <color indexed="81"/>
            <rFont val="Tahoma"/>
          </rPr>
          <t>12/12/01 245/275</t>
        </r>
      </text>
    </comment>
    <comment ref="AC18" authorId="0" shapeId="0">
      <text>
        <r>
          <rPr>
            <b/>
            <sz val="8"/>
            <color indexed="81"/>
            <rFont val="Tahoma"/>
          </rPr>
          <t xml:space="preserve">12/6 2.25/275 vs cin
12/10 2.15/3.00 vs cin
</t>
        </r>
      </text>
    </comment>
    <comment ref="G20" authorId="0" shapeId="0">
      <text>
        <r>
          <rPr>
            <b/>
            <sz val="8"/>
            <color indexed="81"/>
            <rFont val="Tahoma"/>
          </rPr>
          <t xml:space="preserve">1/29/02 1.25 under cin
1/22/02 1.00 under cin
1/15/02 1.25 under cin
1/02/02 1.50 under cin
</t>
        </r>
      </text>
    </comment>
    <comment ref="J20" authorId="0" shapeId="0">
      <text>
        <r>
          <rPr>
            <b/>
            <sz val="8"/>
            <color indexed="81"/>
            <rFont val="Tahoma"/>
          </rPr>
          <t xml:space="preserve">-50 cin
</t>
        </r>
      </text>
    </comment>
    <comment ref="AC20" authorId="0" shapeId="0">
      <text>
        <r>
          <rPr>
            <sz val="8"/>
            <color indexed="81"/>
            <rFont val="Tahoma"/>
          </rPr>
          <t xml:space="preserve">2/6/02 .25  over
2/4/02 .25 over 
</t>
        </r>
      </text>
    </comment>
    <comment ref="AF20" authorId="0" shapeId="0">
      <text>
        <r>
          <rPr>
            <b/>
            <sz val="8"/>
            <color indexed="81"/>
            <rFont val="Tahoma"/>
          </rPr>
          <t>2/05/02 0.75 over cin
1/24/02 1.25 OVER CINERGY
1/10/02 .50 over cinergy</t>
        </r>
        <r>
          <rPr>
            <sz val="8"/>
            <color indexed="81"/>
            <rFont val="Tahoma"/>
          </rPr>
          <t xml:space="preserve">
</t>
        </r>
      </text>
    </comment>
    <comment ref="D22" authorId="0" shapeId="0">
      <text>
        <r>
          <rPr>
            <sz val="8"/>
            <color indexed="81"/>
            <rFont val="Tahoma"/>
          </rPr>
          <t xml:space="preserve">1/30/02 1.25 under 
1/21/02 1.25 under fg03
1/17/02 1.00 under FG03
</t>
        </r>
      </text>
    </comment>
    <comment ref="G22" authorId="0" shapeId="0">
      <text>
        <r>
          <rPr>
            <b/>
            <sz val="8"/>
            <color indexed="81"/>
            <rFont val="Tahoma"/>
          </rPr>
          <t xml:space="preserve">1/22/02 1.25 under cin
1/15/02 1.50 under cin
1/10/02  235 under cin    
1/10/02  fg03/hj03 roll 150/170 </t>
        </r>
      </text>
    </comment>
    <comment ref="J22" authorId="0" shapeId="0">
      <text>
        <r>
          <rPr>
            <b/>
            <sz val="8"/>
            <color indexed="81"/>
            <rFont val="Tahoma"/>
          </rPr>
          <t xml:space="preserve">-.50 cin
</t>
        </r>
        <r>
          <rPr>
            <sz val="8"/>
            <color indexed="81"/>
            <rFont val="Tahoma"/>
          </rPr>
          <t xml:space="preserve">
</t>
        </r>
      </text>
    </comment>
    <comment ref="AC22" authorId="0" shapeId="0">
      <text>
        <r>
          <rPr>
            <b/>
            <sz val="8"/>
            <color indexed="81"/>
            <rFont val="Tahoma"/>
          </rPr>
          <t>2/06/02 0.75 under cin
2/05/02 0.50 under cin
1/25/02 0.50 under cin</t>
        </r>
        <r>
          <rPr>
            <sz val="8"/>
            <color indexed="81"/>
            <rFont val="Tahoma"/>
          </rPr>
          <t xml:space="preserve">
</t>
        </r>
      </text>
    </comment>
    <comment ref="D24" authorId="0" shapeId="0">
      <text>
        <r>
          <rPr>
            <sz val="8"/>
            <color indexed="81"/>
            <rFont val="Tahoma"/>
          </rPr>
          <t xml:space="preserve">1/31/02 2.00 Over HJ03
1/24/02 2.25 over HJ03
1/23/02 2.00 over HJ03
</t>
        </r>
      </text>
    </comment>
    <comment ref="G24" authorId="0" shapeId="0">
      <text>
        <r>
          <rPr>
            <sz val="8"/>
            <color indexed="81"/>
            <rFont val="Tahoma"/>
          </rPr>
          <t xml:space="preserve">1/22/02 1.50 under cin
</t>
        </r>
      </text>
    </comment>
    <comment ref="J24" authorId="0" shapeId="0">
      <text>
        <r>
          <rPr>
            <b/>
            <sz val="8"/>
            <color indexed="81"/>
            <rFont val="Tahoma"/>
          </rPr>
          <t>2/06/02 0.50 under cin</t>
        </r>
      </text>
    </comment>
    <comment ref="AC24" authorId="0" shapeId="0">
      <text>
        <r>
          <rPr>
            <b/>
            <sz val="8"/>
            <color indexed="81"/>
            <rFont val="Tahoma"/>
          </rPr>
          <t>2/06/02 1.25 under cin
1/25/02 0.75 under cin</t>
        </r>
        <r>
          <rPr>
            <sz val="8"/>
            <color indexed="81"/>
            <rFont val="Tahoma"/>
          </rPr>
          <t xml:space="preserve">
</t>
        </r>
      </text>
    </comment>
    <comment ref="AF24" authorId="0" shapeId="0">
      <text>
        <r>
          <rPr>
            <sz val="8"/>
            <color indexed="81"/>
            <rFont val="Tahoma"/>
          </rPr>
          <t xml:space="preserve">2/05/02 0.50 over cin 
1/24/02 1.00 over cin
1/22/02 0 .50 over cin
</t>
        </r>
      </text>
    </comment>
    <comment ref="D26" authorId="0" shapeId="0">
      <text>
        <r>
          <rPr>
            <sz val="8"/>
            <color indexed="81"/>
            <rFont val="Tahoma"/>
          </rPr>
          <t xml:space="preserve">1/31/02 5.00 OVER K03
1/17/02 5.75 over k03
1/11/02 5.00 Over K03
</t>
        </r>
      </text>
    </comment>
    <comment ref="G26" authorId="0" shapeId="0">
      <text>
        <r>
          <rPr>
            <sz val="8"/>
            <color indexed="81"/>
            <rFont val="Tahoma"/>
          </rPr>
          <t xml:space="preserve">1/22/02 2.50 under cin
1/17/02 3.50 under cin
1/16/02 3.50 under cin
1/15/02 2.50 under cin
1.00 UNDER CINERGY
????? 1/11/02 2.50 under
</t>
        </r>
      </text>
    </comment>
    <comment ref="J26" authorId="0" shapeId="0">
      <text>
        <r>
          <rPr>
            <b/>
            <sz val="8"/>
            <color indexed="81"/>
            <rFont val="Tahoma"/>
          </rPr>
          <t xml:space="preserve">-.50
 cin
</t>
        </r>
      </text>
    </comment>
    <comment ref="AC26" authorId="0" shapeId="0">
      <text>
        <r>
          <rPr>
            <b/>
            <sz val="8"/>
            <color indexed="81"/>
            <rFont val="Tahoma"/>
          </rPr>
          <t>1/25/02 1.00 under cin</t>
        </r>
      </text>
    </comment>
    <comment ref="AF26" authorId="0" shapeId="0">
      <text>
        <r>
          <rPr>
            <b/>
            <sz val="8"/>
            <color indexed="81"/>
            <rFont val="Tahoma"/>
          </rPr>
          <t>2/5/02 0.50 over cin</t>
        </r>
        <r>
          <rPr>
            <sz val="8"/>
            <color indexed="81"/>
            <rFont val="Tahoma"/>
          </rPr>
          <t xml:space="preserve">
</t>
        </r>
      </text>
    </comment>
    <comment ref="D28" authorId="0" shapeId="0">
      <text>
        <r>
          <rPr>
            <b/>
            <sz val="8"/>
            <color indexed="81"/>
            <rFont val="Tahoma"/>
          </rPr>
          <t>1/15/02  .75 over</t>
        </r>
        <r>
          <rPr>
            <sz val="8"/>
            <color indexed="81"/>
            <rFont val="Tahoma"/>
          </rPr>
          <t xml:space="preserve">
</t>
        </r>
      </text>
    </comment>
    <comment ref="G28" authorId="0" shapeId="0">
      <text>
        <r>
          <rPr>
            <b/>
            <sz val="8"/>
            <color indexed="81"/>
            <rFont val="Tahoma"/>
          </rPr>
          <t>1/29/02 4.50 under cin
1/24/02 4.10 under cin
1/17/02 4.50 under cin 2/3 000/0.25
1/9/02 .50/.75 2/3 roll
1/7/02 trade 3/2 roll .50
1/2/02 5.00</t>
        </r>
        <r>
          <rPr>
            <sz val="8"/>
            <color indexed="81"/>
            <rFont val="Tahoma"/>
          </rPr>
          <t xml:space="preserve">
</t>
        </r>
      </text>
    </comment>
    <comment ref="J28" authorId="0" shapeId="0">
      <text>
        <r>
          <rPr>
            <b/>
            <sz val="8"/>
            <color indexed="81"/>
            <rFont val="Tahoma"/>
          </rPr>
          <t xml:space="preserve">tva 2/3 roll .25/.75
-1.00 bid cin
</t>
        </r>
      </text>
    </comment>
    <comment ref="M28" authorId="0" shapeId="0">
      <text>
        <r>
          <rPr>
            <sz val="8"/>
            <color indexed="81"/>
            <rFont val="Tahoma"/>
          </rPr>
          <t xml:space="preserve">2/05/02 8.25 Over Cinergy
</t>
        </r>
      </text>
    </comment>
    <comment ref="AC28" authorId="0" shapeId="0">
      <text>
        <r>
          <rPr>
            <sz val="8"/>
            <color indexed="81"/>
            <rFont val="Tahoma"/>
          </rPr>
          <t xml:space="preserve">1/25/02 0.75 under cin
</t>
        </r>
      </text>
    </comment>
    <comment ref="AF28" authorId="0" shapeId="0">
      <text>
        <r>
          <rPr>
            <b/>
            <sz val="8"/>
            <color indexed="81"/>
            <rFont val="Tahoma"/>
          </rPr>
          <t>2/05/02 1.25 over cin
1/25/02 1.25 over cin</t>
        </r>
        <r>
          <rPr>
            <sz val="8"/>
            <color indexed="81"/>
            <rFont val="Tahoma"/>
          </rPr>
          <t xml:space="preserve">
</t>
        </r>
      </text>
    </comment>
    <comment ref="C29" authorId="0" shapeId="0">
      <text>
        <r>
          <rPr>
            <b/>
            <sz val="8"/>
            <color indexed="81"/>
            <rFont val="Tahoma"/>
          </rPr>
          <t xml:space="preserve">12/14/01 @1.00
12/10 .50 trades
</t>
        </r>
        <r>
          <rPr>
            <sz val="8"/>
            <color indexed="81"/>
            <rFont val="Tahoma"/>
          </rPr>
          <t xml:space="preserve">
</t>
        </r>
      </text>
    </comment>
    <comment ref="D30" authorId="0" shapeId="0">
      <text>
        <r>
          <rPr>
            <b/>
            <sz val="8"/>
            <color indexed="81"/>
            <rFont val="Tahoma"/>
          </rPr>
          <t xml:space="preserve">1/29/02 0.75 under cin to q403
1/28/02 0.50 undercin to q403 
</t>
        </r>
        <r>
          <rPr>
            <sz val="8"/>
            <color indexed="81"/>
            <rFont val="Tahoma"/>
          </rPr>
          <t xml:space="preserve">
</t>
        </r>
      </text>
    </comment>
    <comment ref="G30" authorId="0" shapeId="0">
      <text>
        <r>
          <rPr>
            <sz val="8"/>
            <color indexed="81"/>
            <rFont val="Tahoma"/>
          </rPr>
          <t xml:space="preserve">1/9/02 1.00 under cin
</t>
        </r>
      </text>
    </comment>
    <comment ref="J30" authorId="0" shapeId="0">
      <text>
        <r>
          <rPr>
            <b/>
            <sz val="8"/>
            <color indexed="81"/>
            <rFont val="Tahoma"/>
          </rPr>
          <t xml:space="preserve">-75 to cin
</t>
        </r>
        <r>
          <rPr>
            <sz val="8"/>
            <color indexed="81"/>
            <rFont val="Tahoma"/>
          </rPr>
          <t xml:space="preserve">
</t>
        </r>
      </text>
    </comment>
    <comment ref="AC30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0" authorId="0" shapeId="0">
      <text>
        <r>
          <rPr>
            <b/>
            <sz val="8"/>
            <color indexed="81"/>
            <rFont val="Tahoma"/>
          </rPr>
          <t>1/25/02 1.00 over cin</t>
        </r>
        <r>
          <rPr>
            <sz val="8"/>
            <color indexed="81"/>
            <rFont val="Tahoma"/>
          </rPr>
          <t xml:space="preserve">
</t>
        </r>
      </text>
    </comment>
    <comment ref="G32" authorId="0" shapeId="0">
      <text>
        <r>
          <rPr>
            <b/>
            <sz val="8"/>
            <color indexed="81"/>
            <rFont val="Tahoma"/>
          </rPr>
          <t xml:space="preserve">2/1/02 1.10 under cin
1/23/02 .50 under cin
1/8/02 .75 under
1/7/02 .75 under
</t>
        </r>
      </text>
    </comment>
    <comment ref="J32" authorId="0" shapeId="0">
      <text>
        <r>
          <rPr>
            <b/>
            <sz val="8"/>
            <color indexed="81"/>
            <rFont val="Tahoma"/>
          </rPr>
          <t xml:space="preserve">1/7/02 -50 to cin
</t>
        </r>
        <r>
          <rPr>
            <sz val="8"/>
            <color indexed="81"/>
            <rFont val="Tahoma"/>
          </rPr>
          <t xml:space="preserve">
</t>
        </r>
      </text>
    </comment>
    <comment ref="AC32" authorId="0" shapeId="0">
      <text>
        <r>
          <rPr>
            <sz val="8"/>
            <color indexed="81"/>
            <rFont val="Tahoma"/>
          </rPr>
          <t xml:space="preserve">1/25/02 1.00 under cin
</t>
        </r>
      </text>
    </comment>
    <comment ref="AF32" authorId="0" shapeId="0">
      <text>
        <r>
          <rPr>
            <b/>
            <sz val="8"/>
            <color indexed="81"/>
            <rFont val="Tahoma"/>
          </rPr>
          <t>1/25/02 1.00 over cin</t>
        </r>
      </text>
    </comment>
    <comment ref="D36" authorId="0" shapeId="0">
      <text>
        <r>
          <rPr>
            <b/>
            <sz val="8"/>
            <color indexed="81"/>
            <rFont val="Tahoma"/>
          </rPr>
          <t>1/10/02 3/4 roll ilfted 1.00</t>
        </r>
        <r>
          <rPr>
            <sz val="8"/>
            <color indexed="81"/>
            <rFont val="Tahoma"/>
          </rPr>
          <t xml:space="preserve">
</t>
        </r>
      </text>
    </comment>
    <comment ref="G36" authorId="0" shapeId="0">
      <text>
        <r>
          <rPr>
            <b/>
            <sz val="8"/>
            <color indexed="81"/>
            <rFont val="Tahoma"/>
          </rPr>
          <t xml:space="preserve">1/17/02 cin/nt 195/210
1/02/02 2.50
</t>
        </r>
        <r>
          <rPr>
            <sz val="8"/>
            <color indexed="81"/>
            <rFont val="Tahoma"/>
          </rPr>
          <t xml:space="preserve">
</t>
        </r>
      </text>
    </comment>
    <comment ref="J36" authorId="0" shapeId="0">
      <text>
        <r>
          <rPr>
            <b/>
            <sz val="8"/>
            <color indexed="81"/>
            <rFont val="Tahoma"/>
          </rPr>
          <t xml:space="preserve">1/23/02 cin/tva 0.65/0.85
1/17/02 cin/tva 0.50/0.90 
</t>
        </r>
      </text>
    </comment>
    <comment ref="AC36" authorId="0" shapeId="0">
      <text>
        <r>
          <rPr>
            <sz val="8"/>
            <color indexed="81"/>
            <rFont val="Tahoma"/>
          </rPr>
          <t xml:space="preserve">1/25/02 0.35 under cin
</t>
        </r>
      </text>
    </comment>
    <comment ref="AF36" authorId="0" shapeId="0">
      <text>
        <r>
          <rPr>
            <b/>
            <sz val="8"/>
            <color indexed="81"/>
            <rFont val="Tahoma"/>
          </rPr>
          <t xml:space="preserve">2/05/02 0.50 over cin
1/7/02 .05/50
</t>
        </r>
      </text>
    </comment>
    <comment ref="D37" authorId="0" shapeId="0">
      <text>
        <r>
          <rPr>
            <b/>
            <sz val="8"/>
            <color indexed="81"/>
            <rFont val="Tahoma"/>
          </rPr>
          <t xml:space="preserve">-2/5/02  
@19 2/3/02
</t>
        </r>
        <r>
          <rPr>
            <sz val="8"/>
            <color indexed="81"/>
            <rFont val="Tahoma"/>
          </rPr>
          <t xml:space="preserve">
</t>
        </r>
      </text>
    </comment>
    <comment ref="D38" authorId="0" shapeId="0">
      <text>
        <r>
          <rPr>
            <b/>
            <sz val="8"/>
            <color indexed="81"/>
            <rFont val="Tahoma"/>
          </rPr>
          <t>1/23/02 @29.15
1/21/02 3/4 roll 1.15/1.25
1/17/02 3/4 roll .75/1.40
1/16/02 3/4 roll 1.25/1.50@1.25
1/15/02 3/4 roll .85/1.25
1/10/02 3/4roll .75/1.25</t>
        </r>
        <r>
          <rPr>
            <sz val="8"/>
            <color indexed="81"/>
            <rFont val="Tahoma"/>
          </rPr>
          <t xml:space="preserve">
</t>
        </r>
      </text>
    </comment>
    <comment ref="G38" authorId="0" shapeId="0">
      <text>
        <r>
          <rPr>
            <b/>
            <sz val="8"/>
            <color indexed="81"/>
            <rFont val="Tahoma"/>
          </rPr>
          <t xml:space="preserve">2/06/02 3.00 under cin
2/05/02 2.50 under cin
1/31/02 2.25 under cin
1/17/02 2.25 under cin
</t>
        </r>
        <r>
          <rPr>
            <sz val="8"/>
            <color indexed="81"/>
            <rFont val="Tahoma"/>
          </rPr>
          <t xml:space="preserve">
</t>
        </r>
      </text>
    </comment>
    <comment ref="J38" authorId="0" shapeId="0">
      <text>
        <r>
          <rPr>
            <b/>
            <sz val="8"/>
            <color indexed="81"/>
            <rFont val="Tahoma"/>
          </rPr>
          <t xml:space="preserve">1/17/02 cin/tva 0.60/.80
</t>
        </r>
        <r>
          <rPr>
            <sz val="8"/>
            <color indexed="81"/>
            <rFont val="Tahoma"/>
          </rPr>
          <t xml:space="preserve">
</t>
        </r>
      </text>
    </comment>
    <comment ref="AC38" authorId="0" shapeId="0">
      <text>
        <r>
          <rPr>
            <sz val="8"/>
            <color indexed="81"/>
            <rFont val="Tahoma"/>
          </rPr>
          <t xml:space="preserve">2/06/02 .40 under cin
1/25/02 0.65 under cin
1/23/02 0.65 under cinergy
</t>
        </r>
      </text>
    </comment>
    <comment ref="AF38" authorId="0" shapeId="0">
      <text>
        <r>
          <rPr>
            <sz val="8"/>
            <color indexed="81"/>
            <rFont val="Tahoma"/>
          </rPr>
          <t xml:space="preserve">2/05/02 0.25 over cin
</t>
        </r>
      </text>
    </comment>
    <comment ref="D40" authorId="0" shapeId="0">
      <text>
        <r>
          <rPr>
            <b/>
            <sz val="8"/>
            <color indexed="81"/>
            <rFont val="Tahoma"/>
          </rPr>
          <t>1/16/02 4/5 roll  .35/.75</t>
        </r>
        <r>
          <rPr>
            <sz val="8"/>
            <color indexed="81"/>
            <rFont val="Tahoma"/>
          </rPr>
          <t xml:space="preserve">
</t>
        </r>
      </text>
    </comment>
    <comment ref="G40" authorId="0" shapeId="0">
      <text>
        <r>
          <rPr>
            <b/>
            <sz val="8"/>
            <color indexed="81"/>
            <rFont val="Tahoma"/>
          </rPr>
          <t>2/05/02 3.00 under cin</t>
        </r>
      </text>
    </comment>
    <comment ref="J40" authorId="0" shapeId="0">
      <text>
        <r>
          <rPr>
            <b/>
            <sz val="8"/>
            <color indexed="81"/>
            <rFont val="Tahoma"/>
          </rPr>
          <t>1/23/02 0.60 under cin</t>
        </r>
        <r>
          <rPr>
            <sz val="8"/>
            <color indexed="81"/>
            <rFont val="Tahoma"/>
          </rPr>
          <t xml:space="preserve">
</t>
        </r>
      </text>
    </comment>
    <comment ref="AC40" authorId="0" shapeId="0">
      <text>
        <r>
          <rPr>
            <sz val="8"/>
            <color indexed="81"/>
            <rFont val="Tahoma"/>
          </rPr>
          <t xml:space="preserve">
</t>
        </r>
      </text>
    </comment>
    <comment ref="AF40" authorId="0" shapeId="0">
      <text>
        <r>
          <rPr>
            <sz val="8"/>
            <color indexed="81"/>
            <rFont val="Tahoma"/>
          </rPr>
          <t xml:space="preserve">2/06/02  .50/1.00 to the cin
2/05/02 flat 
</t>
        </r>
      </text>
    </comment>
    <comment ref="G42" authorId="0" shapeId="0">
      <text>
        <r>
          <rPr>
            <b/>
            <sz val="8"/>
            <color indexed="81"/>
            <rFont val="Tahoma"/>
          </rPr>
          <t xml:space="preserve">1/31/02 1.90 under cin
</t>
        </r>
        <r>
          <rPr>
            <sz val="8"/>
            <color indexed="81"/>
            <rFont val="Tahoma"/>
          </rPr>
          <t xml:space="preserve">
</t>
        </r>
      </text>
    </comment>
    <comment ref="J42" authorId="0" shapeId="0">
      <text>
        <r>
          <rPr>
            <b/>
            <sz val="8"/>
            <color indexed="81"/>
            <rFont val="Tahoma"/>
          </rPr>
          <t>50</t>
        </r>
        <r>
          <rPr>
            <sz val="8"/>
            <color indexed="81"/>
            <rFont val="Tahoma"/>
          </rPr>
          <t xml:space="preserve">
</t>
        </r>
      </text>
    </comment>
    <comment ref="G44" authorId="0" shapeId="0">
      <text>
        <r>
          <rPr>
            <b/>
            <sz val="8"/>
            <color indexed="81"/>
            <rFont val="Tahoma"/>
          </rPr>
          <t>1/31/02 2.00 under cin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<sst xmlns="http://schemas.openxmlformats.org/spreadsheetml/2006/main" count="700" uniqueCount="174">
  <si>
    <t>CIN</t>
  </si>
  <si>
    <t>ENT</t>
  </si>
  <si>
    <t>TVA</t>
  </si>
  <si>
    <t>PJM</t>
  </si>
  <si>
    <t>CIN/NT Imp</t>
  </si>
  <si>
    <t>PJM/CIN Imp</t>
  </si>
  <si>
    <t>CIN/TVA Imp</t>
  </si>
  <si>
    <t>TVA/NT Imp</t>
  </si>
  <si>
    <t>COM</t>
  </si>
  <si>
    <t>SOC</t>
  </si>
  <si>
    <t>GAS</t>
  </si>
  <si>
    <t>POWER</t>
  </si>
  <si>
    <t>Heat Rate</t>
  </si>
  <si>
    <t>20.50/21.50</t>
  </si>
  <si>
    <t>HJ02</t>
  </si>
  <si>
    <t>H</t>
  </si>
  <si>
    <t>K02</t>
  </si>
  <si>
    <t>15.50/16.50</t>
  </si>
  <si>
    <t>J</t>
  </si>
  <si>
    <t>M02</t>
  </si>
  <si>
    <t>J02</t>
  </si>
  <si>
    <t>K</t>
  </si>
  <si>
    <t>NQ02</t>
  </si>
  <si>
    <t>18.50/19.50</t>
  </si>
  <si>
    <t>M</t>
  </si>
  <si>
    <t>U02</t>
  </si>
  <si>
    <t>N</t>
  </si>
  <si>
    <t>Q402</t>
  </si>
  <si>
    <t>N02</t>
  </si>
  <si>
    <t>0.00/1.00</t>
  </si>
  <si>
    <t>Q</t>
  </si>
  <si>
    <t>Q02</t>
  </si>
  <si>
    <t>17.90/18.10</t>
  </si>
  <si>
    <t>19.10/19.50</t>
  </si>
  <si>
    <t xml:space="preserve"> </t>
  </si>
  <si>
    <t>FG03</t>
  </si>
  <si>
    <t>(2/3)</t>
  </si>
  <si>
    <t>0.00/0.75</t>
  </si>
  <si>
    <t>0.50/1.50</t>
  </si>
  <si>
    <t>HJ03</t>
  </si>
  <si>
    <t>K03</t>
  </si>
  <si>
    <t>0.25/1.00</t>
  </si>
  <si>
    <t>M03</t>
  </si>
  <si>
    <t>0.50/1.25</t>
  </si>
  <si>
    <t>NQ03</t>
  </si>
  <si>
    <t>U03</t>
  </si>
  <si>
    <t>0.25/1.25</t>
  </si>
  <si>
    <t>Q403</t>
  </si>
  <si>
    <t>C3 IMP</t>
  </si>
  <si>
    <t xml:space="preserve">CAL3 </t>
  </si>
  <si>
    <t>17.25/18.25</t>
  </si>
  <si>
    <t>0.90/1.35</t>
  </si>
  <si>
    <t>CAL4</t>
  </si>
  <si>
    <t>CAL5</t>
  </si>
  <si>
    <t>19.00/20.00</t>
  </si>
  <si>
    <t>CAL6</t>
  </si>
  <si>
    <t>CAL6-10</t>
  </si>
  <si>
    <t>C2 I</t>
  </si>
  <si>
    <t>C3 I</t>
  </si>
  <si>
    <t>20.50/21.00</t>
  </si>
  <si>
    <t>Bal C2</t>
  </si>
  <si>
    <t>C2I</t>
  </si>
  <si>
    <t>H02</t>
  </si>
  <si>
    <t>18.75/19.25</t>
  </si>
  <si>
    <t>U</t>
  </si>
  <si>
    <t>0.00/0.35</t>
  </si>
  <si>
    <t>17.00/17.75</t>
  </si>
  <si>
    <t>18.25/19.0</t>
  </si>
  <si>
    <t>1.00/1.50</t>
  </si>
  <si>
    <t>0.00/0.50</t>
  </si>
  <si>
    <t>0.25/1.50</t>
  </si>
  <si>
    <t>0.60/1.80</t>
  </si>
  <si>
    <t>15.50/16.75</t>
  </si>
  <si>
    <t>na</t>
  </si>
  <si>
    <t>2.75/3.50</t>
  </si>
  <si>
    <t>CAL7</t>
  </si>
  <si>
    <t>CAL8</t>
  </si>
  <si>
    <t>HJ</t>
  </si>
  <si>
    <t>Bal G</t>
  </si>
  <si>
    <t>V</t>
  </si>
  <si>
    <t>3.40/3.75</t>
  </si>
  <si>
    <t>0.60/1.40</t>
  </si>
  <si>
    <t>1.20/1.60</t>
  </si>
  <si>
    <t>1.50/2.25</t>
  </si>
  <si>
    <t>2.05/3.00</t>
  </si>
  <si>
    <t>0.85/1.05</t>
  </si>
  <si>
    <t>0.75/1.10</t>
  </si>
  <si>
    <t>1.56/1.99</t>
  </si>
  <si>
    <t>4.13/4.47</t>
  </si>
  <si>
    <t>3.80/4.00</t>
  </si>
  <si>
    <t>3.40/3.60</t>
  </si>
  <si>
    <t>3.40/4.10</t>
  </si>
  <si>
    <t>5.25/5.85</t>
  </si>
  <si>
    <t>7.65/7.95</t>
  </si>
  <si>
    <t>3.45/4.10</t>
  </si>
  <si>
    <t>3.00/3.20</t>
  </si>
  <si>
    <t>0.10/0.70</t>
  </si>
  <si>
    <t>1.05/1.75</t>
  </si>
  <si>
    <t>1.25/1.75</t>
  </si>
  <si>
    <t>0.54/1.22</t>
  </si>
  <si>
    <t>0.15/0.85</t>
  </si>
  <si>
    <t>0.75/1.50</t>
  </si>
  <si>
    <t>0.50/1.75</t>
  </si>
  <si>
    <t>1.65/2.40</t>
  </si>
  <si>
    <t>0.30/1.10</t>
  </si>
  <si>
    <t>0.25/0.80</t>
  </si>
  <si>
    <t>0.51/1.27</t>
  </si>
  <si>
    <t>1.50/2.50</t>
  </si>
  <si>
    <t>0.65/1.60</t>
  </si>
  <si>
    <t>3.25/4.25</t>
  </si>
  <si>
    <t>1.06/2.05</t>
  </si>
  <si>
    <t>1.15/2.10</t>
  </si>
  <si>
    <t>3.75/4.50</t>
  </si>
  <si>
    <t>2.00/3.00</t>
  </si>
  <si>
    <t>5.50/6.00</t>
  </si>
  <si>
    <t>7.40/8.10</t>
  </si>
  <si>
    <t>3.25/4.50</t>
  </si>
  <si>
    <t>3.28/4.09</t>
  </si>
  <si>
    <t>3.50/4.20</t>
  </si>
  <si>
    <t>0.00/0.70</t>
  </si>
  <si>
    <t>0.10/1.03</t>
  </si>
  <si>
    <t>0.00/0.80</t>
  </si>
  <si>
    <t>0.90/1.90</t>
  </si>
  <si>
    <t>0.00/1.25</t>
  </si>
  <si>
    <t>0.15/1.40</t>
  </si>
  <si>
    <t>2.25/3.50</t>
  </si>
  <si>
    <t>3.00/4.00</t>
  </si>
  <si>
    <t>1.25/1.50</t>
  </si>
  <si>
    <t>1.00/1.75</t>
  </si>
  <si>
    <t>1.45/1.95</t>
  </si>
  <si>
    <t>2.15/3.00</t>
  </si>
  <si>
    <t>0.80/1.25</t>
  </si>
  <si>
    <t>1.58/2.05</t>
  </si>
  <si>
    <t>3.00/3.60</t>
  </si>
  <si>
    <t>0.40/1.10</t>
  </si>
  <si>
    <t>0.65/1.75</t>
  </si>
  <si>
    <t>0.70/1.40</t>
  </si>
  <si>
    <t>0.05/0.45</t>
  </si>
  <si>
    <t>0.28/0.94</t>
  </si>
  <si>
    <t>0.65/1.25</t>
  </si>
  <si>
    <t>0.55/1.35</t>
  </si>
  <si>
    <t>0.75/2.00</t>
  </si>
  <si>
    <t>2.00/2.75</t>
  </si>
  <si>
    <t>0.65/1.65</t>
  </si>
  <si>
    <t>0.40/1.15</t>
  </si>
  <si>
    <t>0.81/1.60</t>
  </si>
  <si>
    <t>1.15/1.95</t>
  </si>
  <si>
    <t>0.75/1.75</t>
  </si>
  <si>
    <t>1.26/2.30</t>
  </si>
  <si>
    <t>1.25/2.50</t>
  </si>
  <si>
    <t>3.85/4.50</t>
  </si>
  <si>
    <t>4.30/4.85</t>
  </si>
  <si>
    <t>0.55/1.55</t>
  </si>
  <si>
    <t>Mnth</t>
  </si>
  <si>
    <t>Cal-03</t>
  </si>
  <si>
    <t>Cal-04</t>
  </si>
  <si>
    <t>Cal-05</t>
  </si>
  <si>
    <t>3.55/3.85</t>
  </si>
  <si>
    <t>3.50/4.40</t>
  </si>
  <si>
    <t>5.00/5.70</t>
  </si>
  <si>
    <t>7.75/8.15</t>
  </si>
  <si>
    <t>4.10/4.45</t>
  </si>
  <si>
    <t>3.15/3.30</t>
  </si>
  <si>
    <t>2.51/4..74</t>
  </si>
  <si>
    <t>18.50/19.25</t>
  </si>
  <si>
    <t>3.35/3.75</t>
  </si>
  <si>
    <t>2.10/3.00</t>
  </si>
  <si>
    <t>22.25/25.25</t>
  </si>
  <si>
    <t>22.00/24.00</t>
  </si>
  <si>
    <t>Cal-06</t>
  </si>
  <si>
    <t>Cal-07</t>
  </si>
  <si>
    <t>Cal-08</t>
  </si>
  <si>
    <t>Cal-09</t>
  </si>
  <si>
    <t>Cal-10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</si>
</sst>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?/4"/>
    <numFmt numFmtId="165" formatCode="0.000"/>
    <numFmt numFmtId="167" formatCode="0.0000"/>
  </numFmts>
  <fonts count="34">
    <font>
      <sz val="10"/>
      <name val="Arial"/>
    </font>
    <font>
      <sz val="9"/>
      <color indexed="8"/>
      <name val="CG Times"/>
      <family val="1"/>
    </font>
    <font>
      <b/>
      <sz val="9"/>
      <color indexed="8"/>
      <name val="CG Times"/>
      <family val="1"/>
    </font>
    <font>
      <b/>
      <sz val="12"/>
      <color indexed="9"/>
      <name val="CG Times"/>
      <family val="1"/>
    </font>
    <font>
      <sz val="12"/>
      <color indexed="9"/>
      <name val="Arial"/>
    </font>
    <font>
      <b/>
      <sz val="9"/>
      <color indexed="9"/>
      <name val="CG Times"/>
      <family val="1"/>
    </font>
    <font>
      <b/>
      <sz val="10"/>
      <color indexed="9"/>
      <name val="Arial"/>
      <family val="2"/>
    </font>
    <font>
      <b/>
      <sz val="9"/>
      <color indexed="8"/>
      <name val="Arial"/>
      <family val="2"/>
    </font>
    <font>
      <b/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8"/>
      <name val="Arial"/>
      <family val="2"/>
    </font>
    <font>
      <b/>
      <sz val="8"/>
      <color indexed="48"/>
      <name val="Arial"/>
      <family val="2"/>
    </font>
    <font>
      <sz val="8"/>
      <color indexed="19"/>
      <name val="Arial"/>
      <family val="2"/>
    </font>
    <font>
      <sz val="8"/>
      <color indexed="48"/>
      <name val="Arial"/>
      <family val="2"/>
    </font>
    <font>
      <sz val="8"/>
      <color indexed="12"/>
      <name val="Arial"/>
      <family val="2"/>
    </font>
    <font>
      <sz val="8"/>
      <color indexed="50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10"/>
      <name val="Arial"/>
      <family val="2"/>
    </font>
    <font>
      <b/>
      <sz val="18"/>
      <color indexed="11"/>
      <name val="Arial"/>
      <family val="2"/>
    </font>
    <font>
      <b/>
      <sz val="11"/>
      <color indexed="8"/>
      <name val="CG Times"/>
      <family val="1"/>
    </font>
    <font>
      <b/>
      <sz val="8"/>
      <color indexed="8"/>
      <name val="Arial"/>
      <family val="2"/>
    </font>
    <font>
      <sz val="8"/>
      <color indexed="10"/>
      <name val="Arial"/>
      <family val="2"/>
    </font>
    <font>
      <sz val="10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i/>
      <sz val="8"/>
      <color indexed="12"/>
      <name val="Arial"/>
      <family val="2"/>
    </font>
    <font>
      <sz val="10"/>
      <color indexed="14"/>
      <name val="Arial"/>
      <family val="2"/>
    </font>
    <font>
      <sz val="8"/>
      <color indexed="52"/>
      <name val="Arial"/>
      <family val="2"/>
    </font>
    <font>
      <b/>
      <sz val="8"/>
      <color indexed="10"/>
      <name val="CG Times"/>
      <family val="1"/>
    </font>
    <font>
      <b/>
      <sz val="8"/>
      <color indexed="14"/>
      <name val="Arial"/>
      <family val="2"/>
    </font>
    <font>
      <b/>
      <i/>
      <sz val="8"/>
      <name val="Arial"/>
      <family val="2"/>
    </font>
    <font>
      <b/>
      <i/>
      <sz val="8"/>
      <color indexed="12"/>
      <name val="Arial"/>
      <family val="2"/>
    </font>
    <font>
      <b/>
      <sz val="8"/>
      <color indexed="5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48"/>
        <bgColor indexed="64"/>
      </patternFill>
    </fill>
    <fill>
      <patternFill patternType="solid">
        <fgColor indexed="12"/>
        <bgColor indexed="2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24"/>
      </patternFill>
    </fill>
    <fill>
      <patternFill patternType="solid">
        <fgColor indexed="4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5">
    <xf numFmtId="0" fontId="0" fillId="0" borderId="0" xfId="0"/>
    <xf numFmtId="2" fontId="10" fillId="0" borderId="1" xfId="0" applyNumberFormat="1" applyFont="1" applyFill="1" applyBorder="1" applyAlignment="1" applyProtection="1">
      <alignment horizontal="center" vertical="center"/>
      <protection hidden="1"/>
    </xf>
    <xf numFmtId="0" fontId="0" fillId="2" borderId="0" xfId="0" applyFill="1" applyBorder="1" applyProtection="1">
      <protection hidden="1"/>
    </xf>
    <xf numFmtId="2" fontId="10" fillId="0" borderId="2" xfId="0" applyNumberFormat="1" applyFont="1" applyFill="1" applyBorder="1" applyAlignment="1" applyProtection="1">
      <alignment horizontal="center" vertical="center"/>
      <protection hidden="1"/>
    </xf>
    <xf numFmtId="0" fontId="18" fillId="2" borderId="0" xfId="0" applyFont="1" applyFill="1" applyBorder="1" applyProtection="1">
      <protection hidden="1"/>
    </xf>
    <xf numFmtId="0" fontId="0" fillId="2" borderId="3" xfId="0" applyFill="1" applyBorder="1" applyProtection="1">
      <protection hidden="1"/>
    </xf>
    <xf numFmtId="2" fontId="10" fillId="0" borderId="4" xfId="0" applyNumberFormat="1" applyFont="1" applyFill="1" applyBorder="1" applyAlignment="1" applyProtection="1">
      <alignment horizontal="center" vertical="center"/>
      <protection hidden="1"/>
    </xf>
    <xf numFmtId="2" fontId="10" fillId="0" borderId="5" xfId="0" applyNumberFormat="1" applyFont="1" applyFill="1" applyBorder="1" applyAlignment="1" applyProtection="1">
      <alignment horizontal="center" vertical="center"/>
      <protection hidden="1"/>
    </xf>
    <xf numFmtId="2" fontId="10" fillId="0" borderId="2" xfId="0" applyNumberFormat="1" applyFont="1" applyFill="1" applyBorder="1" applyAlignment="1" applyProtection="1">
      <alignment horizontal="center"/>
      <protection hidden="1"/>
    </xf>
    <xf numFmtId="1" fontId="20" fillId="3" borderId="0" xfId="0" applyNumberFormat="1" applyFont="1" applyFill="1" applyBorder="1" applyAlignment="1" applyProtection="1">
      <alignment horizontal="center" vertical="center"/>
      <protection hidden="1"/>
    </xf>
    <xf numFmtId="2" fontId="17" fillId="3" borderId="0" xfId="0" quotePrefix="1" applyNumberFormat="1" applyFont="1" applyFill="1" applyBorder="1" applyAlignment="1" applyProtection="1">
      <alignment horizontal="center"/>
      <protection hidden="1"/>
    </xf>
    <xf numFmtId="2" fontId="11" fillId="0" borderId="1" xfId="0" applyNumberFormat="1" applyFont="1" applyFill="1" applyBorder="1" applyAlignment="1" applyProtection="1">
      <alignment horizontal="center" vertical="center"/>
      <protection hidden="1"/>
    </xf>
    <xf numFmtId="16" fontId="2" fillId="3" borderId="0" xfId="0" applyNumberFormat="1" applyFont="1" applyFill="1" applyBorder="1" applyAlignment="1" applyProtection="1">
      <alignment horizontal="center" vertical="center"/>
      <protection hidden="1"/>
    </xf>
    <xf numFmtId="2" fontId="7" fillId="3" borderId="0" xfId="0" applyNumberFormat="1" applyFont="1" applyFill="1" applyBorder="1" applyAlignment="1" applyProtection="1">
      <alignment horizontal="center"/>
      <protection hidden="1"/>
    </xf>
    <xf numFmtId="16" fontId="1" fillId="3" borderId="0" xfId="0" applyNumberFormat="1" applyFont="1" applyFill="1" applyBorder="1" applyAlignment="1" applyProtection="1">
      <alignment horizontal="center" vertical="center"/>
      <protection hidden="1"/>
    </xf>
    <xf numFmtId="0" fontId="0" fillId="4" borderId="0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0" borderId="0" xfId="0" applyProtection="1">
      <protection hidden="1"/>
    </xf>
    <xf numFmtId="165" fontId="2" fillId="3" borderId="2" xfId="0" quotePrefix="1" applyNumberFormat="1" applyFont="1" applyFill="1" applyBorder="1" applyAlignment="1" applyProtection="1">
      <alignment horizontal="center" vertical="center"/>
      <protection hidden="1"/>
    </xf>
    <xf numFmtId="0" fontId="6" fillId="4" borderId="6" xfId="0" applyFont="1" applyFill="1" applyBorder="1" applyAlignment="1" applyProtection="1">
      <alignment horizontal="center"/>
      <protection hidden="1"/>
    </xf>
    <xf numFmtId="2" fontId="8" fillId="3" borderId="0" xfId="0" applyNumberFormat="1" applyFont="1" applyFill="1" applyBorder="1" applyAlignment="1" applyProtection="1">
      <alignment horizontal="center"/>
      <protection hidden="1"/>
    </xf>
    <xf numFmtId="0" fontId="10" fillId="0" borderId="2" xfId="0" applyFont="1" applyBorder="1" applyAlignment="1" applyProtection="1">
      <alignment horizontal="center"/>
      <protection hidden="1"/>
    </xf>
    <xf numFmtId="2" fontId="17" fillId="3" borderId="0" xfId="0" applyNumberFormat="1" applyFont="1" applyFill="1" applyBorder="1" applyAlignment="1" applyProtection="1">
      <alignment horizontal="center"/>
      <protection hidden="1"/>
    </xf>
    <xf numFmtId="2" fontId="8" fillId="2" borderId="1" xfId="0" applyNumberFormat="1" applyFont="1" applyFill="1" applyBorder="1" applyAlignment="1" applyProtection="1">
      <alignment horizontal="center" vertical="center"/>
      <protection hidden="1"/>
    </xf>
    <xf numFmtId="165" fontId="2" fillId="3" borderId="0" xfId="0" quotePrefix="1" applyNumberFormat="1" applyFont="1" applyFill="1" applyBorder="1" applyAlignment="1" applyProtection="1">
      <alignment horizontal="center" vertical="center"/>
      <protection hidden="1"/>
    </xf>
    <xf numFmtId="0" fontId="19" fillId="2" borderId="0" xfId="0" applyFont="1" applyFill="1" applyAlignment="1" applyProtection="1">
      <alignment horizontal="center" vertical="center"/>
      <protection hidden="1"/>
    </xf>
    <xf numFmtId="16" fontId="2" fillId="5" borderId="0" xfId="0" applyNumberFormat="1" applyFont="1" applyFill="1" applyBorder="1" applyAlignment="1" applyProtection="1">
      <alignment horizontal="center" vertical="center"/>
      <protection hidden="1"/>
    </xf>
    <xf numFmtId="0" fontId="0" fillId="6" borderId="0" xfId="0" applyFill="1" applyBorder="1" applyProtection="1">
      <protection hidden="1"/>
    </xf>
    <xf numFmtId="2" fontId="9" fillId="6" borderId="2" xfId="0" applyNumberFormat="1" applyFont="1" applyFill="1" applyBorder="1" applyAlignment="1" applyProtection="1">
      <alignment horizontal="center"/>
      <protection hidden="1"/>
    </xf>
    <xf numFmtId="2" fontId="7" fillId="3" borderId="7" xfId="0" applyNumberFormat="1" applyFont="1" applyFill="1" applyBorder="1" applyAlignment="1" applyProtection="1">
      <alignment horizontal="center"/>
      <protection hidden="1"/>
    </xf>
    <xf numFmtId="2" fontId="21" fillId="3" borderId="0" xfId="0" quotePrefix="1" applyNumberFormat="1" applyFont="1" applyFill="1" applyBorder="1" applyAlignment="1" applyProtection="1">
      <alignment horizontal="center"/>
      <protection hidden="1"/>
    </xf>
    <xf numFmtId="2" fontId="14" fillId="3" borderId="0" xfId="0" quotePrefix="1" applyNumberFormat="1" applyFont="1" applyFill="1" applyBorder="1" applyAlignment="1" applyProtection="1">
      <alignment horizontal="center"/>
      <protection hidden="1"/>
    </xf>
    <xf numFmtId="167" fontId="10" fillId="0" borderId="2" xfId="0" applyNumberFormat="1" applyFont="1" applyFill="1" applyBorder="1" applyAlignment="1" applyProtection="1">
      <alignment horizontal="center" vertical="center"/>
      <protection hidden="1"/>
    </xf>
    <xf numFmtId="0" fontId="23" fillId="4" borderId="0" xfId="0" applyFont="1" applyFill="1" applyBorder="1" applyProtection="1">
      <protection hidden="1"/>
    </xf>
    <xf numFmtId="2" fontId="21" fillId="3" borderId="0" xfId="0" applyNumberFormat="1" applyFont="1" applyFill="1" applyBorder="1" applyAlignment="1" applyProtection="1">
      <alignment horizontal="center"/>
      <protection hidden="1"/>
    </xf>
    <xf numFmtId="165" fontId="2" fillId="3" borderId="2" xfId="0" applyNumberFormat="1" applyFont="1" applyFill="1" applyBorder="1" applyAlignment="1" applyProtection="1">
      <alignment horizontal="center" vertical="center"/>
      <protection hidden="1"/>
    </xf>
    <xf numFmtId="2" fontId="9" fillId="0" borderId="4" xfId="0" applyNumberFormat="1" applyFont="1" applyFill="1" applyBorder="1" applyAlignment="1" applyProtection="1">
      <alignment horizontal="center" vertical="center"/>
      <protection hidden="1"/>
    </xf>
    <xf numFmtId="2" fontId="9" fillId="0" borderId="5" xfId="0" applyNumberFormat="1" applyFont="1" applyFill="1" applyBorder="1" applyAlignment="1" applyProtection="1">
      <alignment horizontal="center" vertical="center"/>
      <protection hidden="1"/>
    </xf>
    <xf numFmtId="2" fontId="26" fillId="0" borderId="2" xfId="0" applyNumberFormat="1" applyFont="1" applyFill="1" applyBorder="1" applyAlignment="1" applyProtection="1">
      <alignment horizontal="center" vertical="center"/>
      <protection hidden="1"/>
    </xf>
    <xf numFmtId="16" fontId="0" fillId="0" borderId="0" xfId="0" applyNumberFormat="1" applyProtection="1">
      <protection hidden="1"/>
    </xf>
    <xf numFmtId="0" fontId="27" fillId="4" borderId="0" xfId="0" applyFont="1" applyFill="1" applyBorder="1" applyProtection="1">
      <protection hidden="1"/>
    </xf>
    <xf numFmtId="2" fontId="8" fillId="0" borderId="1" xfId="0" applyNumberFormat="1" applyFont="1" applyFill="1" applyBorder="1" applyAlignment="1" applyProtection="1">
      <alignment horizontal="center" vertical="center"/>
      <protection hidden="1"/>
    </xf>
    <xf numFmtId="2" fontId="8" fillId="0" borderId="2" xfId="0" applyNumberFormat="1" applyFont="1" applyFill="1" applyBorder="1" applyAlignment="1" applyProtection="1">
      <alignment horizontal="center" vertical="center"/>
      <protection hidden="1"/>
    </xf>
    <xf numFmtId="2" fontId="8" fillId="0" borderId="2" xfId="0" applyNumberFormat="1" applyFont="1" applyFill="1" applyBorder="1" applyAlignment="1" applyProtection="1">
      <alignment horizontal="center"/>
      <protection hidden="1"/>
    </xf>
    <xf numFmtId="2" fontId="0" fillId="0" borderId="0" xfId="0" applyNumberFormat="1" applyProtection="1">
      <protection hidden="1"/>
    </xf>
    <xf numFmtId="2" fontId="30" fillId="0" borderId="1" xfId="0" applyNumberFormat="1" applyFont="1" applyFill="1" applyBorder="1" applyAlignment="1" applyProtection="1">
      <alignment horizontal="center" vertical="center"/>
      <protection hidden="1"/>
    </xf>
    <xf numFmtId="2" fontId="30" fillId="0" borderId="2" xfId="0" applyNumberFormat="1" applyFont="1" applyFill="1" applyBorder="1" applyAlignment="1" applyProtection="1">
      <alignment horizontal="center" vertical="center"/>
      <protection hidden="1"/>
    </xf>
    <xf numFmtId="2" fontId="32" fillId="0" borderId="1" xfId="0" applyNumberFormat="1" applyFont="1" applyFill="1" applyBorder="1" applyAlignment="1" applyProtection="1">
      <alignment horizontal="center" vertical="center"/>
      <protection hidden="1"/>
    </xf>
    <xf numFmtId="167" fontId="31" fillId="0" borderId="2" xfId="0" applyNumberFormat="1" applyFont="1" applyFill="1" applyBorder="1" applyAlignment="1" applyProtection="1">
      <alignment horizontal="center" vertical="center"/>
      <protection hidden="1"/>
    </xf>
    <xf numFmtId="2" fontId="31" fillId="0" borderId="2" xfId="0" applyNumberFormat="1" applyFont="1" applyFill="1" applyBorder="1" applyAlignment="1" applyProtection="1">
      <alignment horizontal="center" vertical="center"/>
      <protection hidden="1"/>
    </xf>
    <xf numFmtId="167" fontId="26" fillId="0" borderId="2" xfId="0" applyNumberFormat="1" applyFont="1" applyFill="1" applyBorder="1" applyAlignment="1" applyProtection="1">
      <alignment horizontal="center" vertical="center"/>
      <protection hidden="1"/>
    </xf>
    <xf numFmtId="0" fontId="10" fillId="0" borderId="8" xfId="0" applyFont="1" applyBorder="1" applyAlignment="1" applyProtection="1">
      <alignment horizontal="center"/>
      <protection hidden="1"/>
    </xf>
    <xf numFmtId="2" fontId="31" fillId="0" borderId="9" xfId="0" applyNumberFormat="1" applyFont="1" applyFill="1" applyBorder="1" applyAlignment="1" applyProtection="1">
      <alignment horizontal="center" vertical="center"/>
      <protection hidden="1"/>
    </xf>
    <xf numFmtId="2" fontId="10" fillId="0" borderId="10" xfId="0" applyNumberFormat="1" applyFont="1" applyFill="1" applyBorder="1" applyAlignment="1" applyProtection="1">
      <alignment horizontal="center" vertical="center"/>
      <protection hidden="1"/>
    </xf>
    <xf numFmtId="2" fontId="9" fillId="0" borderId="1" xfId="0" applyNumberFormat="1" applyFont="1" applyFill="1" applyBorder="1" applyAlignment="1" applyProtection="1">
      <alignment horizontal="center" vertical="center"/>
      <protection hidden="1"/>
    </xf>
    <xf numFmtId="2" fontId="9" fillId="0" borderId="2" xfId="0" applyNumberFormat="1" applyFont="1" applyFill="1" applyBorder="1" applyAlignment="1" applyProtection="1">
      <alignment horizontal="center" vertical="center"/>
      <protection hidden="1"/>
    </xf>
    <xf numFmtId="2" fontId="9" fillId="7" borderId="11" xfId="0" applyNumberFormat="1" applyFont="1" applyFill="1" applyBorder="1" applyAlignment="1" applyProtection="1">
      <alignment horizontal="center" vertical="center"/>
      <protection hidden="1"/>
    </xf>
    <xf numFmtId="2" fontId="9" fillId="0" borderId="12" xfId="0" applyNumberFormat="1" applyFont="1" applyFill="1" applyBorder="1" applyAlignment="1" applyProtection="1">
      <alignment horizontal="center" vertical="center"/>
      <protection hidden="1"/>
    </xf>
    <xf numFmtId="2" fontId="9" fillId="0" borderId="2" xfId="0" applyNumberFormat="1" applyFont="1" applyFill="1" applyBorder="1" applyAlignment="1" applyProtection="1">
      <alignment horizontal="center"/>
      <protection hidden="1"/>
    </xf>
    <xf numFmtId="2" fontId="9" fillId="9" borderId="10" xfId="0" applyNumberFormat="1" applyFont="1" applyFill="1" applyBorder="1" applyAlignment="1" applyProtection="1">
      <alignment horizontal="center" vertical="center"/>
      <protection hidden="1"/>
    </xf>
    <xf numFmtId="2" fontId="33" fillId="0" borderId="1" xfId="0" applyNumberFormat="1" applyFont="1" applyFill="1" applyBorder="1" applyAlignment="1" applyProtection="1">
      <alignment horizontal="center" vertical="center"/>
      <protection hidden="1"/>
    </xf>
    <xf numFmtId="2" fontId="7" fillId="5" borderId="0" xfId="0" applyNumberFormat="1" applyFont="1" applyFill="1" applyBorder="1" applyAlignment="1" applyProtection="1">
      <alignment horizontal="center"/>
      <protection hidden="1"/>
    </xf>
    <xf numFmtId="0" fontId="0" fillId="6" borderId="0" xfId="0" applyFill="1" applyProtection="1">
      <protection hidden="1"/>
    </xf>
    <xf numFmtId="2" fontId="33" fillId="0" borderId="2" xfId="0" applyNumberFormat="1" applyFont="1" applyFill="1" applyBorder="1" applyAlignment="1" applyProtection="1">
      <alignment horizontal="center" vertical="center"/>
      <protection hidden="1"/>
    </xf>
    <xf numFmtId="2" fontId="33" fillId="0" borderId="2" xfId="0" applyNumberFormat="1" applyFont="1" applyFill="1" applyBorder="1" applyAlignment="1" applyProtection="1">
      <alignment horizontal="center"/>
      <protection hidden="1"/>
    </xf>
    <xf numFmtId="2" fontId="33" fillId="9" borderId="10" xfId="0" applyNumberFormat="1" applyFont="1" applyFill="1" applyBorder="1" applyAlignment="1" applyProtection="1">
      <alignment horizontal="center" vertical="center"/>
      <protection hidden="1"/>
    </xf>
    <xf numFmtId="2" fontId="3" fillId="8" borderId="8" xfId="0" applyNumberFormat="1" applyFont="1" applyFill="1" applyBorder="1" applyAlignment="1" applyProtection="1">
      <alignment horizontal="center" vertical="center"/>
      <protection hidden="1"/>
    </xf>
    <xf numFmtId="0" fontId="4" fillId="4" borderId="9" xfId="0" applyFont="1" applyFill="1" applyBorder="1" applyProtection="1">
      <protection hidden="1"/>
    </xf>
    <xf numFmtId="2" fontId="16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6" fillId="0" borderId="9" xfId="0" applyNumberFormat="1" applyFont="1" applyFill="1" applyBorder="1" applyAlignment="1" applyProtection="1">
      <alignment horizontal="center" vertical="center" shrinkToFit="1"/>
      <protection hidden="1"/>
    </xf>
    <xf numFmtId="0" fontId="16" fillId="0" borderId="8" xfId="0" applyNumberFormat="1" applyFont="1" applyFill="1" applyBorder="1" applyAlignment="1" applyProtection="1">
      <alignment horizontal="center"/>
      <protection hidden="1"/>
    </xf>
    <xf numFmtId="0" fontId="16" fillId="0" borderId="9" xfId="0" applyNumberFormat="1" applyFont="1" applyFill="1" applyBorder="1" applyAlignment="1" applyProtection="1">
      <alignment horizontal="center"/>
      <protection hidden="1"/>
    </xf>
    <xf numFmtId="2" fontId="16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6" fillId="0" borderId="13" xfId="0" applyNumberFormat="1" applyFont="1" applyFill="1" applyBorder="1" applyAlignment="1" applyProtection="1">
      <alignment horizontal="center" vertical="center" shrinkToFit="1"/>
      <protection hidden="1"/>
    </xf>
    <xf numFmtId="164" fontId="16" fillId="0" borderId="8" xfId="0" applyNumberFormat="1" applyFont="1" applyFill="1" applyBorder="1" applyAlignment="1" applyProtection="1">
      <alignment horizontal="center"/>
      <protection hidden="1"/>
    </xf>
    <xf numFmtId="164" fontId="16" fillId="0" borderId="9" xfId="0" applyNumberFormat="1" applyFont="1" applyFill="1" applyBorder="1" applyAlignment="1" applyProtection="1">
      <alignment horizontal="center"/>
      <protection hidden="1"/>
    </xf>
    <xf numFmtId="2" fontId="15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5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8" xfId="0" applyNumberFormat="1" applyFont="1" applyFill="1" applyBorder="1" applyAlignment="1" applyProtection="1">
      <alignment horizontal="center"/>
      <protection hidden="1"/>
    </xf>
    <xf numFmtId="2" fontId="22" fillId="0" borderId="9" xfId="0" applyNumberFormat="1" applyFont="1" applyFill="1" applyBorder="1" applyAlignment="1" applyProtection="1">
      <alignment horizontal="center"/>
      <protection hidden="1"/>
    </xf>
    <xf numFmtId="2" fontId="14" fillId="0" borderId="8" xfId="0" applyNumberFormat="1" applyFont="1" applyFill="1" applyBorder="1" applyAlignment="1" applyProtection="1">
      <alignment horizontal="center"/>
      <protection hidden="1"/>
    </xf>
    <xf numFmtId="2" fontId="14" fillId="0" borderId="9" xfId="0" applyNumberFormat="1" applyFont="1" applyFill="1" applyBorder="1" applyAlignment="1" applyProtection="1">
      <alignment horizontal="center"/>
      <protection hidden="1"/>
    </xf>
    <xf numFmtId="0" fontId="22" fillId="0" borderId="6" xfId="0" applyNumberFormat="1" applyFont="1" applyFill="1" applyBorder="1" applyAlignment="1" applyProtection="1">
      <alignment horizontal="center"/>
      <protection hidden="1"/>
    </xf>
    <xf numFmtId="0" fontId="22" fillId="0" borderId="13" xfId="0" applyNumberFormat="1" applyFont="1" applyFill="1" applyBorder="1" applyAlignment="1" applyProtection="1">
      <alignment horizontal="center"/>
      <protection hidden="1"/>
    </xf>
    <xf numFmtId="0" fontId="14" fillId="0" borderId="8" xfId="0" applyNumberFormat="1" applyFont="1" applyFill="1" applyBorder="1" applyAlignment="1" applyProtection="1">
      <alignment horizontal="center"/>
      <protection hidden="1"/>
    </xf>
    <xf numFmtId="0" fontId="14" fillId="0" borderId="9" xfId="0" applyNumberFormat="1" applyFont="1" applyFill="1" applyBorder="1" applyAlignment="1" applyProtection="1">
      <alignment horizontal="center"/>
      <protection hidden="1"/>
    </xf>
    <xf numFmtId="2" fontId="14" fillId="0" borderId="6" xfId="0" applyNumberFormat="1" applyFont="1" applyFill="1" applyBorder="1" applyAlignment="1" applyProtection="1">
      <alignment horizontal="center"/>
      <protection hidden="1"/>
    </xf>
    <xf numFmtId="2" fontId="14" fillId="0" borderId="13" xfId="0" applyNumberFormat="1" applyFont="1" applyFill="1" applyBorder="1" applyAlignment="1" applyProtection="1">
      <alignment horizontal="center"/>
      <protection hidden="1"/>
    </xf>
    <xf numFmtId="0" fontId="22" fillId="0" borderId="8" xfId="0" applyNumberFormat="1" applyFont="1" applyFill="1" applyBorder="1" applyAlignment="1" applyProtection="1">
      <alignment horizontal="center"/>
      <protection hidden="1"/>
    </xf>
    <xf numFmtId="0" fontId="22" fillId="0" borderId="9" xfId="0" applyNumberFormat="1" applyFont="1" applyFill="1" applyBorder="1" applyAlignment="1" applyProtection="1">
      <alignment horizontal="center"/>
      <protection hidden="1"/>
    </xf>
    <xf numFmtId="2" fontId="12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2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4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5" xfId="0" applyNumberFormat="1" applyFont="1" applyFill="1" applyBorder="1" applyAlignment="1" applyProtection="1">
      <alignment horizontal="center" vertical="center" shrinkToFit="1"/>
      <protection hidden="1"/>
    </xf>
    <xf numFmtId="2" fontId="5" fillId="8" borderId="8" xfId="0" applyNumberFormat="1" applyFont="1" applyFill="1" applyBorder="1" applyAlignment="1" applyProtection="1">
      <alignment horizontal="center" vertical="center"/>
      <protection hidden="1"/>
    </xf>
    <xf numFmtId="2" fontId="5" fillId="8" borderId="9" xfId="0" applyNumberFormat="1" applyFont="1" applyFill="1" applyBorder="1" applyAlignment="1" applyProtection="1">
      <alignment horizontal="center" vertical="center"/>
      <protection hidden="1"/>
    </xf>
    <xf numFmtId="2" fontId="13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3" fillId="0" borderId="13" xfId="0" applyNumberFormat="1" applyFont="1" applyFill="1" applyBorder="1" applyAlignment="1" applyProtection="1">
      <alignment horizontal="center" vertical="center" shrinkToFit="1"/>
      <protection hidden="1"/>
    </xf>
    <xf numFmtId="16" fontId="2" fillId="3" borderId="0" xfId="0" applyNumberFormat="1" applyFont="1" applyFill="1" applyBorder="1" applyAlignment="1" applyProtection="1">
      <alignment horizontal="center" vertical="center"/>
      <protection hidden="1"/>
    </xf>
    <xf numFmtId="16" fontId="29" fillId="3" borderId="0" xfId="0" applyNumberFormat="1" applyFont="1" applyFill="1" applyBorder="1" applyAlignment="1" applyProtection="1">
      <alignment horizontal="center" vertical="center"/>
      <protection hidden="1"/>
    </xf>
    <xf numFmtId="16" fontId="29" fillId="3" borderId="7" xfId="0" applyNumberFormat="1" applyFont="1" applyFill="1" applyBorder="1" applyAlignment="1" applyProtection="1">
      <alignment horizontal="center" vertical="center"/>
      <protection hidden="1"/>
    </xf>
    <xf numFmtId="2" fontId="28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28" fillId="0" borderId="9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13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22" fillId="0" borderId="9" xfId="0" applyNumberFormat="1" applyFont="1" applyFill="1" applyBorder="1" applyAlignment="1" applyProtection="1">
      <alignment horizontal="center" vertical="center" shrinkToFit="1"/>
      <protection hidden="1"/>
    </xf>
    <xf numFmtId="164" fontId="22" fillId="0" borderId="8" xfId="0" applyNumberFormat="1" applyFont="1" applyFill="1" applyBorder="1" applyAlignment="1" applyProtection="1">
      <alignment horizontal="center"/>
      <protection hidden="1"/>
    </xf>
    <xf numFmtId="164" fontId="22" fillId="0" borderId="9" xfId="0" applyNumberFormat="1" applyFont="1" applyFill="1" applyBorder="1" applyAlignment="1" applyProtection="1">
      <alignment horizontal="center"/>
      <protection hidden="1"/>
    </xf>
    <xf numFmtId="2" fontId="14" fillId="0" borderId="6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13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8" xfId="0" applyNumberFormat="1" applyFont="1" applyFill="1" applyBorder="1" applyAlignment="1" applyProtection="1">
      <alignment horizontal="center" vertical="center" shrinkToFit="1"/>
      <protection hidden="1"/>
    </xf>
    <xf numFmtId="2" fontId="14" fillId="0" borderId="9" xfId="0" applyNumberFormat="1" applyFont="1" applyFill="1" applyBorder="1" applyAlignment="1" applyProtection="1">
      <alignment horizontal="center" vertical="center" shrinkToFit="1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workbookViewId="0"/>
  </sheetViews>
  <sheetFormatPr defaultColWidth="9.109375" defaultRowHeight="13.2"/>
  <cols>
    <col min="1" max="1" width="2.5546875" style="17" customWidth="1"/>
    <col min="2" max="2" width="5.33203125" style="17" customWidth="1"/>
    <col min="3" max="4" width="5.88671875" style="17" customWidth="1"/>
    <col min="5" max="5" width="6" style="17" customWidth="1"/>
    <col min="6" max="6" width="0.6640625" style="17" customWidth="1"/>
    <col min="7" max="7" width="4.88671875" style="17" customWidth="1"/>
    <col min="8" max="8" width="5.6640625" style="17" customWidth="1"/>
    <col min="9" max="9" width="0.6640625" style="17" customWidth="1"/>
    <col min="10" max="10" width="5.33203125" style="17" customWidth="1"/>
    <col min="11" max="11" width="5.88671875" style="17" customWidth="1"/>
    <col min="12" max="12" width="0.88671875" style="17" customWidth="1"/>
    <col min="13" max="13" width="5.88671875" style="17" customWidth="1"/>
    <col min="14" max="14" width="5.5546875" style="17" customWidth="1"/>
    <col min="15" max="15" width="1.109375" style="17" customWidth="1"/>
    <col min="16" max="16" width="5.6640625" style="17" customWidth="1"/>
    <col min="17" max="17" width="5.44140625" style="17" customWidth="1"/>
    <col min="18" max="18" width="1" style="17" customWidth="1"/>
    <col min="19" max="19" width="5.6640625" style="17" customWidth="1"/>
    <col min="20" max="20" width="6" style="17" customWidth="1"/>
    <col min="21" max="21" width="0.6640625" style="17" customWidth="1"/>
    <col min="22" max="22" width="6" style="17" customWidth="1"/>
    <col min="23" max="23" width="5.5546875" style="17" customWidth="1"/>
    <col min="24" max="24" width="0.88671875" style="17" customWidth="1"/>
    <col min="25" max="26" width="5.44140625" style="17" customWidth="1"/>
    <col min="27" max="27" width="1.109375" style="17" customWidth="1"/>
    <col min="28" max="28" width="6.33203125" style="17" customWidth="1"/>
    <col min="29" max="30" width="5.33203125" style="17" customWidth="1"/>
    <col min="31" max="31" width="1.44140625" style="17" customWidth="1"/>
    <col min="32" max="32" width="5.33203125" style="17" customWidth="1"/>
    <col min="33" max="33" width="4.88671875" style="17" customWidth="1"/>
    <col min="34" max="34" width="1.33203125" style="17" customWidth="1"/>
    <col min="35" max="35" width="2.33203125" style="16" customWidth="1"/>
    <col min="36" max="36" width="1.109375" style="17" customWidth="1"/>
    <col min="37" max="37" width="5.5546875" style="17" bestFit="1" customWidth="1"/>
    <col min="38" max="39" width="6.33203125" style="17" bestFit="1" customWidth="1"/>
    <col min="40" max="41" width="5.44140625" style="17" bestFit="1" customWidth="1"/>
    <col min="42" max="43" width="8.88671875" style="17" bestFit="1" customWidth="1"/>
    <col min="44" max="44" width="2.109375" style="17" customWidth="1"/>
    <col min="45" max="45" width="9.5546875" style="17" customWidth="1"/>
    <col min="46" max="47" width="9.109375" style="17"/>
    <col min="48" max="48" width="8.88671875" style="17" customWidth="1"/>
    <col min="49" max="49" width="9.109375" style="17"/>
    <col min="50" max="50" width="4" style="17" customWidth="1"/>
    <col min="51" max="52" width="3.88671875" style="17" customWidth="1"/>
    <col min="53" max="53" width="4.6640625" style="17" customWidth="1"/>
    <col min="54" max="54" width="2.5546875" style="17" customWidth="1"/>
    <col min="55" max="55" width="3" style="17" customWidth="1"/>
    <col min="56" max="56" width="2.6640625" style="17" customWidth="1"/>
    <col min="57" max="57" width="2.109375" style="17" customWidth="1"/>
    <col min="58" max="58" width="3" style="17" customWidth="1"/>
    <col min="59" max="59" width="3.88671875" style="17" customWidth="1"/>
    <col min="60" max="61" width="4.88671875" style="17" customWidth="1"/>
    <col min="62" max="62" width="5.6640625" style="17" customWidth="1"/>
    <col min="63" max="63" width="0.88671875" style="17" customWidth="1"/>
    <col min="64" max="65" width="4.88671875" style="17" customWidth="1"/>
    <col min="66" max="66" width="5.6640625" style="17" customWidth="1"/>
    <col min="67" max="67" width="3.109375" style="17" customWidth="1"/>
    <col min="68" max="69" width="4.88671875" style="17" customWidth="1"/>
    <col min="70" max="70" width="5.6640625" style="17" customWidth="1"/>
    <col min="71" max="71" width="0.88671875" style="17" customWidth="1"/>
    <col min="72" max="73" width="4.88671875" style="17" customWidth="1"/>
    <col min="74" max="74" width="5.5546875" style="17" customWidth="1"/>
    <col min="75" max="75" width="2.44140625" style="17" customWidth="1"/>
    <col min="76" max="77" width="4.88671875" style="17" customWidth="1"/>
    <col min="78" max="78" width="5.6640625" style="17" customWidth="1"/>
    <col min="79" max="79" width="1.33203125" style="17" customWidth="1"/>
    <col min="80" max="81" width="4.88671875" style="17" customWidth="1"/>
    <col min="82" max="82" width="5.6640625" style="17" customWidth="1"/>
    <col min="83" max="84" width="9.109375" style="17"/>
    <col min="85" max="86" width="5.88671875" style="17" customWidth="1"/>
    <col min="87" max="101" width="9.109375" style="17"/>
    <col min="102" max="102" width="3.88671875" style="17" customWidth="1"/>
    <col min="103" max="111" width="4" style="17" bestFit="1" customWidth="1"/>
    <col min="112" max="112" width="5.6640625" style="17" bestFit="1" customWidth="1"/>
    <col min="113" max="113" width="8.6640625" style="17" customWidth="1"/>
    <col min="114" max="114" width="8" style="17" customWidth="1"/>
    <col min="115" max="115" width="9.109375" style="17"/>
    <col min="116" max="116" width="5.44140625" style="17" bestFit="1" customWidth="1"/>
    <col min="117" max="117" width="10.109375" style="17" bestFit="1" customWidth="1"/>
    <col min="118" max="118" width="6.6640625" style="17" customWidth="1"/>
    <col min="119" max="129" width="4.88671875" style="17" bestFit="1" customWidth="1"/>
    <col min="130" max="16384" width="9.109375" style="17"/>
  </cols>
  <sheetData>
    <row r="1" spans="1:44" ht="15.6">
      <c r="A1" s="14"/>
      <c r="B1" s="100">
        <v>37289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2.145</v>
      </c>
      <c r="C2" s="13" t="s">
        <v>78</v>
      </c>
      <c r="D2" s="1">
        <v>20.65</v>
      </c>
      <c r="E2" s="1">
        <v>20.75</v>
      </c>
      <c r="F2" s="2"/>
      <c r="G2" s="1">
        <v>18.25</v>
      </c>
      <c r="H2" s="1">
        <v>18.75</v>
      </c>
      <c r="I2" s="2"/>
      <c r="J2" s="1">
        <v>19.5</v>
      </c>
      <c r="K2" s="1">
        <v>20.25</v>
      </c>
      <c r="L2" s="2"/>
      <c r="M2" s="45">
        <v>23.75</v>
      </c>
      <c r="N2" s="45">
        <v>23.85</v>
      </c>
      <c r="O2" s="15"/>
      <c r="P2" s="8">
        <f>D2-H2</f>
        <v>1.8999999999999986</v>
      </c>
      <c r="Q2" s="8">
        <f>E2-G2</f>
        <v>2.5</v>
      </c>
      <c r="R2" s="2"/>
      <c r="S2" s="8">
        <f>M2-E2</f>
        <v>3</v>
      </c>
      <c r="T2" s="8">
        <f>N2-D2</f>
        <v>3.2000000000000028</v>
      </c>
      <c r="U2" s="2"/>
      <c r="V2" s="8">
        <f>J2-E2</f>
        <v>-1.25</v>
      </c>
      <c r="W2" s="8">
        <f>K2-D2</f>
        <v>-0.39999999999999858</v>
      </c>
      <c r="X2" s="2"/>
      <c r="Y2" s="8">
        <f>J2-H2</f>
        <v>0.75</v>
      </c>
      <c r="Z2" s="8">
        <f>K2-G2</f>
        <v>2</v>
      </c>
      <c r="AA2" s="2"/>
      <c r="AB2" s="13" t="s">
        <v>78</v>
      </c>
      <c r="AC2" s="1">
        <f>D2+0.3</f>
        <v>20.95</v>
      </c>
      <c r="AD2" s="1">
        <f>AC2+0.2</f>
        <v>21.15</v>
      </c>
      <c r="AE2" s="16"/>
      <c r="AF2" s="1">
        <f>D2+2.5</f>
        <v>23.15</v>
      </c>
      <c r="AG2" s="1">
        <f>AF2+0.75</f>
        <v>23.9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72" t="s">
        <v>86</v>
      </c>
      <c r="Q3" s="73"/>
      <c r="R3" s="2"/>
      <c r="S3" s="72" t="s">
        <v>89</v>
      </c>
      <c r="T3" s="73"/>
      <c r="U3" s="2"/>
      <c r="V3" s="72" t="s">
        <v>65</v>
      </c>
      <c r="W3" s="73"/>
      <c r="X3" s="2"/>
      <c r="Y3" s="72" t="s">
        <v>100</v>
      </c>
      <c r="Z3" s="73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2.2000000000000002</v>
      </c>
      <c r="C4" s="13" t="s">
        <v>14</v>
      </c>
      <c r="D4" s="1">
        <v>21.2</v>
      </c>
      <c r="E4" s="1">
        <v>21.4</v>
      </c>
      <c r="F4" s="2"/>
      <c r="G4" s="1">
        <v>19.95</v>
      </c>
      <c r="H4" s="1">
        <v>20.149999999999999</v>
      </c>
      <c r="I4" s="2"/>
      <c r="J4" s="1">
        <f>D4-0.6</f>
        <v>20.599999999999998</v>
      </c>
      <c r="K4" s="1">
        <f>J4+0.5</f>
        <v>21.099999999999998</v>
      </c>
      <c r="L4" s="2"/>
      <c r="M4" s="45">
        <v>24.8</v>
      </c>
      <c r="N4" s="45">
        <v>24.9</v>
      </c>
      <c r="O4" s="15"/>
      <c r="P4" s="8">
        <f>D4-H4</f>
        <v>1.0500000000000007</v>
      </c>
      <c r="Q4" s="8">
        <f>E4-G4</f>
        <v>1.4499999999999993</v>
      </c>
      <c r="R4" s="2"/>
      <c r="S4" s="8">
        <f>M4-E4</f>
        <v>3.4000000000000021</v>
      </c>
      <c r="T4" s="8">
        <f>N4-D4</f>
        <v>3.6999999999999993</v>
      </c>
      <c r="U4" s="2"/>
      <c r="V4" s="8">
        <f>D4-K4</f>
        <v>0.10000000000000142</v>
      </c>
      <c r="W4" s="8">
        <f>E4-J4</f>
        <v>0.80000000000000071</v>
      </c>
      <c r="X4" s="2"/>
      <c r="Y4" s="8">
        <f>J4-H4</f>
        <v>0.44999999999999929</v>
      </c>
      <c r="Z4" s="8">
        <f>K4-G4</f>
        <v>1.1499999999999986</v>
      </c>
      <c r="AA4" s="2"/>
      <c r="AB4" s="13" t="s">
        <v>14</v>
      </c>
      <c r="AC4" s="1">
        <f>D4-0.1</f>
        <v>21.099999999999998</v>
      </c>
      <c r="AD4" s="1">
        <f>AC4+0.5</f>
        <v>21.599999999999998</v>
      </c>
      <c r="AE4" s="16"/>
      <c r="AF4" s="1">
        <f>D4+0.75</f>
        <v>21.95</v>
      </c>
      <c r="AG4" s="1">
        <f>AF4+0.75</f>
        <v>22.7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68" t="s">
        <v>17</v>
      </c>
      <c r="E5" s="69"/>
      <c r="F5" s="2"/>
      <c r="G5" s="98"/>
      <c r="H5" s="99"/>
      <c r="I5" s="2"/>
      <c r="J5" s="96"/>
      <c r="K5" s="97"/>
      <c r="L5" s="2"/>
      <c r="M5" s="76"/>
      <c r="N5" s="77"/>
      <c r="O5" s="15"/>
      <c r="P5" s="72" t="s">
        <v>82</v>
      </c>
      <c r="Q5" s="73"/>
      <c r="R5" s="2"/>
      <c r="S5" s="72" t="s">
        <v>90</v>
      </c>
      <c r="T5" s="73"/>
      <c r="U5" s="2"/>
      <c r="V5" s="72" t="s">
        <v>96</v>
      </c>
      <c r="W5" s="73"/>
      <c r="X5" s="2"/>
      <c r="Y5" s="72" t="s">
        <v>81</v>
      </c>
      <c r="Z5" s="73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2.2650000000000001</v>
      </c>
      <c r="C6" s="13" t="s">
        <v>16</v>
      </c>
      <c r="D6" s="1">
        <v>24.25</v>
      </c>
      <c r="E6" s="1">
        <v>24.75</v>
      </c>
      <c r="F6" s="2"/>
      <c r="G6" s="3">
        <v>22.75</v>
      </c>
      <c r="H6" s="3">
        <v>23</v>
      </c>
      <c r="I6" s="2"/>
      <c r="J6" s="1">
        <v>23.5</v>
      </c>
      <c r="K6" s="1">
        <v>24</v>
      </c>
      <c r="L6" s="2"/>
      <c r="M6" s="45">
        <v>28.4</v>
      </c>
      <c r="N6" s="45">
        <v>28.6</v>
      </c>
      <c r="O6" s="15"/>
      <c r="P6" s="8">
        <f>D6-H6</f>
        <v>1.25</v>
      </c>
      <c r="Q6" s="8">
        <f>E6-G6</f>
        <v>2</v>
      </c>
      <c r="R6" s="2"/>
      <c r="S6" s="8">
        <f>M6-E6</f>
        <v>3.6499999999999986</v>
      </c>
      <c r="T6" s="8">
        <f>N6-D6</f>
        <v>4.3500000000000014</v>
      </c>
      <c r="U6" s="2"/>
      <c r="V6" s="8">
        <f>D6-K6</f>
        <v>0.25</v>
      </c>
      <c r="W6" s="8">
        <f>E6-J6</f>
        <v>1.25</v>
      </c>
      <c r="X6" s="2"/>
      <c r="Y6" s="8">
        <f>J6-H6</f>
        <v>0.5</v>
      </c>
      <c r="Z6" s="8">
        <f>K6-G6</f>
        <v>1.25</v>
      </c>
      <c r="AA6" s="2"/>
      <c r="AB6" s="13" t="s">
        <v>16</v>
      </c>
      <c r="AC6" s="1">
        <f>D6-0.5</f>
        <v>23.75</v>
      </c>
      <c r="AD6" s="1">
        <f>AC6+0.25</f>
        <v>24</v>
      </c>
      <c r="AE6" s="23"/>
      <c r="AF6" s="1">
        <f>D6+0.75</f>
        <v>25</v>
      </c>
      <c r="AG6" s="1">
        <f>AF6+0.5</f>
        <v>25.5</v>
      </c>
      <c r="AH6" s="16"/>
      <c r="AJ6" s="16"/>
      <c r="AK6" s="21" t="s">
        <v>62</v>
      </c>
      <c r="AL6" s="50">
        <f>B2</f>
        <v>2.145</v>
      </c>
      <c r="AM6" s="50">
        <f>AL6+0.01</f>
        <v>2.1549999999999998</v>
      </c>
      <c r="AN6" s="38">
        <f>D4</f>
        <v>21.2</v>
      </c>
      <c r="AO6" s="38">
        <f>E4</f>
        <v>21.4</v>
      </c>
      <c r="AP6" s="50">
        <f>AN6/AL6</f>
        <v>9.8834498834498827</v>
      </c>
      <c r="AQ6" s="50">
        <f>AO6/AM6</f>
        <v>9.9303944315545252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72" t="s">
        <v>83</v>
      </c>
      <c r="Q7" s="73"/>
      <c r="R7" s="2"/>
      <c r="S7" s="72" t="s">
        <v>91</v>
      </c>
      <c r="T7" s="73"/>
      <c r="U7" s="2"/>
      <c r="V7" s="72" t="s">
        <v>46</v>
      </c>
      <c r="W7" s="73"/>
      <c r="X7" s="2"/>
      <c r="Y7" s="72" t="s">
        <v>101</v>
      </c>
      <c r="Z7" s="73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2.3199999999999998</v>
      </c>
      <c r="C8" s="13" t="s">
        <v>19</v>
      </c>
      <c r="D8" s="1">
        <v>29.5</v>
      </c>
      <c r="E8" s="1">
        <v>30</v>
      </c>
      <c r="F8" s="2"/>
      <c r="G8" s="1">
        <v>27</v>
      </c>
      <c r="H8" s="1">
        <v>27.5</v>
      </c>
      <c r="I8" s="2"/>
      <c r="J8" s="1">
        <v>28</v>
      </c>
      <c r="K8" s="1">
        <v>28.75</v>
      </c>
      <c r="L8" s="4"/>
      <c r="M8" s="45">
        <v>35.25</v>
      </c>
      <c r="N8" s="45">
        <v>35.65</v>
      </c>
      <c r="O8" s="15"/>
      <c r="P8" s="8">
        <f>D8-H8</f>
        <v>2</v>
      </c>
      <c r="Q8" s="8">
        <f>E8-G8</f>
        <v>3</v>
      </c>
      <c r="R8" s="2"/>
      <c r="S8" s="8">
        <f>M8-E8</f>
        <v>5.25</v>
      </c>
      <c r="T8" s="8">
        <f>N8-D8</f>
        <v>6.1499999999999986</v>
      </c>
      <c r="U8" s="2"/>
      <c r="V8" s="8">
        <f>D8-K8</f>
        <v>0.75</v>
      </c>
      <c r="W8" s="8">
        <f>E8-J8</f>
        <v>2</v>
      </c>
      <c r="X8" s="2"/>
      <c r="Y8" s="8">
        <f>J8-H8</f>
        <v>0.5</v>
      </c>
      <c r="Z8" s="8">
        <f>K8-G8</f>
        <v>1.75</v>
      </c>
      <c r="AA8" s="2"/>
      <c r="AB8" s="13" t="s">
        <v>19</v>
      </c>
      <c r="AC8" s="1">
        <f>D8-0.5</f>
        <v>29</v>
      </c>
      <c r="AD8" s="1">
        <f>AC8+0.5</f>
        <v>29.5</v>
      </c>
      <c r="AE8" s="16"/>
      <c r="AF8" s="1">
        <f>D8+0.75</f>
        <v>30.25</v>
      </c>
      <c r="AG8" s="1">
        <f>AF8+0.75</f>
        <v>31</v>
      </c>
      <c r="AH8" s="16"/>
      <c r="AJ8" s="16"/>
      <c r="AK8" s="21" t="s">
        <v>20</v>
      </c>
      <c r="AL8" s="50">
        <f>B4</f>
        <v>2.2000000000000002</v>
      </c>
      <c r="AM8" s="50">
        <f>AL8+0.01</f>
        <v>2.21</v>
      </c>
      <c r="AN8" s="38">
        <f>D4</f>
        <v>21.2</v>
      </c>
      <c r="AO8" s="38">
        <f>E4</f>
        <v>21.4</v>
      </c>
      <c r="AP8" s="50">
        <f>AN8/AL8</f>
        <v>9.6363636363636349</v>
      </c>
      <c r="AQ8" s="50">
        <f>AO8/AM8</f>
        <v>9.6832579185520355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72" t="s">
        <v>84</v>
      </c>
      <c r="Q9" s="73"/>
      <c r="R9" s="2"/>
      <c r="S9" s="72" t="s">
        <v>92</v>
      </c>
      <c r="T9" s="73"/>
      <c r="U9" s="2"/>
      <c r="V9" s="72" t="s">
        <v>97</v>
      </c>
      <c r="W9" s="73"/>
      <c r="X9" s="2"/>
      <c r="Y9" s="72" t="s">
        <v>102</v>
      </c>
      <c r="Z9" s="73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2.3849999999999998</v>
      </c>
      <c r="C10" s="13" t="s">
        <v>22</v>
      </c>
      <c r="D10" s="1">
        <v>38.25</v>
      </c>
      <c r="E10" s="1">
        <v>38.75</v>
      </c>
      <c r="F10" s="2"/>
      <c r="G10" s="1">
        <v>34.6</v>
      </c>
      <c r="H10" s="1">
        <v>35</v>
      </c>
      <c r="I10" s="2"/>
      <c r="J10" s="1">
        <v>36.75</v>
      </c>
      <c r="K10" s="1">
        <f>J10+0.5</f>
        <v>37.25</v>
      </c>
      <c r="L10" s="2"/>
      <c r="M10" s="45">
        <v>46.15</v>
      </c>
      <c r="N10" s="45">
        <v>46.35</v>
      </c>
      <c r="O10" s="15"/>
      <c r="P10" s="8">
        <f>D10-H10</f>
        <v>3.25</v>
      </c>
      <c r="Q10" s="8">
        <f>E10-G10</f>
        <v>4.1499999999999986</v>
      </c>
      <c r="R10" s="2"/>
      <c r="S10" s="8">
        <f>M10-E10</f>
        <v>7.3999999999999986</v>
      </c>
      <c r="T10" s="8">
        <f>N10-D10</f>
        <v>8.1000000000000014</v>
      </c>
      <c r="U10" s="2"/>
      <c r="V10" s="8">
        <f>D10-K10</f>
        <v>1</v>
      </c>
      <c r="W10" s="8">
        <f>E10-J10</f>
        <v>2</v>
      </c>
      <c r="X10" s="2"/>
      <c r="Y10" s="8">
        <f>J10-H10</f>
        <v>1.75</v>
      </c>
      <c r="Z10" s="8">
        <f>K10-G10</f>
        <v>2.6499999999999986</v>
      </c>
      <c r="AA10" s="2"/>
      <c r="AB10" s="13" t="s">
        <v>22</v>
      </c>
      <c r="AC10" s="1">
        <f>D10-1</f>
        <v>37.25</v>
      </c>
      <c r="AD10" s="1">
        <f>AC10+0.75</f>
        <v>38</v>
      </c>
      <c r="AE10" s="16"/>
      <c r="AF10" s="1">
        <f>D10+1.25</f>
        <v>39.5</v>
      </c>
      <c r="AG10" s="1">
        <f>AF10+0.5</f>
        <v>40</v>
      </c>
      <c r="AH10" s="16"/>
      <c r="AJ10" s="16"/>
      <c r="AK10" s="21" t="s">
        <v>14</v>
      </c>
      <c r="AL10" s="32">
        <f>(AL6+AL8)/2</f>
        <v>2.1725000000000003</v>
      </c>
      <c r="AM10" s="32">
        <f>(AM6+AM8)/2</f>
        <v>2.1825000000000001</v>
      </c>
      <c r="AN10" s="49">
        <f>D4</f>
        <v>21.2</v>
      </c>
      <c r="AO10" s="49">
        <f>E4</f>
        <v>21.4</v>
      </c>
      <c r="AP10" s="48">
        <f>AN10/AL10</f>
        <v>9.7583429228998835</v>
      </c>
      <c r="AQ10" s="48">
        <f>AO10/AM10</f>
        <v>9.8052691867124846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72" t="s">
        <v>80</v>
      </c>
      <c r="Q11" s="73"/>
      <c r="R11" s="2"/>
      <c r="S11" s="72" t="s">
        <v>93</v>
      </c>
      <c r="T11" s="73"/>
      <c r="U11" s="2"/>
      <c r="V11" s="72" t="s">
        <v>98</v>
      </c>
      <c r="W11" s="73"/>
      <c r="X11" s="2"/>
      <c r="Y11" s="72" t="s">
        <v>103</v>
      </c>
      <c r="Z11" s="73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2.4300000000000002</v>
      </c>
      <c r="C12" s="13" t="s">
        <v>25</v>
      </c>
      <c r="D12" s="1">
        <v>23.05</v>
      </c>
      <c r="E12" s="1">
        <v>23.25</v>
      </c>
      <c r="F12" s="2"/>
      <c r="G12" s="1">
        <v>21.6</v>
      </c>
      <c r="H12" s="1">
        <v>21.75</v>
      </c>
      <c r="I12" s="2"/>
      <c r="J12" s="1">
        <v>22.4</v>
      </c>
      <c r="K12" s="1">
        <v>23</v>
      </c>
      <c r="L12" s="2"/>
      <c r="M12" s="45">
        <v>26.85</v>
      </c>
      <c r="N12" s="45">
        <v>27.1</v>
      </c>
      <c r="O12" s="15"/>
      <c r="P12" s="8">
        <f>D12-H12</f>
        <v>1.3000000000000007</v>
      </c>
      <c r="Q12" s="8">
        <f>E12-G12</f>
        <v>1.6499999999999986</v>
      </c>
      <c r="R12" s="2"/>
      <c r="S12" s="8">
        <f>M12-E12</f>
        <v>3.6000000000000014</v>
      </c>
      <c r="T12" s="8">
        <f>N12-D12</f>
        <v>4.0500000000000007</v>
      </c>
      <c r="U12" s="2"/>
      <c r="V12" s="8">
        <f>D12-K12</f>
        <v>5.0000000000000711E-2</v>
      </c>
      <c r="W12" s="8">
        <f>E12-J12</f>
        <v>0.85000000000000142</v>
      </c>
      <c r="X12" s="2"/>
      <c r="Y12" s="8">
        <f>J12-H12</f>
        <v>0.64999999999999858</v>
      </c>
      <c r="Z12" s="8">
        <f>K12-G12</f>
        <v>1.3999999999999986</v>
      </c>
      <c r="AA12" s="2"/>
      <c r="AB12" s="13" t="s">
        <v>25</v>
      </c>
      <c r="AC12" s="1">
        <f>D12-1.25</f>
        <v>21.8</v>
      </c>
      <c r="AD12" s="1">
        <f>AC12+0.75</f>
        <v>22.55</v>
      </c>
      <c r="AE12" s="16"/>
      <c r="AF12" s="1">
        <f>D12+0.25</f>
        <v>23.3</v>
      </c>
      <c r="AG12" s="1">
        <f>AF12+0.5</f>
        <v>23.8</v>
      </c>
      <c r="AH12" s="16"/>
      <c r="AJ12" s="16"/>
      <c r="AK12" s="21" t="s">
        <v>19</v>
      </c>
      <c r="AL12" s="32">
        <f>B8</f>
        <v>2.3199999999999998</v>
      </c>
      <c r="AM12" s="32">
        <f>AL12+0.01</f>
        <v>2.3299999999999996</v>
      </c>
      <c r="AN12" s="49">
        <f>D8</f>
        <v>29.5</v>
      </c>
      <c r="AO12" s="49">
        <f>E8</f>
        <v>30</v>
      </c>
      <c r="AP12" s="48">
        <f>AN12/AL12</f>
        <v>12.715517241379311</v>
      </c>
      <c r="AQ12" s="48">
        <f>AO12/AM12</f>
        <v>12.875536480686698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72" t="s">
        <v>68</v>
      </c>
      <c r="Q13" s="73"/>
      <c r="R13" s="2"/>
      <c r="S13" s="72" t="s">
        <v>94</v>
      </c>
      <c r="T13" s="73"/>
      <c r="U13" s="2"/>
      <c r="V13" s="72" t="s">
        <v>29</v>
      </c>
      <c r="W13" s="73"/>
      <c r="X13" s="2"/>
      <c r="Y13" s="72" t="s">
        <v>104</v>
      </c>
      <c r="Z13" s="73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2.4300000000000002</v>
      </c>
      <c r="C14" s="13" t="s">
        <v>27</v>
      </c>
      <c r="D14" s="1">
        <v>23</v>
      </c>
      <c r="E14" s="1">
        <v>23.15</v>
      </c>
      <c r="F14" s="2"/>
      <c r="G14" s="1">
        <v>21.9</v>
      </c>
      <c r="H14" s="1">
        <v>22</v>
      </c>
      <c r="I14" s="2"/>
      <c r="J14" s="1">
        <v>22.4</v>
      </c>
      <c r="K14" s="1">
        <v>22.75</v>
      </c>
      <c r="L14" s="2"/>
      <c r="M14" s="45">
        <v>25.95</v>
      </c>
      <c r="N14" s="45">
        <v>26.05</v>
      </c>
      <c r="O14" s="15"/>
      <c r="P14" s="8">
        <f>D14-H14</f>
        <v>1</v>
      </c>
      <c r="Q14" s="8">
        <f>E14-G14</f>
        <v>1.25</v>
      </c>
      <c r="R14" s="2"/>
      <c r="S14" s="8">
        <f>M14-E14</f>
        <v>2.8000000000000007</v>
      </c>
      <c r="T14" s="8">
        <f>N14-D14</f>
        <v>3.0500000000000007</v>
      </c>
      <c r="U14" s="2"/>
      <c r="V14" s="8">
        <f>D14-K14</f>
        <v>0.25</v>
      </c>
      <c r="W14" s="8">
        <f>E14-J14</f>
        <v>0.75</v>
      </c>
      <c r="X14" s="2"/>
      <c r="Y14" s="8">
        <f>J14-H14</f>
        <v>0.39999999999999858</v>
      </c>
      <c r="Z14" s="8">
        <f>K14-G14</f>
        <v>0.85000000000000142</v>
      </c>
      <c r="AA14" s="2"/>
      <c r="AB14" s="13" t="s">
        <v>27</v>
      </c>
      <c r="AC14" s="1">
        <f>D14+0</f>
        <v>23</v>
      </c>
      <c r="AD14" s="1">
        <f>AC14+0.25</f>
        <v>23.25</v>
      </c>
      <c r="AE14" s="16"/>
      <c r="AF14" s="1">
        <f>D14+0.45</f>
        <v>23.45</v>
      </c>
      <c r="AG14" s="1">
        <f>AF14+0.5</f>
        <v>23.95</v>
      </c>
      <c r="AH14" s="16"/>
      <c r="AJ14" s="16"/>
      <c r="AK14" s="21" t="s">
        <v>28</v>
      </c>
      <c r="AL14" s="50">
        <f>B10</f>
        <v>2.3849999999999998</v>
      </c>
      <c r="AM14" s="50">
        <f>AL14+0.01</f>
        <v>2.3949999999999996</v>
      </c>
      <c r="AN14" s="38">
        <f>D10</f>
        <v>38.25</v>
      </c>
      <c r="AO14" s="38">
        <f>E10</f>
        <v>38.75</v>
      </c>
      <c r="AP14" s="48">
        <f>AN14/AL14</f>
        <v>16.037735849056606</v>
      </c>
      <c r="AQ14" s="48">
        <f>AO14/AM14</f>
        <v>16.179540709812112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72" t="s">
        <v>85</v>
      </c>
      <c r="Q15" s="73"/>
      <c r="R15" s="2"/>
      <c r="S15" s="72" t="s">
        <v>95</v>
      </c>
      <c r="T15" s="73"/>
      <c r="U15" s="2"/>
      <c r="V15" s="72" t="s">
        <v>96</v>
      </c>
      <c r="W15" s="73"/>
      <c r="X15" s="12"/>
      <c r="Y15" s="72" t="s">
        <v>105</v>
      </c>
      <c r="Z15" s="73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</v>
      </c>
      <c r="C16" s="13" t="s">
        <v>57</v>
      </c>
      <c r="D16" s="1">
        <f>((D2*800*18)+(D4*800*43)+(D6*800*22)+(D8*800*20)+(D10*800*44)+(D12*800*20)+(D14*800*64))/(231*800)</f>
        <v>26.072727272727274</v>
      </c>
      <c r="E16" s="1">
        <f>((E2*800*18)+(E4*800*43)+(E6*800*22)+(E8*800*20)+(E10*800*44)+(E12*800*20)+(E14*800*64))/(231*800)</f>
        <v>26.362770562770564</v>
      </c>
      <c r="F16" s="2"/>
      <c r="G16" s="1">
        <f>((G2*800*18)+(G4*800*43)+(G6*800*22)+(G8*800*20)+(G10*800*44)+(G12*800*20)+(G14*800*64))/(231*800)</f>
        <v>24.168181818181818</v>
      </c>
      <c r="H16" s="1">
        <f>((H2*800*18)+(H4*800*43)+(H6*800*22)+(H8*800*20)+(H10*800*44)+(H12*800*20)+(H14*800*64))/(231*800)</f>
        <v>24.428354978354978</v>
      </c>
      <c r="I16" s="2"/>
      <c r="J16" s="1">
        <f>((J2*800*18)+(J4*800*43)+(J6*800*22)+(J8*800*20)+(J10*800*44)+(J12*800*20)+(J14*800*64))/(231*800)</f>
        <v>25.161904761904761</v>
      </c>
      <c r="K16" s="1">
        <f>((K2*800*18)+(K4*800*43)+(K6*800*22)+(K8*800*20)+(K10*800*44)+(K12*800*20)+(K14*800*64))/(231*800)</f>
        <v>25.67012987012987</v>
      </c>
      <c r="L16" s="2"/>
      <c r="M16" s="45">
        <f>((M2*800*18)+(M4*800*43)+(M6*800*22)+(M8*800*20)+(M10*800*44)+(M12*800*20)+(M14*800*64))/(231*800)</f>
        <v>30.528571428571428</v>
      </c>
      <c r="N16" s="45">
        <f>((N2*800*18)+(N4*800*43)+(N6*800*22)+(N8*800*20)+(N10*800*44)+(N12*800*20)+(N14*800*64))/(231*800)</f>
        <v>30.696103896103896</v>
      </c>
      <c r="O16" s="15"/>
      <c r="P16" s="8">
        <f>D16-H16</f>
        <v>1.644372294372296</v>
      </c>
      <c r="Q16" s="8">
        <f>E16-G16</f>
        <v>2.1945887445887458</v>
      </c>
      <c r="R16" s="2"/>
      <c r="S16" s="8">
        <f>M16-E16</f>
        <v>4.1658008658008647</v>
      </c>
      <c r="T16" s="8">
        <f>N16-D16</f>
        <v>4.6233766233766218</v>
      </c>
      <c r="U16" s="2"/>
      <c r="V16" s="8">
        <f>D16-K16</f>
        <v>0.4025974025974044</v>
      </c>
      <c r="W16" s="8">
        <f>E16-J16</f>
        <v>1.2008658008658024</v>
      </c>
      <c r="X16" s="12"/>
      <c r="Y16" s="8">
        <f>J16-H16</f>
        <v>0.73354978354978329</v>
      </c>
      <c r="Z16" s="8">
        <f>K16-G16</f>
        <v>1.5019480519480517</v>
      </c>
      <c r="AA16" s="2"/>
      <c r="AB16" s="13" t="s">
        <v>61</v>
      </c>
      <c r="AC16" s="1">
        <f>((AC2*800*18)+(AC4*800*43)+(AC6*800*22)+(AC8*800*20)+(AC10*800*44)+(AC12*800*20)+(AC14*800*64))/(231*800)</f>
        <v>25.687878787878788</v>
      </c>
      <c r="AD16" s="1">
        <f>((AD2*800*18)+(AD4*800*43)+(AD6*800*22)+(AD8*800*20)+(AD10*800*44)+(AD12*800*20)+(AD14*800*64))/(231*800)</f>
        <v>26.140692640692642</v>
      </c>
      <c r="AE16" s="16"/>
      <c r="AF16" s="1">
        <f>((AF2*800*18)+(AF4*800*43)+(AF6*800*22)+(AF8*800*20)+(AF10*800*44)+(AF12*800*20)+(AF14*800*64))/(231*800)</f>
        <v>26.927922077922076</v>
      </c>
      <c r="AG16" s="1">
        <f>((AG2*800*18)+(AG4*800*43)+(AG6*800*22)+(AG8*800*20)+(AG10*800*44)+(AG12*800*20)+(AG14*800*64))/(231*800)</f>
        <v>27.515584415584417</v>
      </c>
      <c r="AH16" s="16"/>
      <c r="AJ16" s="16"/>
      <c r="AK16" s="21" t="s">
        <v>31</v>
      </c>
      <c r="AL16" s="50">
        <f>B12</f>
        <v>2.4300000000000002</v>
      </c>
      <c r="AM16" s="50">
        <f>AL16+0.01</f>
        <v>2.44</v>
      </c>
      <c r="AN16" s="38">
        <f>D10</f>
        <v>38.25</v>
      </c>
      <c r="AO16" s="38">
        <f>E10</f>
        <v>38.75</v>
      </c>
      <c r="AP16" s="48">
        <f>AN16/AL16</f>
        <v>15.74074074074074</v>
      </c>
      <c r="AQ16" s="48">
        <f>AO16/AM16</f>
        <v>15.881147540983607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72" t="s">
        <v>87</v>
      </c>
      <c r="Q17" s="73"/>
      <c r="R17" s="2"/>
      <c r="S17" s="72" t="s">
        <v>88</v>
      </c>
      <c r="T17" s="73"/>
      <c r="U17" s="2"/>
      <c r="V17" s="72" t="s">
        <v>99</v>
      </c>
      <c r="W17" s="73"/>
      <c r="X17" s="12"/>
      <c r="Y17" s="72" t="s">
        <v>106</v>
      </c>
      <c r="Z17" s="73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1">
        <v>26</v>
      </c>
      <c r="E18" s="1">
        <v>26.5</v>
      </c>
      <c r="F18" s="2"/>
      <c r="G18" s="1">
        <v>24.15</v>
      </c>
      <c r="H18" s="1">
        <v>24.5</v>
      </c>
      <c r="I18" s="4"/>
      <c r="J18" s="1">
        <v>25.1</v>
      </c>
      <c r="K18" s="1">
        <v>25.75</v>
      </c>
      <c r="L18" s="2"/>
      <c r="M18" s="45">
        <v>30.03</v>
      </c>
      <c r="N18" s="45">
        <v>30.5</v>
      </c>
      <c r="O18" s="15"/>
      <c r="P18" s="8">
        <f>D18-H18</f>
        <v>1.5</v>
      </c>
      <c r="Q18" s="8">
        <f>E18-G18</f>
        <v>2.3500000000000014</v>
      </c>
      <c r="R18" s="2"/>
      <c r="S18" s="8">
        <f>M18-E18</f>
        <v>3.5300000000000011</v>
      </c>
      <c r="T18" s="8">
        <f>N18-D18</f>
        <v>4.5</v>
      </c>
      <c r="U18" s="2"/>
      <c r="V18" s="8">
        <f>D18-K18</f>
        <v>0.25</v>
      </c>
      <c r="W18" s="8">
        <f>E18-J18</f>
        <v>1.3999999999999986</v>
      </c>
      <c r="X18" s="12"/>
      <c r="Y18" s="8">
        <f>J18-H18</f>
        <v>0.60000000000000142</v>
      </c>
      <c r="Z18" s="8">
        <f>K18-G18</f>
        <v>1.6000000000000014</v>
      </c>
      <c r="AA18" s="2"/>
      <c r="AB18" s="13" t="s">
        <v>60</v>
      </c>
      <c r="AC18" s="1">
        <v>25.5</v>
      </c>
      <c r="AD18" s="1">
        <v>26</v>
      </c>
      <c r="AE18" s="25"/>
      <c r="AF18" s="1">
        <v>26.8</v>
      </c>
      <c r="AG18" s="1">
        <v>27.4</v>
      </c>
      <c r="AH18" s="16"/>
      <c r="AJ18" s="16"/>
      <c r="AK18" s="21" t="s">
        <v>22</v>
      </c>
      <c r="AL18" s="32">
        <f>(AL14+AL16)/2</f>
        <v>2.4074999999999998</v>
      </c>
      <c r="AM18" s="32">
        <f>(AM14+AM16)/2</f>
        <v>2.4174999999999995</v>
      </c>
      <c r="AN18" s="49">
        <f>D10</f>
        <v>38.25</v>
      </c>
      <c r="AO18" s="49">
        <f>E10</f>
        <v>38.75</v>
      </c>
      <c r="AP18" s="48">
        <f>AN18/AL18</f>
        <v>15.887850467289722</v>
      </c>
      <c r="AQ18" s="48">
        <f>AO18/AM18</f>
        <v>16.028955532574976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2"/>
      <c r="AK19" s="16"/>
      <c r="AL19" s="16"/>
      <c r="AM19" s="16"/>
      <c r="AN19" s="16"/>
      <c r="AO19" s="16"/>
      <c r="AP19" s="16"/>
      <c r="AQ19" s="16"/>
      <c r="AR19" s="16"/>
    </row>
    <row r="20" spans="1:44" ht="13.8">
      <c r="A20" s="12"/>
      <c r="B20" s="12"/>
      <c r="C20" s="29" t="s">
        <v>35</v>
      </c>
      <c r="D20" s="8">
        <v>25.75</v>
      </c>
      <c r="E20" s="8">
        <v>26.25</v>
      </c>
      <c r="F20" s="2"/>
      <c r="G20" s="3">
        <v>24</v>
      </c>
      <c r="H20" s="3">
        <v>24.5</v>
      </c>
      <c r="I20" s="9"/>
      <c r="J20" s="3">
        <f>D20-0.6</f>
        <v>25.15</v>
      </c>
      <c r="K20" s="3">
        <f>J20+0.5</f>
        <v>25.65</v>
      </c>
      <c r="L20" s="2"/>
      <c r="M20" s="46">
        <v>30.25</v>
      </c>
      <c r="N20" s="46">
        <v>30.5</v>
      </c>
      <c r="O20" s="15"/>
      <c r="P20" s="8">
        <f>D20-H20</f>
        <v>1.25</v>
      </c>
      <c r="Q20" s="8">
        <f>E20-G20</f>
        <v>2.25</v>
      </c>
      <c r="R20" s="2"/>
      <c r="S20" s="8">
        <f>M20-E20</f>
        <v>4</v>
      </c>
      <c r="T20" s="8">
        <f>N20-D20</f>
        <v>4.75</v>
      </c>
      <c r="U20" s="2"/>
      <c r="V20" s="8">
        <f>D20-K20</f>
        <v>0.10000000000000142</v>
      </c>
      <c r="W20" s="8">
        <f>E20-J20</f>
        <v>1.1000000000000014</v>
      </c>
      <c r="X20" s="12"/>
      <c r="Y20" s="8">
        <f>J20-H20</f>
        <v>0.64999999999999858</v>
      </c>
      <c r="Z20" s="8">
        <f>K20-G20</f>
        <v>1.6499999999999986</v>
      </c>
      <c r="AA20" s="2"/>
      <c r="AB20" s="29" t="s">
        <v>35</v>
      </c>
      <c r="AC20" s="1">
        <f>D20+0.5</f>
        <v>26.25</v>
      </c>
      <c r="AD20" s="1">
        <f>AC20+0.5</f>
        <v>26.75</v>
      </c>
      <c r="AE20" s="16"/>
      <c r="AF20" s="1">
        <f>D20+1</f>
        <v>26.75</v>
      </c>
      <c r="AG20" s="1">
        <f>AF20+0.5</f>
        <v>27.25</v>
      </c>
      <c r="AH20" s="16"/>
      <c r="AJ20" s="16"/>
      <c r="AK20" s="21" t="s">
        <v>25</v>
      </c>
      <c r="AL20" s="32">
        <f>B14</f>
        <v>2.4300000000000002</v>
      </c>
      <c r="AM20" s="32">
        <f>AL20+0.01</f>
        <v>2.44</v>
      </c>
      <c r="AN20" s="49">
        <f>D12</f>
        <v>23.05</v>
      </c>
      <c r="AO20" s="49">
        <f>E12</f>
        <v>23.25</v>
      </c>
      <c r="AP20" s="48">
        <f>AN20/AL20</f>
        <v>9.4855967078189298</v>
      </c>
      <c r="AQ20" s="48">
        <f>AO20/AM20</f>
        <v>9.528688524590164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72" t="s">
        <v>107</v>
      </c>
      <c r="Q21" s="73"/>
      <c r="R21" s="2"/>
      <c r="S21" s="74" t="s">
        <v>112</v>
      </c>
      <c r="T21" s="75"/>
      <c r="U21" s="2"/>
      <c r="V21" s="74" t="s">
        <v>29</v>
      </c>
      <c r="W21" s="75"/>
      <c r="X21" s="2"/>
      <c r="Y21" s="72" t="s">
        <v>122</v>
      </c>
      <c r="Z21" s="73"/>
      <c r="AA21" s="2"/>
      <c r="AB21" s="13"/>
      <c r="AC21" s="70"/>
      <c r="AD21" s="71"/>
      <c r="AE21" s="16"/>
      <c r="AF21" s="31">
        <f>AF20-AG2</f>
        <v>2.8500000000000014</v>
      </c>
      <c r="AG21" s="31">
        <f>AG20-AF2</f>
        <v>4.1000000000000014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4" thickBot="1">
      <c r="A22" s="12"/>
      <c r="B22" s="12"/>
      <c r="C22" s="13" t="s">
        <v>39</v>
      </c>
      <c r="D22" s="8">
        <v>24.5</v>
      </c>
      <c r="E22" s="8">
        <v>25</v>
      </c>
      <c r="F22" s="2"/>
      <c r="G22" s="3">
        <v>23.25</v>
      </c>
      <c r="H22" s="3">
        <v>24</v>
      </c>
      <c r="I22" s="9"/>
      <c r="J22" s="3">
        <f>D22-0.5</f>
        <v>24</v>
      </c>
      <c r="K22" s="3">
        <f>J22+0.5</f>
        <v>24.5</v>
      </c>
      <c r="L22" s="2"/>
      <c r="M22" s="45">
        <v>27.25</v>
      </c>
      <c r="N22" s="45">
        <v>27.75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2.25</v>
      </c>
      <c r="T22" s="8">
        <f>N22-D22</f>
        <v>3.25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1">
        <f>D22-0.5</f>
        <v>24</v>
      </c>
      <c r="AD22" s="1">
        <f>AC22+0.5</f>
        <v>24.5</v>
      </c>
      <c r="AE22" s="16"/>
      <c r="AF22" s="3">
        <f>D22+1</f>
        <v>25.5</v>
      </c>
      <c r="AG22" s="3">
        <f>AF22+0.75</f>
        <v>26.25</v>
      </c>
      <c r="AH22" s="16"/>
      <c r="AJ22" s="16"/>
      <c r="AK22" s="51" t="s">
        <v>154</v>
      </c>
      <c r="AL22" s="53">
        <v>2.92</v>
      </c>
      <c r="AM22" s="53">
        <v>2.91</v>
      </c>
      <c r="AN22" s="52">
        <f>D36</f>
        <v>28.25</v>
      </c>
      <c r="AO22" s="49">
        <f>E36</f>
        <v>28.75</v>
      </c>
      <c r="AP22" s="48">
        <f>AN22/AL22</f>
        <v>9.6746575342465757</v>
      </c>
      <c r="AQ22" s="48">
        <f>AO22/AM22</f>
        <v>9.8797250859106516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72" t="s">
        <v>38</v>
      </c>
      <c r="Q23" s="73"/>
      <c r="R23" s="2"/>
      <c r="S23" s="74" t="s">
        <v>113</v>
      </c>
      <c r="T23" s="75"/>
      <c r="U23" s="2"/>
      <c r="V23" s="74" t="s">
        <v>29</v>
      </c>
      <c r="W23" s="75"/>
      <c r="X23" s="2"/>
      <c r="Y23" s="72" t="s">
        <v>123</v>
      </c>
      <c r="Z23" s="73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4.4" thickBot="1">
      <c r="A24" s="12"/>
      <c r="B24" s="12"/>
      <c r="C24" s="13" t="s">
        <v>40</v>
      </c>
      <c r="D24" s="8">
        <v>26.5</v>
      </c>
      <c r="E24" s="8">
        <v>27</v>
      </c>
      <c r="F24" s="2"/>
      <c r="G24" s="3">
        <v>25.25</v>
      </c>
      <c r="H24" s="3">
        <v>26</v>
      </c>
      <c r="I24" s="9"/>
      <c r="J24" s="3">
        <f>D24-0.75</f>
        <v>25.75</v>
      </c>
      <c r="K24" s="3">
        <f>J24+0.5</f>
        <v>26.25</v>
      </c>
      <c r="L24" s="2"/>
      <c r="M24" s="45">
        <v>29.75</v>
      </c>
      <c r="N24" s="45">
        <v>30.25</v>
      </c>
      <c r="O24" s="15"/>
      <c r="P24" s="8">
        <f>D24-H24</f>
        <v>0.5</v>
      </c>
      <c r="Q24" s="8">
        <f>E24-G24</f>
        <v>1.75</v>
      </c>
      <c r="R24" s="2"/>
      <c r="S24" s="8">
        <f>M24-E24</f>
        <v>2.75</v>
      </c>
      <c r="T24" s="8">
        <f>N24-D24</f>
        <v>3.75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-0.25</v>
      </c>
      <c r="Z24" s="8">
        <f>K24-G24</f>
        <v>1</v>
      </c>
      <c r="AA24" s="2"/>
      <c r="AB24" s="13" t="s">
        <v>40</v>
      </c>
      <c r="AC24" s="1">
        <f>D24-0.75</f>
        <v>25.75</v>
      </c>
      <c r="AD24" s="1">
        <f>AC24+0.75</f>
        <v>26.5</v>
      </c>
      <c r="AE24" s="16"/>
      <c r="AF24" s="1">
        <f>D24+0.75</f>
        <v>27.25</v>
      </c>
      <c r="AG24" s="1">
        <f>AF24+0.75</f>
        <v>28</v>
      </c>
      <c r="AH24" s="16"/>
      <c r="AJ24" s="16"/>
      <c r="AK24" s="51" t="s">
        <v>155</v>
      </c>
      <c r="AL24" s="53">
        <v>3.15</v>
      </c>
      <c r="AM24" s="53">
        <v>3.14</v>
      </c>
      <c r="AN24" s="49">
        <f>D38</f>
        <v>29.75</v>
      </c>
      <c r="AO24" s="49">
        <f>E38</f>
        <v>30.25</v>
      </c>
      <c r="AP24" s="48">
        <f>AN24/AL24</f>
        <v>9.4444444444444446</v>
      </c>
      <c r="AQ24" s="48">
        <f>AO24/AM24</f>
        <v>9.6337579617834397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72" t="s">
        <v>38</v>
      </c>
      <c r="Q25" s="73"/>
      <c r="R25" s="2"/>
      <c r="S25" s="74" t="s">
        <v>74</v>
      </c>
      <c r="T25" s="75"/>
      <c r="U25" s="2"/>
      <c r="V25" s="74" t="s">
        <v>41</v>
      </c>
      <c r="W25" s="75"/>
      <c r="X25" s="2"/>
      <c r="Y25" s="72" t="s">
        <v>29</v>
      </c>
      <c r="Z25" s="73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4" thickBot="1">
      <c r="A26" s="12"/>
      <c r="B26" s="12"/>
      <c r="C26" s="13" t="s">
        <v>42</v>
      </c>
      <c r="D26" s="8">
        <v>31.5</v>
      </c>
      <c r="E26" s="8">
        <v>31.85</v>
      </c>
      <c r="F26" s="2"/>
      <c r="G26" s="3">
        <v>30</v>
      </c>
      <c r="H26" s="3">
        <v>31</v>
      </c>
      <c r="I26" s="9"/>
      <c r="J26" s="3">
        <f>D26-0.5</f>
        <v>31</v>
      </c>
      <c r="K26" s="3">
        <f>J26+0.5</f>
        <v>31.5</v>
      </c>
      <c r="L26" s="2"/>
      <c r="M26" s="45">
        <v>37.35</v>
      </c>
      <c r="N26" s="45">
        <v>37.75</v>
      </c>
      <c r="O26" s="40"/>
      <c r="P26" s="8">
        <f>D26-H26</f>
        <v>0.5</v>
      </c>
      <c r="Q26" s="8">
        <f>E26-G26</f>
        <v>1.8500000000000014</v>
      </c>
      <c r="R26" s="2"/>
      <c r="S26" s="8">
        <f>M26-E26</f>
        <v>5.5</v>
      </c>
      <c r="T26" s="8">
        <f>N26-D26</f>
        <v>6.25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0</v>
      </c>
      <c r="Z26" s="8">
        <f>K26-G26</f>
        <v>1.5</v>
      </c>
      <c r="AA26" s="2"/>
      <c r="AB26" s="13" t="s">
        <v>42</v>
      </c>
      <c r="AC26" s="1">
        <f>D26-0.75</f>
        <v>30.75</v>
      </c>
      <c r="AD26" s="1">
        <f>AC26+0.75</f>
        <v>31.5</v>
      </c>
      <c r="AE26" s="16"/>
      <c r="AF26" s="1">
        <f>D26+0.5</f>
        <v>32</v>
      </c>
      <c r="AG26" s="1">
        <f>AF26+0.75</f>
        <v>32.75</v>
      </c>
      <c r="AH26" s="16"/>
      <c r="AJ26" s="16"/>
      <c r="AK26" s="51" t="s">
        <v>156</v>
      </c>
      <c r="AL26" s="53">
        <v>3.25</v>
      </c>
      <c r="AM26" s="53">
        <v>3.24</v>
      </c>
      <c r="AN26" s="49">
        <f>D40</f>
        <v>30.25</v>
      </c>
      <c r="AO26" s="49">
        <f>E40</f>
        <v>30.75</v>
      </c>
      <c r="AP26" s="48">
        <f>AN26/AL26</f>
        <v>9.3076923076923084</v>
      </c>
      <c r="AQ26" s="48">
        <f>AO26/AM26</f>
        <v>9.4907407407407405</v>
      </c>
      <c r="AR26" s="16"/>
    </row>
    <row r="27" spans="1:44" ht="10.5" customHeigh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72" t="s">
        <v>108</v>
      </c>
      <c r="Q27" s="73"/>
      <c r="R27" s="2"/>
      <c r="S27" s="74" t="s">
        <v>114</v>
      </c>
      <c r="T27" s="75"/>
      <c r="U27" s="2"/>
      <c r="V27" s="74" t="s">
        <v>119</v>
      </c>
      <c r="W27" s="75"/>
      <c r="X27" s="2"/>
      <c r="Y27" s="72" t="s">
        <v>124</v>
      </c>
      <c r="Z27" s="73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3.8">
      <c r="A28" s="12"/>
      <c r="B28" s="12"/>
      <c r="C28" s="13" t="s">
        <v>44</v>
      </c>
      <c r="D28" s="3">
        <v>39.25</v>
      </c>
      <c r="E28" s="3">
        <v>39.75</v>
      </c>
      <c r="F28" s="2">
        <v>24.4</v>
      </c>
      <c r="G28" s="3">
        <v>34.75</v>
      </c>
      <c r="H28" s="3">
        <v>35.25</v>
      </c>
      <c r="I28" s="9"/>
      <c r="J28" s="3">
        <f>D28-1</f>
        <v>38.25</v>
      </c>
      <c r="K28" s="3">
        <f>J28+0.75</f>
        <v>39</v>
      </c>
      <c r="L28" s="2"/>
      <c r="M28" s="45">
        <v>47.15</v>
      </c>
      <c r="N28" s="45">
        <v>47.35</v>
      </c>
      <c r="O28" s="15"/>
      <c r="P28" s="8">
        <f>D28-H28</f>
        <v>4</v>
      </c>
      <c r="Q28" s="8">
        <f>E28-G28</f>
        <v>5</v>
      </c>
      <c r="R28" s="2"/>
      <c r="S28" s="8">
        <f>M28-E28</f>
        <v>7.3999999999999986</v>
      </c>
      <c r="T28" s="8">
        <f>N28-D28</f>
        <v>8.1000000000000014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3</v>
      </c>
      <c r="Z28" s="8">
        <f>K28-G28</f>
        <v>4.25</v>
      </c>
      <c r="AA28" s="2"/>
      <c r="AB28" s="13" t="s">
        <v>44</v>
      </c>
      <c r="AC28" s="1">
        <f>D28-0.75</f>
        <v>38.5</v>
      </c>
      <c r="AD28" s="1">
        <f>AC28+0.75</f>
        <v>39.25</v>
      </c>
      <c r="AE28" s="16"/>
      <c r="AF28" s="1">
        <f>D28+1</f>
        <v>40.25</v>
      </c>
      <c r="AG28" s="1">
        <f>AF28+0.5</f>
        <v>40.75</v>
      </c>
      <c r="AH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0.5" customHeight="1">
      <c r="A29" s="12"/>
      <c r="B29" s="12"/>
      <c r="C29" s="10" t="s">
        <v>36</v>
      </c>
      <c r="D29" s="10">
        <f>D28-E10</f>
        <v>0.5</v>
      </c>
      <c r="E29" s="10">
        <f>E28-D10</f>
        <v>1.5</v>
      </c>
      <c r="F29" s="2"/>
      <c r="G29" s="10">
        <f>G28-H10</f>
        <v>-0.25</v>
      </c>
      <c r="H29" s="10">
        <f>H28-G10</f>
        <v>0.64999999999999858</v>
      </c>
      <c r="I29" s="9"/>
      <c r="J29" s="86"/>
      <c r="K29" s="87"/>
      <c r="L29" s="2"/>
      <c r="M29" s="41"/>
      <c r="N29" s="41"/>
      <c r="O29" s="15"/>
      <c r="P29" s="72" t="s">
        <v>109</v>
      </c>
      <c r="Q29" s="73"/>
      <c r="R29" s="2"/>
      <c r="S29" s="74" t="s">
        <v>115</v>
      </c>
      <c r="T29" s="75"/>
      <c r="U29" s="2"/>
      <c r="V29" s="74" t="s">
        <v>70</v>
      </c>
      <c r="W29" s="75"/>
      <c r="X29" s="2"/>
      <c r="Y29" s="72" t="s">
        <v>125</v>
      </c>
      <c r="Z29" s="73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3.8">
      <c r="A30" s="12"/>
      <c r="B30" s="12"/>
      <c r="C30" s="13" t="s">
        <v>45</v>
      </c>
      <c r="D30" s="3">
        <v>24.5</v>
      </c>
      <c r="E30" s="3">
        <v>25.25</v>
      </c>
      <c r="F30" s="2"/>
      <c r="G30" s="3">
        <v>23.5</v>
      </c>
      <c r="H30" s="3">
        <v>24.25</v>
      </c>
      <c r="I30" s="9"/>
      <c r="J30" s="3">
        <f>D30-0.75</f>
        <v>23.75</v>
      </c>
      <c r="K30" s="3">
        <f>J30+0.5</f>
        <v>24.25</v>
      </c>
      <c r="L30" s="2"/>
      <c r="M30" s="45">
        <v>28.5</v>
      </c>
      <c r="N30" s="45">
        <v>29.25</v>
      </c>
      <c r="O30" s="15"/>
      <c r="P30" s="8">
        <f>D30-H30</f>
        <v>0.25</v>
      </c>
      <c r="Q30" s="8">
        <f>E30-G30</f>
        <v>1.75</v>
      </c>
      <c r="R30" s="2"/>
      <c r="S30" s="8">
        <f>M30-E30</f>
        <v>3.25</v>
      </c>
      <c r="T30" s="8">
        <f>N30-D30</f>
        <v>4.75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0.75</v>
      </c>
      <c r="AA30" s="2"/>
      <c r="AB30" s="13" t="s">
        <v>45</v>
      </c>
      <c r="AC30" s="1">
        <f>D30-1</f>
        <v>23.5</v>
      </c>
      <c r="AD30" s="1">
        <f>AC30+0.75</f>
        <v>24.25</v>
      </c>
      <c r="AE30" s="16"/>
      <c r="AF30" s="1">
        <f>D30+0.75</f>
        <v>25.25</v>
      </c>
      <c r="AG30" s="1">
        <f>AF30+0.75</f>
        <v>26</v>
      </c>
      <c r="AH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0.5" customHeigh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72" t="s">
        <v>70</v>
      </c>
      <c r="Q31" s="73"/>
      <c r="R31" s="2"/>
      <c r="S31" s="74" t="s">
        <v>116</v>
      </c>
      <c r="T31" s="75"/>
      <c r="U31" s="2"/>
      <c r="V31" s="74" t="s">
        <v>46</v>
      </c>
      <c r="W31" s="75"/>
      <c r="X31" s="2"/>
      <c r="Y31" s="72" t="s">
        <v>38</v>
      </c>
      <c r="Z31" s="73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>
      <c r="A32" s="12"/>
      <c r="B32" s="12"/>
      <c r="C32" s="13" t="s">
        <v>47</v>
      </c>
      <c r="D32" s="3">
        <v>25.6</v>
      </c>
      <c r="E32" s="3">
        <v>26</v>
      </c>
      <c r="F32" s="2"/>
      <c r="G32" s="3">
        <v>24.25</v>
      </c>
      <c r="H32" s="3">
        <v>24.75</v>
      </c>
      <c r="I32" s="9"/>
      <c r="J32" s="3">
        <f>D32-0.5</f>
        <v>25.1</v>
      </c>
      <c r="K32" s="3">
        <f>J32+0.5</f>
        <v>25.6</v>
      </c>
      <c r="L32" s="2"/>
      <c r="M32" s="45">
        <v>26.25</v>
      </c>
      <c r="N32" s="45">
        <v>26.75</v>
      </c>
      <c r="O32" s="15"/>
      <c r="P32" s="8">
        <f>D32-H32</f>
        <v>0.85000000000000142</v>
      </c>
      <c r="Q32" s="8">
        <f>E32-G32</f>
        <v>1.75</v>
      </c>
      <c r="R32" s="13"/>
      <c r="S32" s="8">
        <f>M32-E32</f>
        <v>0.25</v>
      </c>
      <c r="T32" s="8">
        <f>N32-D32</f>
        <v>1.1499999999999986</v>
      </c>
      <c r="U32" s="13"/>
      <c r="V32" s="8">
        <f>D32-K32</f>
        <v>0</v>
      </c>
      <c r="W32" s="8">
        <f>E32-J32</f>
        <v>0.89999999999999858</v>
      </c>
      <c r="X32" s="12"/>
      <c r="Y32" s="8">
        <f>J32-H32</f>
        <v>0.35000000000000142</v>
      </c>
      <c r="Z32" s="8">
        <f>K32-G32</f>
        <v>1.3500000000000014</v>
      </c>
      <c r="AA32" s="2"/>
      <c r="AB32" s="13" t="s">
        <v>47</v>
      </c>
      <c r="AC32" s="1">
        <f>D32-1</f>
        <v>24.6</v>
      </c>
      <c r="AD32" s="1">
        <f>AC32+0.75</f>
        <v>25.35</v>
      </c>
      <c r="AE32" s="16"/>
      <c r="AF32" s="1">
        <f>D32+0.75</f>
        <v>26.35</v>
      </c>
      <c r="AG32" s="1">
        <f>AF32+0.75</f>
        <v>27.1</v>
      </c>
      <c r="AH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143" ht="9" customHeigh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72" t="s">
        <v>41</v>
      </c>
      <c r="Q33" s="73"/>
      <c r="R33" s="13"/>
      <c r="S33" s="74" t="s">
        <v>43</v>
      </c>
      <c r="T33" s="75"/>
      <c r="U33" s="13"/>
      <c r="V33" s="74" t="s">
        <v>37</v>
      </c>
      <c r="W33" s="75"/>
      <c r="X33" s="2"/>
      <c r="Y33" s="72" t="s">
        <v>29</v>
      </c>
      <c r="Z33" s="73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>
      <c r="A34" s="12"/>
      <c r="B34" s="12"/>
      <c r="C34" s="13" t="s">
        <v>58</v>
      </c>
      <c r="D34" s="3">
        <f>((D20*800*42)+(D22*800*43)+(D24*800*21)+(D26*800*21)+(D28*800*43)+(D30*800*21)+(D32*800*64))/(255*800)</f>
        <v>28.210392156862746</v>
      </c>
      <c r="E34" s="3">
        <f>((E20*800*42)+(E22*800*43)+(E24*800*21)+(E26*800*21)+(E28*800*43)+(E30*800*21)+(E32*800*64))/(255*800)</f>
        <v>28.693529411764708</v>
      </c>
      <c r="F34" s="2"/>
      <c r="G34" s="3">
        <f>((G20*800*42)+(G22*800*43)+(G24*800*21)+(G26*800*21)+(G28*800*43)+(G30*800*21)+(G32*800*64))/(255*800)</f>
        <v>26.304901960784314</v>
      </c>
      <c r="H34" s="3">
        <f>((H20*800*42)+(H22*800*43)+(H24*800*21)+(H26*800*21)+(H28*800*43)+(H30*800*21)+(H32*800*64))/(255*800)</f>
        <v>26.929411764705883</v>
      </c>
      <c r="I34" s="2"/>
      <c r="J34" s="3">
        <f>((J20*800*42)+(J22*800*43)+(J24*800*21)+(J26*800*21)+(J28*800*43)+(J30*800*21)+(J32*800*64))/(255*800)</f>
        <v>27.568431372549021</v>
      </c>
      <c r="K34" s="3">
        <f>((K20*800*42)+(K22*800*43)+(K24*800*21)+(K26*800*21)+(K28*800*43)+(K30*800*21)+(K32*800*64))/(255*800)</f>
        <v>28.110588235294117</v>
      </c>
      <c r="L34" s="2" t="s">
        <v>34</v>
      </c>
      <c r="M34" s="45">
        <f>((M20*800*42)+(M22*800*43)+(M24*800*21)+(M26*800*21)+(M28*800*43)+(M30*800*21)+(M32*800*64))/(255*800)</f>
        <v>31.989411764705881</v>
      </c>
      <c r="N34" s="45">
        <f>((N20*800*42)+(N22*800*43)+(N24*800*21)+(N26*800*21)+(N28*800*43)+(N30*800*21)+(N32*800*64))/(255*800)</f>
        <v>32.409999999999997</v>
      </c>
      <c r="O34" s="15"/>
      <c r="P34" s="8">
        <f>D34-H34</f>
        <v>1.280980392156863</v>
      </c>
      <c r="Q34" s="8">
        <f>E34-G34</f>
        <v>2.388627450980394</v>
      </c>
      <c r="R34" s="13"/>
      <c r="S34" s="8">
        <f>M34-E34</f>
        <v>3.2958823529411738</v>
      </c>
      <c r="T34" s="8">
        <f>N34-D34</f>
        <v>4.199607843137251</v>
      </c>
      <c r="U34" s="13"/>
      <c r="V34" s="8">
        <f>D34-K34</f>
        <v>9.980392156862905E-2</v>
      </c>
      <c r="W34" s="8">
        <f>E34-J34</f>
        <v>1.1250980392156862</v>
      </c>
      <c r="X34" s="12"/>
      <c r="Y34" s="8">
        <f>J34-H34</f>
        <v>0.63901960784313871</v>
      </c>
      <c r="Z34" s="8">
        <f>K34-G34</f>
        <v>1.805686274509803</v>
      </c>
      <c r="AA34" s="2"/>
      <c r="AB34" s="13" t="s">
        <v>48</v>
      </c>
      <c r="AC34" s="1">
        <f>((AC20*800*42)+(AC22*800*43)+(AC24*800*21)+(AC26*800*21)+(AC28*800*43)+(AC30*800*21)+(AC32*800*64))/(255*800)</f>
        <v>27.625098039215686</v>
      </c>
      <c r="AD34" s="1">
        <f>((AD20*800*42)+(AD22*800*43)+(AD24*800*21)+(AD26*800*21)+(AD28*800*43)+(AD30*800*21)+(AD32*800*64))/(255*800)</f>
        <v>28.291764705882354</v>
      </c>
      <c r="AE34" s="16"/>
      <c r="AF34" s="1">
        <f>((AF20*800*42)+(AF22*800*43)+(AF24*800*21)+(AF26*800*21)+(AF28*800*43)+(AF30*800*21)+(AF32*800*64))/(255*800)</f>
        <v>29.06529411764706</v>
      </c>
      <c r="AG34" s="1">
        <f>((AG20*800*42)+(AG22*800*43)+(AG24*800*21)+(AG26*800*21)+(AG28*800*43)+(AG30*800*21)+(AG32*800*64))/(255*800)</f>
        <v>29.731960784313724</v>
      </c>
      <c r="AH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143" ht="9.75" customHeigh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72" t="s">
        <v>110</v>
      </c>
      <c r="Q35" s="73"/>
      <c r="R35" s="13"/>
      <c r="S35" s="74" t="s">
        <v>117</v>
      </c>
      <c r="T35" s="75"/>
      <c r="U35" s="13"/>
      <c r="V35" s="74" t="s">
        <v>120</v>
      </c>
      <c r="W35" s="75"/>
      <c r="X35" s="13"/>
      <c r="Y35" s="72" t="s">
        <v>71</v>
      </c>
      <c r="Z35" s="73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>
      <c r="A36" s="12"/>
      <c r="B36" s="12"/>
      <c r="C36" s="13" t="s">
        <v>49</v>
      </c>
      <c r="D36" s="3">
        <v>28.25</v>
      </c>
      <c r="E36" s="3">
        <v>28.75</v>
      </c>
      <c r="F36" s="2"/>
      <c r="G36" s="3">
        <v>26.25</v>
      </c>
      <c r="H36" s="3">
        <v>26.75</v>
      </c>
      <c r="I36" s="2"/>
      <c r="J36" s="3">
        <v>27.8</v>
      </c>
      <c r="K36" s="3">
        <v>28.5</v>
      </c>
      <c r="L36" s="2"/>
      <c r="M36" s="45">
        <v>32.1</v>
      </c>
      <c r="N36" s="45">
        <v>32.6</v>
      </c>
      <c r="O36" s="33">
        <v>33.700000000000003</v>
      </c>
      <c r="P36" s="8">
        <f>D36-H36</f>
        <v>1.5</v>
      </c>
      <c r="Q36" s="8">
        <f>E36-G36</f>
        <v>2.5</v>
      </c>
      <c r="R36" s="13"/>
      <c r="S36" s="8">
        <f>M36-E36</f>
        <v>3.3500000000000014</v>
      </c>
      <c r="T36" s="8">
        <f>N36-D36</f>
        <v>4.3500000000000014</v>
      </c>
      <c r="U36" s="13"/>
      <c r="V36" s="8">
        <f>D36-K36</f>
        <v>-0.25</v>
      </c>
      <c r="W36" s="8">
        <f>E36-J36</f>
        <v>0.94999999999999929</v>
      </c>
      <c r="X36" s="12"/>
      <c r="Y36" s="8">
        <f>J36-H36</f>
        <v>1.0500000000000007</v>
      </c>
      <c r="Z36" s="8">
        <f>K36-G36</f>
        <v>2.25</v>
      </c>
      <c r="AA36" s="13"/>
      <c r="AB36" s="13" t="s">
        <v>49</v>
      </c>
      <c r="AC36" s="1">
        <v>27.75</v>
      </c>
      <c r="AD36" s="1">
        <v>28.5</v>
      </c>
      <c r="AE36" s="16"/>
      <c r="AF36" s="1">
        <v>29.1</v>
      </c>
      <c r="AG36" s="1">
        <v>30</v>
      </c>
      <c r="AH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143" ht="10.5" customHeight="1">
      <c r="A37" s="12"/>
      <c r="B37" s="12"/>
      <c r="C37" s="13" t="s">
        <v>34</v>
      </c>
      <c r="D37" s="68" t="s">
        <v>67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72" t="s">
        <v>111</v>
      </c>
      <c r="Q37" s="73"/>
      <c r="R37" s="13"/>
      <c r="S37" s="74" t="s">
        <v>118</v>
      </c>
      <c r="T37" s="75"/>
      <c r="U37" s="13"/>
      <c r="V37" s="74" t="s">
        <v>121</v>
      </c>
      <c r="W37" s="75"/>
      <c r="X37" s="13"/>
      <c r="Y37" s="72" t="s">
        <v>51</v>
      </c>
      <c r="Z37" s="73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3">
        <v>29.75</v>
      </c>
      <c r="E38" s="3">
        <v>30.25</v>
      </c>
      <c r="F38" s="2"/>
      <c r="G38" s="3">
        <v>27.5</v>
      </c>
      <c r="H38" s="3">
        <v>28.25</v>
      </c>
      <c r="I38" s="2"/>
      <c r="J38" s="3">
        <v>29.5</v>
      </c>
      <c r="K38" s="3">
        <v>30.5</v>
      </c>
      <c r="L38" s="13"/>
      <c r="M38" s="45">
        <v>32.75</v>
      </c>
      <c r="N38" s="45">
        <v>33.5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1">
        <f>D38-0.65</f>
        <v>29.1</v>
      </c>
      <c r="AD38" s="1">
        <f>AC38+1</f>
        <v>30.1</v>
      </c>
      <c r="AE38" s="16"/>
      <c r="AF38" s="1">
        <v>30.5</v>
      </c>
      <c r="AG38" s="1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3">
        <v>30.25</v>
      </c>
      <c r="E40" s="3">
        <v>30.75</v>
      </c>
      <c r="F40" s="2"/>
      <c r="G40" s="3" t="s">
        <v>73</v>
      </c>
      <c r="H40" s="3" t="s">
        <v>73</v>
      </c>
      <c r="I40" s="2"/>
      <c r="J40" s="3">
        <v>29.75</v>
      </c>
      <c r="K40" s="3">
        <v>30.75</v>
      </c>
      <c r="L40" s="13"/>
      <c r="M40" s="45">
        <v>33.75</v>
      </c>
      <c r="N40" s="45">
        <v>34.75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1">
        <f>D40-0.75</f>
        <v>29.5</v>
      </c>
      <c r="AD40" s="1">
        <f>AC40+1</f>
        <v>30.5</v>
      </c>
      <c r="AE40" s="16"/>
      <c r="AF40" s="1">
        <v>31.25</v>
      </c>
      <c r="AG40" s="1">
        <v>32.200000000000003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68"/>
      <c r="AG41" s="69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3">
        <v>30.75</v>
      </c>
      <c r="E42" s="3">
        <v>31.25</v>
      </c>
      <c r="F42" s="13"/>
      <c r="G42" s="3">
        <v>28.75</v>
      </c>
      <c r="H42" s="3">
        <v>29.75</v>
      </c>
      <c r="I42" s="13"/>
      <c r="J42" s="3">
        <v>30.25</v>
      </c>
      <c r="K42" s="3">
        <v>31.25</v>
      </c>
      <c r="L42" s="13"/>
      <c r="M42" s="46">
        <v>34.25</v>
      </c>
      <c r="N42" s="46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45">
        <v>31.5</v>
      </c>
      <c r="AG42" s="4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9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68"/>
      <c r="AG43" s="69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3">
        <v>31.25</v>
      </c>
      <c r="E44" s="3">
        <v>32</v>
      </c>
      <c r="F44" s="13"/>
      <c r="G44" s="3">
        <v>29.25</v>
      </c>
      <c r="H44" s="3">
        <v>30</v>
      </c>
      <c r="I44" s="13"/>
      <c r="J44" s="3">
        <v>30.75</v>
      </c>
      <c r="K44" s="3">
        <v>31.75</v>
      </c>
      <c r="L44" s="13"/>
      <c r="M44" s="46" t="s">
        <v>73</v>
      </c>
      <c r="N44" s="46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3">
        <v>31.5</v>
      </c>
      <c r="E46" s="3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3:35">
      <c r="AI49" s="17"/>
    </row>
    <row r="50" spans="3:35">
      <c r="AI50" s="17"/>
    </row>
    <row r="51" spans="3:35">
      <c r="AI51" s="17"/>
    </row>
    <row r="52" spans="3:35">
      <c r="AI52" s="17"/>
    </row>
    <row r="53" spans="3:35">
      <c r="AI53" s="17"/>
    </row>
    <row r="54" spans="3:35">
      <c r="AI54" s="17"/>
    </row>
    <row r="55" spans="3:35">
      <c r="C55" s="17" t="s">
        <v>15</v>
      </c>
      <c r="D55" s="44">
        <v>20.399999999999999</v>
      </c>
      <c r="E55" s="44">
        <v>20.6</v>
      </c>
      <c r="AI55" s="17"/>
    </row>
    <row r="56" spans="3:35">
      <c r="C56" s="17" t="s">
        <v>18</v>
      </c>
      <c r="D56" s="44">
        <v>21.25</v>
      </c>
      <c r="E56" s="44">
        <v>21.3</v>
      </c>
      <c r="AI56" s="17"/>
    </row>
    <row r="57" spans="3:35">
      <c r="C57" s="17" t="s">
        <v>77</v>
      </c>
      <c r="D57" s="44">
        <f>((D55*800*21)+(D56*800*23))/(800*43)</f>
        <v>21.329069767441862</v>
      </c>
      <c r="E57" s="44">
        <f>((E55*800*21)+(E56*800*23))/(800*43)</f>
        <v>21.453488372093023</v>
      </c>
      <c r="AI57" s="17"/>
    </row>
    <row r="58" spans="3:35">
      <c r="AI58" s="17"/>
    </row>
    <row r="59" spans="3:35">
      <c r="AI59" s="17"/>
    </row>
    <row r="60" spans="3:35">
      <c r="AI60" s="17"/>
    </row>
    <row r="61" spans="3:35">
      <c r="AI61" s="17"/>
    </row>
    <row r="62" spans="3:35">
      <c r="AI62" s="17"/>
    </row>
    <row r="63" spans="3:35">
      <c r="AI63" s="17"/>
    </row>
    <row r="64" spans="3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D45:E45"/>
    <mergeCell ref="P37:Q37"/>
    <mergeCell ref="A15:C15"/>
    <mergeCell ref="Y25:Z25"/>
    <mergeCell ref="Y27:Z27"/>
    <mergeCell ref="G43:H43"/>
    <mergeCell ref="J43:K43"/>
    <mergeCell ref="M43:N43"/>
    <mergeCell ref="P35:Q35"/>
    <mergeCell ref="D41:E41"/>
    <mergeCell ref="V33:W33"/>
    <mergeCell ref="V35:W35"/>
    <mergeCell ref="V37:W37"/>
    <mergeCell ref="Y35:Z35"/>
    <mergeCell ref="AC33:AD33"/>
    <mergeCell ref="Y33:Z33"/>
    <mergeCell ref="AC35:AD35"/>
    <mergeCell ref="AC37:AD37"/>
    <mergeCell ref="AF33:AG33"/>
    <mergeCell ref="AF35:AG35"/>
    <mergeCell ref="AC41:AD41"/>
    <mergeCell ref="Y37:Z37"/>
    <mergeCell ref="G37:H37"/>
    <mergeCell ref="G39:H39"/>
    <mergeCell ref="G41:H41"/>
    <mergeCell ref="D39:E39"/>
    <mergeCell ref="D37:E37"/>
    <mergeCell ref="AF37:AG37"/>
    <mergeCell ref="S29:T29"/>
    <mergeCell ref="Y29:Z29"/>
    <mergeCell ref="V29:W29"/>
    <mergeCell ref="P27:Q27"/>
    <mergeCell ref="S27:T27"/>
    <mergeCell ref="AC31:AD31"/>
    <mergeCell ref="V27:W27"/>
    <mergeCell ref="S31:T31"/>
    <mergeCell ref="Y31:Z31"/>
    <mergeCell ref="V31:W31"/>
    <mergeCell ref="AF1:AG1"/>
    <mergeCell ref="AF11:AG11"/>
    <mergeCell ref="AC9:AD9"/>
    <mergeCell ref="AF9:AG9"/>
    <mergeCell ref="AF3:AG3"/>
    <mergeCell ref="AF7:AG7"/>
    <mergeCell ref="AC11:AD11"/>
    <mergeCell ref="AC5:AD5"/>
    <mergeCell ref="AF5:AG5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M3:N3"/>
    <mergeCell ref="M5:N5"/>
    <mergeCell ref="B1:C1"/>
    <mergeCell ref="D1:E1"/>
    <mergeCell ref="D13:E13"/>
    <mergeCell ref="D5:E5"/>
    <mergeCell ref="D7:E7"/>
    <mergeCell ref="D9:E9"/>
    <mergeCell ref="D11:E11"/>
    <mergeCell ref="D3:E3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D21:E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J11:K11"/>
    <mergeCell ref="J13:K13"/>
    <mergeCell ref="M11:N11"/>
    <mergeCell ref="G11:H11"/>
    <mergeCell ref="G17:H17"/>
    <mergeCell ref="G21:H21"/>
    <mergeCell ref="J21:K21"/>
    <mergeCell ref="J17:K17"/>
    <mergeCell ref="J9:K9"/>
    <mergeCell ref="P17:Q17"/>
    <mergeCell ref="M17:N17"/>
    <mergeCell ref="P9:Q9"/>
    <mergeCell ref="P13:Q13"/>
    <mergeCell ref="P15:Q15"/>
    <mergeCell ref="P21:Q21"/>
    <mergeCell ref="M9:N9"/>
    <mergeCell ref="P29:Q29"/>
    <mergeCell ref="D31:E31"/>
    <mergeCell ref="J27:K27"/>
    <mergeCell ref="J29:K29"/>
    <mergeCell ref="D27:E27"/>
    <mergeCell ref="J31:K31"/>
    <mergeCell ref="G31:H31"/>
    <mergeCell ref="G27:H27"/>
    <mergeCell ref="P31:Q31"/>
    <mergeCell ref="D23:E23"/>
    <mergeCell ref="G23:H23"/>
    <mergeCell ref="J23:K23"/>
    <mergeCell ref="G25:H25"/>
    <mergeCell ref="J25:K25"/>
    <mergeCell ref="D25:E25"/>
    <mergeCell ref="D35:E35"/>
    <mergeCell ref="D33:E33"/>
    <mergeCell ref="G33:H33"/>
    <mergeCell ref="S33:T33"/>
    <mergeCell ref="S35:T35"/>
    <mergeCell ref="P33:Q33"/>
    <mergeCell ref="J33:K33"/>
    <mergeCell ref="S3:T3"/>
    <mergeCell ref="S5:T5"/>
    <mergeCell ref="S7:T7"/>
    <mergeCell ref="S9:T9"/>
    <mergeCell ref="S25:T25"/>
    <mergeCell ref="P23:Q23"/>
    <mergeCell ref="P25:Q25"/>
    <mergeCell ref="D43:E43"/>
    <mergeCell ref="AF25:AG25"/>
    <mergeCell ref="AF27:AG27"/>
    <mergeCell ref="AF29:AG29"/>
    <mergeCell ref="AF31:AG31"/>
    <mergeCell ref="AC25:AD25"/>
    <mergeCell ref="M39:N39"/>
    <mergeCell ref="M41:N41"/>
    <mergeCell ref="V25:W25"/>
    <mergeCell ref="S37:T37"/>
    <mergeCell ref="AF41:AG41"/>
    <mergeCell ref="AF43:AG43"/>
    <mergeCell ref="Y9:Z9"/>
    <mergeCell ref="Y17:Z17"/>
    <mergeCell ref="AC15:AD15"/>
    <mergeCell ref="AC17:AD17"/>
    <mergeCell ref="Y21:Z21"/>
    <mergeCell ref="AC29:AD29"/>
    <mergeCell ref="AF13:AG13"/>
    <mergeCell ref="AC27:AD27"/>
    <mergeCell ref="S15:T15"/>
    <mergeCell ref="S17:T17"/>
    <mergeCell ref="V15:W15"/>
    <mergeCell ref="V17:W17"/>
    <mergeCell ref="Y15:Z15"/>
    <mergeCell ref="AC13:AD13"/>
    <mergeCell ref="AC21:AD21"/>
    <mergeCell ref="AC23:AD23"/>
    <mergeCell ref="Y23:Z23"/>
    <mergeCell ref="AF17:AG17"/>
    <mergeCell ref="AF23:AG23"/>
    <mergeCell ref="AF15:AG15"/>
    <mergeCell ref="P11:Q11"/>
    <mergeCell ref="V11:W11"/>
    <mergeCell ref="S23:T23"/>
    <mergeCell ref="Y11:Z11"/>
    <mergeCell ref="Y13:Z13"/>
    <mergeCell ref="V23:W23"/>
    <mergeCell ref="V21:W21"/>
    <mergeCell ref="S13:T13"/>
    <mergeCell ref="S11:T11"/>
    <mergeCell ref="S21:T21"/>
    <mergeCell ref="AL4:AM4"/>
    <mergeCell ref="AN4:AO4"/>
    <mergeCell ref="AP4:AQ4"/>
    <mergeCell ref="M45:N45"/>
    <mergeCell ref="AF39:AG39"/>
    <mergeCell ref="AC39:AD39"/>
    <mergeCell ref="V7:W7"/>
    <mergeCell ref="V9:W9"/>
    <mergeCell ref="V13:W13"/>
    <mergeCell ref="P5:Q5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workbookViewId="0">
      <selection activeCell="B20" sqref="B20"/>
    </sheetView>
  </sheetViews>
  <sheetFormatPr defaultColWidth="9.109375" defaultRowHeight="13.2"/>
  <cols>
    <col min="1" max="1" width="2.5546875" style="17" customWidth="1"/>
    <col min="2" max="2" width="5.33203125" style="17" customWidth="1"/>
    <col min="3" max="4" width="5.88671875" style="17" customWidth="1"/>
    <col min="5" max="5" width="6" style="17" customWidth="1"/>
    <col min="6" max="6" width="0.6640625" style="17" customWidth="1"/>
    <col min="7" max="7" width="4.88671875" style="17" customWidth="1"/>
    <col min="8" max="8" width="5.6640625" style="17" customWidth="1"/>
    <col min="9" max="9" width="0.6640625" style="17" customWidth="1"/>
    <col min="10" max="10" width="5.33203125" style="17" customWidth="1"/>
    <col min="11" max="11" width="5.88671875" style="17" customWidth="1"/>
    <col min="12" max="12" width="0.88671875" style="17" customWidth="1"/>
    <col min="13" max="13" width="5.88671875" style="17" customWidth="1"/>
    <col min="14" max="14" width="5.5546875" style="17" customWidth="1"/>
    <col min="15" max="15" width="1.109375" style="17" customWidth="1"/>
    <col min="16" max="16" width="5.6640625" style="17" customWidth="1"/>
    <col min="17" max="17" width="5.44140625" style="17" customWidth="1"/>
    <col min="18" max="18" width="1" style="17" customWidth="1"/>
    <col min="19" max="19" width="5.6640625" style="17" customWidth="1"/>
    <col min="20" max="20" width="6" style="17" customWidth="1"/>
    <col min="21" max="21" width="0.6640625" style="17" customWidth="1"/>
    <col min="22" max="22" width="6" style="17" customWidth="1"/>
    <col min="23" max="23" width="5.5546875" style="17" customWidth="1"/>
    <col min="24" max="24" width="0.88671875" style="17" customWidth="1"/>
    <col min="25" max="26" width="5.44140625" style="17" customWidth="1"/>
    <col min="27" max="27" width="1.109375" style="17" customWidth="1"/>
    <col min="28" max="28" width="6.33203125" style="17" customWidth="1"/>
    <col min="29" max="30" width="5.33203125" style="17" customWidth="1"/>
    <col min="31" max="31" width="1.44140625" style="17" customWidth="1"/>
    <col min="32" max="32" width="5.33203125" style="17" customWidth="1"/>
    <col min="33" max="33" width="4.88671875" style="17" customWidth="1"/>
    <col min="34" max="34" width="1.33203125" style="17" customWidth="1"/>
    <col min="35" max="35" width="2.33203125" style="16" customWidth="1"/>
    <col min="36" max="36" width="1.109375" style="17" customWidth="1"/>
    <col min="37" max="37" width="5.5546875" style="17" bestFit="1" customWidth="1"/>
    <col min="38" max="39" width="6.33203125" style="17" bestFit="1" customWidth="1"/>
    <col min="40" max="41" width="5.44140625" style="17" bestFit="1" customWidth="1"/>
    <col min="42" max="43" width="7.109375" style="17" bestFit="1" customWidth="1"/>
    <col min="44" max="44" width="2.109375" style="17" customWidth="1"/>
    <col min="45" max="45" width="9.5546875" style="17" customWidth="1"/>
    <col min="46" max="47" width="9.109375" style="17"/>
    <col min="48" max="48" width="8.88671875" style="17" customWidth="1"/>
    <col min="49" max="49" width="9.109375" style="17"/>
    <col min="50" max="50" width="4" style="17" customWidth="1"/>
    <col min="51" max="52" width="3.88671875" style="17" customWidth="1"/>
    <col min="53" max="53" width="4.6640625" style="17" customWidth="1"/>
    <col min="54" max="54" width="2.5546875" style="17" customWidth="1"/>
    <col min="55" max="55" width="3" style="17" customWidth="1"/>
    <col min="56" max="56" width="2.6640625" style="17" customWidth="1"/>
    <col min="57" max="57" width="2.109375" style="17" customWidth="1"/>
    <col min="58" max="58" width="3" style="17" customWidth="1"/>
    <col min="59" max="59" width="3.88671875" style="17" customWidth="1"/>
    <col min="60" max="61" width="4.88671875" style="17" customWidth="1"/>
    <col min="62" max="62" width="5.6640625" style="17" customWidth="1"/>
    <col min="63" max="63" width="0.88671875" style="17" customWidth="1"/>
    <col min="64" max="65" width="4.88671875" style="17" customWidth="1"/>
    <col min="66" max="66" width="5.6640625" style="17" customWidth="1"/>
    <col min="67" max="67" width="3.109375" style="17" customWidth="1"/>
    <col min="68" max="69" width="4.88671875" style="17" customWidth="1"/>
    <col min="70" max="70" width="5.6640625" style="17" customWidth="1"/>
    <col min="71" max="71" width="0.88671875" style="17" customWidth="1"/>
    <col min="72" max="73" width="4.88671875" style="17" customWidth="1"/>
    <col min="74" max="74" width="5.5546875" style="17" customWidth="1"/>
    <col min="75" max="75" width="2.44140625" style="17" customWidth="1"/>
    <col min="76" max="77" width="4.88671875" style="17" customWidth="1"/>
    <col min="78" max="78" width="5.6640625" style="17" customWidth="1"/>
    <col min="79" max="79" width="1.33203125" style="17" customWidth="1"/>
    <col min="80" max="81" width="4.88671875" style="17" customWidth="1"/>
    <col min="82" max="82" width="5.6640625" style="17" customWidth="1"/>
    <col min="83" max="84" width="9.109375" style="17"/>
    <col min="85" max="86" width="5.88671875" style="17" customWidth="1"/>
    <col min="87" max="101" width="9.109375" style="17"/>
    <col min="102" max="102" width="3.88671875" style="17" customWidth="1"/>
    <col min="103" max="111" width="4" style="17" bestFit="1" customWidth="1"/>
    <col min="112" max="112" width="5.6640625" style="17" bestFit="1" customWidth="1"/>
    <col min="113" max="113" width="8.6640625" style="17" customWidth="1"/>
    <col min="114" max="114" width="8" style="17" customWidth="1"/>
    <col min="115" max="115" width="9.109375" style="17"/>
    <col min="116" max="116" width="5.44140625" style="17" bestFit="1" customWidth="1"/>
    <col min="117" max="117" width="10.109375" style="17" bestFit="1" customWidth="1"/>
    <col min="118" max="118" width="6.6640625" style="17" customWidth="1"/>
    <col min="119" max="129" width="4.88671875" style="17" bestFit="1" customWidth="1"/>
    <col min="130" max="16384" width="9.109375" style="17"/>
  </cols>
  <sheetData>
    <row r="1" spans="1:44" ht="15.6">
      <c r="A1" s="14"/>
      <c r="B1" s="100">
        <v>37291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2.11</v>
      </c>
      <c r="C2" s="13" t="s">
        <v>78</v>
      </c>
      <c r="D2" s="41">
        <v>20.25</v>
      </c>
      <c r="E2" s="41">
        <v>20.75</v>
      </c>
      <c r="F2" s="2"/>
      <c r="G2" s="41">
        <v>19</v>
      </c>
      <c r="H2" s="41">
        <v>19.25</v>
      </c>
      <c r="I2" s="2"/>
      <c r="J2" s="41">
        <v>19.5</v>
      </c>
      <c r="K2" s="41">
        <v>20</v>
      </c>
      <c r="L2" s="2"/>
      <c r="M2" s="41">
        <v>23.5</v>
      </c>
      <c r="N2" s="41">
        <v>24</v>
      </c>
      <c r="O2" s="15"/>
      <c r="P2" s="8">
        <f>D2-H2</f>
        <v>1</v>
      </c>
      <c r="Q2" s="8">
        <f>E2-G2</f>
        <v>1.75</v>
      </c>
      <c r="R2" s="2"/>
      <c r="S2" s="8">
        <f>M2-E2</f>
        <v>2.75</v>
      </c>
      <c r="T2" s="8">
        <f>N2-D2</f>
        <v>3.75</v>
      </c>
      <c r="U2" s="2"/>
      <c r="V2" s="8">
        <f>J2-E2</f>
        <v>-1.25</v>
      </c>
      <c r="W2" s="8">
        <f>K2-D2</f>
        <v>-0.25</v>
      </c>
      <c r="X2" s="2"/>
      <c r="Y2" s="8">
        <f>J2-H2</f>
        <v>0.25</v>
      </c>
      <c r="Z2" s="8">
        <f>K2-G2</f>
        <v>1</v>
      </c>
      <c r="AA2" s="2"/>
      <c r="AB2" s="13" t="s">
        <v>78</v>
      </c>
      <c r="AC2" s="41">
        <v>20</v>
      </c>
      <c r="AD2" s="41">
        <v>20.25</v>
      </c>
      <c r="AE2" s="16"/>
      <c r="AF2" s="41">
        <v>28</v>
      </c>
      <c r="AG2" s="41">
        <v>30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2.1749999999999998</v>
      </c>
      <c r="C4" s="13" t="s">
        <v>14</v>
      </c>
      <c r="D4" s="41">
        <v>21</v>
      </c>
      <c r="E4" s="41">
        <v>21.2</v>
      </c>
      <c r="F4" s="2"/>
      <c r="G4" s="41">
        <v>19.649999999999999</v>
      </c>
      <c r="H4" s="41">
        <v>19.75</v>
      </c>
      <c r="I4" s="2"/>
      <c r="J4" s="41">
        <f>D4-0.6</f>
        <v>20.399999999999999</v>
      </c>
      <c r="K4" s="41">
        <f>J4+0.5</f>
        <v>20.9</v>
      </c>
      <c r="L4" s="2"/>
      <c r="M4" s="41">
        <v>24.75</v>
      </c>
      <c r="N4" s="41">
        <v>24.85</v>
      </c>
      <c r="O4" s="15"/>
      <c r="P4" s="8">
        <f>D4-H4</f>
        <v>1.25</v>
      </c>
      <c r="Q4" s="8">
        <f>E4-G4</f>
        <v>1.5500000000000007</v>
      </c>
      <c r="R4" s="2"/>
      <c r="S4" s="8">
        <f>M4-E4</f>
        <v>3.5500000000000007</v>
      </c>
      <c r="T4" s="8">
        <f>N4-D4</f>
        <v>3.8500000000000014</v>
      </c>
      <c r="U4" s="2"/>
      <c r="V4" s="8">
        <f>D4-K4</f>
        <v>0.10000000000000142</v>
      </c>
      <c r="W4" s="8">
        <f>E4-J4</f>
        <v>0.80000000000000071</v>
      </c>
      <c r="X4" s="2"/>
      <c r="Y4" s="8">
        <f>J4-H4</f>
        <v>0.64999999999999858</v>
      </c>
      <c r="Z4" s="8">
        <f>K4-G4</f>
        <v>1.25</v>
      </c>
      <c r="AA4" s="2"/>
      <c r="AB4" s="13" t="s">
        <v>14</v>
      </c>
      <c r="AC4" s="41">
        <f>D4-0.1</f>
        <v>20.9</v>
      </c>
      <c r="AD4" s="41">
        <f>AC4+0.25</f>
        <v>21.15</v>
      </c>
      <c r="AE4" s="16"/>
      <c r="AF4" s="41">
        <f>D4+1</f>
        <v>22</v>
      </c>
      <c r="AG4" s="41">
        <f>AF4+0.75</f>
        <v>22.75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107" t="s">
        <v>17</v>
      </c>
      <c r="E5" s="108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2.2410000000000001</v>
      </c>
      <c r="C6" s="13" t="s">
        <v>16</v>
      </c>
      <c r="D6" s="41">
        <v>24.4</v>
      </c>
      <c r="E6" s="41">
        <v>24.6</v>
      </c>
      <c r="F6" s="2"/>
      <c r="G6" s="42">
        <v>22.65</v>
      </c>
      <c r="H6" s="42">
        <v>22.95</v>
      </c>
      <c r="I6" s="2"/>
      <c r="J6" s="41">
        <v>23.5</v>
      </c>
      <c r="K6" s="41">
        <v>24</v>
      </c>
      <c r="L6" s="2"/>
      <c r="M6" s="41">
        <v>28.1</v>
      </c>
      <c r="N6" s="41">
        <v>28.8</v>
      </c>
      <c r="O6" s="15"/>
      <c r="P6" s="8">
        <f>D6-H6</f>
        <v>1.4499999999999993</v>
      </c>
      <c r="Q6" s="8">
        <f>E6-G6</f>
        <v>1.9500000000000028</v>
      </c>
      <c r="R6" s="2"/>
      <c r="S6" s="8">
        <f>M6-E6</f>
        <v>3.5</v>
      </c>
      <c r="T6" s="8">
        <f>N6-D6</f>
        <v>4.4000000000000021</v>
      </c>
      <c r="U6" s="2"/>
      <c r="V6" s="8">
        <f>D6-K6</f>
        <v>0.39999999999999858</v>
      </c>
      <c r="W6" s="8">
        <f>E6-J6</f>
        <v>1.1000000000000014</v>
      </c>
      <c r="X6" s="2"/>
      <c r="Y6" s="8">
        <f>J6-H6</f>
        <v>0.55000000000000071</v>
      </c>
      <c r="Z6" s="8">
        <f>K6-G6</f>
        <v>1.3500000000000014</v>
      </c>
      <c r="AA6" s="2"/>
      <c r="AB6" s="13" t="s">
        <v>16</v>
      </c>
      <c r="AC6" s="41">
        <f>D6-0.5</f>
        <v>23.9</v>
      </c>
      <c r="AD6" s="41">
        <f>AC6+0.25</f>
        <v>24.15</v>
      </c>
      <c r="AE6" s="23"/>
      <c r="AF6" s="41">
        <f>D6+0.75</f>
        <v>25.15</v>
      </c>
      <c r="AG6" s="41">
        <f>AF6+0.5</f>
        <v>25.65</v>
      </c>
      <c r="AH6" s="16"/>
      <c r="AJ6" s="16"/>
      <c r="AK6" s="21" t="s">
        <v>62</v>
      </c>
      <c r="AL6" s="50">
        <f>B2</f>
        <v>2.11</v>
      </c>
      <c r="AM6" s="50">
        <f>AL6+0.01</f>
        <v>2.1199999999999997</v>
      </c>
      <c r="AN6" s="38">
        <f>D4</f>
        <v>21</v>
      </c>
      <c r="AO6" s="38">
        <f>E4</f>
        <v>21.2</v>
      </c>
      <c r="AP6" s="50">
        <f>AN6/AL6</f>
        <v>9.9526066350710902</v>
      </c>
      <c r="AQ6" s="50">
        <f>AO6/AM6</f>
        <v>10.000000000000002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2.3050000000000002</v>
      </c>
      <c r="C8" s="13" t="s">
        <v>19</v>
      </c>
      <c r="D8" s="41">
        <v>29.4</v>
      </c>
      <c r="E8" s="41">
        <v>29.75</v>
      </c>
      <c r="F8" s="2"/>
      <c r="G8" s="42">
        <v>26.75</v>
      </c>
      <c r="H8" s="41">
        <v>27.25</v>
      </c>
      <c r="I8" s="2"/>
      <c r="J8" s="41">
        <v>28</v>
      </c>
      <c r="K8" s="41">
        <v>28.75</v>
      </c>
      <c r="L8" s="4"/>
      <c r="M8" s="41">
        <v>34.75</v>
      </c>
      <c r="N8" s="41">
        <v>35.1</v>
      </c>
      <c r="O8" s="15"/>
      <c r="P8" s="8">
        <f>D8-H8</f>
        <v>2.1499999999999986</v>
      </c>
      <c r="Q8" s="8">
        <f>E8-G8</f>
        <v>3</v>
      </c>
      <c r="R8" s="2"/>
      <c r="S8" s="8">
        <f>M8-E8</f>
        <v>5</v>
      </c>
      <c r="T8" s="8">
        <f>N8-D8</f>
        <v>5.7000000000000028</v>
      </c>
      <c r="U8" s="2"/>
      <c r="V8" s="8">
        <f>D8-K8</f>
        <v>0.64999999999999858</v>
      </c>
      <c r="W8" s="8">
        <f>E8-J8</f>
        <v>1.75</v>
      </c>
      <c r="X8" s="2"/>
      <c r="Y8" s="8">
        <f>J8-H8</f>
        <v>0.75</v>
      </c>
      <c r="Z8" s="8">
        <f>K8-G8</f>
        <v>2</v>
      </c>
      <c r="AA8" s="2"/>
      <c r="AB8" s="13" t="s">
        <v>19</v>
      </c>
      <c r="AC8" s="41">
        <f>D8-0.5</f>
        <v>28.9</v>
      </c>
      <c r="AD8" s="41">
        <f>AC8+0.5</f>
        <v>29.4</v>
      </c>
      <c r="AE8" s="16"/>
      <c r="AF8" s="41">
        <f>D8+0.75</f>
        <v>30.15</v>
      </c>
      <c r="AG8" s="41">
        <f>AF8+0.75</f>
        <v>30.9</v>
      </c>
      <c r="AH8" s="16"/>
      <c r="AJ8" s="16"/>
      <c r="AK8" s="21" t="s">
        <v>20</v>
      </c>
      <c r="AL8" s="50">
        <f>B4</f>
        <v>2.1749999999999998</v>
      </c>
      <c r="AM8" s="50">
        <f>AL8+0.01</f>
        <v>2.1849999999999996</v>
      </c>
      <c r="AN8" s="38">
        <f>D4</f>
        <v>21</v>
      </c>
      <c r="AO8" s="38">
        <f>E4</f>
        <v>21.2</v>
      </c>
      <c r="AP8" s="50">
        <f>AN8/AL8</f>
        <v>9.655172413793105</v>
      </c>
      <c r="AQ8" s="50">
        <f>AO8/AM8</f>
        <v>9.7025171624713966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2.37</v>
      </c>
      <c r="C10" s="13" t="s">
        <v>22</v>
      </c>
      <c r="D10" s="41">
        <v>37.950000000000003</v>
      </c>
      <c r="E10" s="41">
        <v>38.15</v>
      </c>
      <c r="F10" s="2"/>
      <c r="G10" s="41">
        <v>34.5</v>
      </c>
      <c r="H10" s="41">
        <v>34.75</v>
      </c>
      <c r="I10" s="2"/>
      <c r="J10" s="41">
        <v>36.75</v>
      </c>
      <c r="K10" s="41">
        <f>J10+0.5</f>
        <v>37.25</v>
      </c>
      <c r="L10" s="2"/>
      <c r="M10" s="41">
        <v>45.9</v>
      </c>
      <c r="N10" s="41">
        <v>46.1</v>
      </c>
      <c r="O10" s="15"/>
      <c r="P10" s="8">
        <f>D10-H10</f>
        <v>3.2000000000000028</v>
      </c>
      <c r="Q10" s="8">
        <f>E10-G10</f>
        <v>3.6499999999999986</v>
      </c>
      <c r="R10" s="2"/>
      <c r="S10" s="8">
        <f>M10-E10</f>
        <v>7.75</v>
      </c>
      <c r="T10" s="8">
        <f>N10-D10</f>
        <v>8.1499999999999986</v>
      </c>
      <c r="U10" s="2"/>
      <c r="V10" s="8">
        <f>D10-K10</f>
        <v>0.70000000000000284</v>
      </c>
      <c r="W10" s="8">
        <f>E10-J10</f>
        <v>1.3999999999999986</v>
      </c>
      <c r="X10" s="2"/>
      <c r="Y10" s="8">
        <f>J10-H10</f>
        <v>2</v>
      </c>
      <c r="Z10" s="8">
        <f>K10-G10</f>
        <v>2.75</v>
      </c>
      <c r="AA10" s="2"/>
      <c r="AB10" s="13" t="s">
        <v>22</v>
      </c>
      <c r="AC10" s="41">
        <f>D10-1</f>
        <v>36.950000000000003</v>
      </c>
      <c r="AD10" s="41">
        <f>AC10+0.75</f>
        <v>37.700000000000003</v>
      </c>
      <c r="AE10" s="16"/>
      <c r="AF10" s="41">
        <f>D10+1.25</f>
        <v>39.200000000000003</v>
      </c>
      <c r="AG10" s="41">
        <f>AF10+0.5</f>
        <v>39.700000000000003</v>
      </c>
      <c r="AH10" s="16"/>
      <c r="AJ10" s="16"/>
      <c r="AK10" s="21" t="s">
        <v>14</v>
      </c>
      <c r="AL10" s="32">
        <f>(AL6+AL8)/2</f>
        <v>2.1425000000000001</v>
      </c>
      <c r="AM10" s="32">
        <f>(AM6+AM8)/2</f>
        <v>2.1524999999999999</v>
      </c>
      <c r="AN10" s="49">
        <f>D4</f>
        <v>21</v>
      </c>
      <c r="AO10" s="49">
        <f>E4</f>
        <v>21.2</v>
      </c>
      <c r="AP10" s="48">
        <f>AN10/AL10</f>
        <v>9.8016336056009337</v>
      </c>
      <c r="AQ10" s="48">
        <f>AO10/AM10</f>
        <v>9.8490127758420449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105" t="s">
        <v>126</v>
      </c>
      <c r="Q11" s="106"/>
      <c r="R11" s="2"/>
      <c r="S11" s="105" t="s">
        <v>160</v>
      </c>
      <c r="T11" s="106"/>
      <c r="U11" s="2"/>
      <c r="V11" s="105" t="s">
        <v>136</v>
      </c>
      <c r="W11" s="106"/>
      <c r="X11" s="2"/>
      <c r="Y11" s="105" t="s">
        <v>142</v>
      </c>
      <c r="Z11" s="106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2.427</v>
      </c>
      <c r="C12" s="13" t="s">
        <v>25</v>
      </c>
      <c r="D12" s="41">
        <v>22.75</v>
      </c>
      <c r="E12" s="41">
        <v>22.9</v>
      </c>
      <c r="F12" s="2"/>
      <c r="G12" s="41">
        <v>21.35</v>
      </c>
      <c r="H12" s="41">
        <v>21.75</v>
      </c>
      <c r="I12" s="2"/>
      <c r="J12" s="41">
        <v>22.4</v>
      </c>
      <c r="K12" s="41">
        <v>23</v>
      </c>
      <c r="L12" s="2"/>
      <c r="M12" s="41">
        <v>27</v>
      </c>
      <c r="N12" s="41">
        <v>27.2</v>
      </c>
      <c r="O12" s="15"/>
      <c r="P12" s="8">
        <f>D12-H12</f>
        <v>1</v>
      </c>
      <c r="Q12" s="8">
        <f>E12-G12</f>
        <v>1.5499999999999972</v>
      </c>
      <c r="R12" s="2"/>
      <c r="S12" s="8">
        <f>M12-E12</f>
        <v>4.1000000000000014</v>
      </c>
      <c r="T12" s="8">
        <f>N12-D12</f>
        <v>4.4499999999999993</v>
      </c>
      <c r="U12" s="2"/>
      <c r="V12" s="8">
        <f>D12-K12</f>
        <v>-0.25</v>
      </c>
      <c r="W12" s="8">
        <f>E12-J12</f>
        <v>0.5</v>
      </c>
      <c r="X12" s="2"/>
      <c r="Y12" s="8">
        <f>J12-H12</f>
        <v>0.64999999999999858</v>
      </c>
      <c r="Z12" s="8">
        <f>K12-G12</f>
        <v>1.6499999999999986</v>
      </c>
      <c r="AA12" s="2"/>
      <c r="AB12" s="13" t="s">
        <v>25</v>
      </c>
      <c r="AC12" s="41">
        <f>D12-1.25</f>
        <v>21.5</v>
      </c>
      <c r="AD12" s="41">
        <f>AC12+0.75</f>
        <v>22.25</v>
      </c>
      <c r="AE12" s="16"/>
      <c r="AF12" s="41">
        <f>D12+0.25</f>
        <v>23</v>
      </c>
      <c r="AG12" s="41">
        <f>AF12+0.5</f>
        <v>23.5</v>
      </c>
      <c r="AH12" s="16"/>
      <c r="AJ12" s="16"/>
      <c r="AK12" s="21" t="s">
        <v>19</v>
      </c>
      <c r="AL12" s="32">
        <f>B8</f>
        <v>2.3050000000000002</v>
      </c>
      <c r="AM12" s="32">
        <f>AL12+0.01</f>
        <v>2.3149999999999999</v>
      </c>
      <c r="AN12" s="49">
        <f>D8</f>
        <v>29.4</v>
      </c>
      <c r="AO12" s="49">
        <f>E8</f>
        <v>29.75</v>
      </c>
      <c r="AP12" s="48">
        <f>AN12/AL12</f>
        <v>12.754880694143166</v>
      </c>
      <c r="AQ12" s="48">
        <f>AO12/AM12</f>
        <v>12.85097192224622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2.4319999999999999</v>
      </c>
      <c r="C14" s="13" t="s">
        <v>27</v>
      </c>
      <c r="D14" s="41">
        <v>22.8</v>
      </c>
      <c r="E14" s="41">
        <v>22.85</v>
      </c>
      <c r="F14" s="2"/>
      <c r="G14" s="41">
        <v>21.6</v>
      </c>
      <c r="H14" s="41">
        <v>22</v>
      </c>
      <c r="I14" s="2"/>
      <c r="J14" s="41">
        <v>22.4</v>
      </c>
      <c r="K14" s="41">
        <v>22.75</v>
      </c>
      <c r="L14" s="2"/>
      <c r="M14" s="41">
        <v>26</v>
      </c>
      <c r="N14" s="41">
        <v>26.1</v>
      </c>
      <c r="O14" s="15"/>
      <c r="P14" s="8">
        <f>D14-H14</f>
        <v>0.80000000000000071</v>
      </c>
      <c r="Q14" s="8">
        <f>E14-G14</f>
        <v>1.25</v>
      </c>
      <c r="R14" s="2"/>
      <c r="S14" s="8">
        <f>M14-E14</f>
        <v>3.1499999999999986</v>
      </c>
      <c r="T14" s="8">
        <f>N14-D14</f>
        <v>3.3000000000000007</v>
      </c>
      <c r="U14" s="2"/>
      <c r="V14" s="8">
        <f>D14-K14</f>
        <v>5.0000000000000711E-2</v>
      </c>
      <c r="W14" s="8">
        <f>E14-J14</f>
        <v>0.45000000000000284</v>
      </c>
      <c r="X14" s="2"/>
      <c r="Y14" s="8">
        <f>J14-H14</f>
        <v>0.39999999999999858</v>
      </c>
      <c r="Z14" s="8">
        <f>K14-G14</f>
        <v>1.1499999999999986</v>
      </c>
      <c r="AA14" s="2"/>
      <c r="AB14" s="13" t="s">
        <v>27</v>
      </c>
      <c r="AC14" s="41">
        <f>D14+0</f>
        <v>22.8</v>
      </c>
      <c r="AD14" s="41">
        <f>AC14+0.25</f>
        <v>23.05</v>
      </c>
      <c r="AE14" s="16"/>
      <c r="AF14" s="41">
        <f>D14+0.45</f>
        <v>23.25</v>
      </c>
      <c r="AG14" s="41">
        <f>AF14+0.5</f>
        <v>23.75</v>
      </c>
      <c r="AH14" s="16"/>
      <c r="AJ14" s="16"/>
      <c r="AK14" s="21" t="s">
        <v>28</v>
      </c>
      <c r="AL14" s="50">
        <f>B10</f>
        <v>2.37</v>
      </c>
      <c r="AM14" s="50">
        <f>AL14+0.01</f>
        <v>2.38</v>
      </c>
      <c r="AN14" s="38">
        <f>D10</f>
        <v>37.950000000000003</v>
      </c>
      <c r="AO14" s="38">
        <f>E10</f>
        <v>38.15</v>
      </c>
      <c r="AP14" s="48">
        <f>AN14/AL14</f>
        <v>16.012658227848103</v>
      </c>
      <c r="AQ14" s="48">
        <f>AO14/AM14</f>
        <v>16.029411764705884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2.452</v>
      </c>
      <c r="C16" s="13" t="s">
        <v>57</v>
      </c>
      <c r="D16" s="41">
        <f>((D2*800*17)+(D4*800*43)+(D6*800*22)+(D8*800*20)+(D10*800*44)+(D12*800*20)+(D14*800*64))/(230*800)</f>
        <v>25.895869565217392</v>
      </c>
      <c r="E16" s="41">
        <f>((E2*800*18)+(E4*800*43)+(E6*800*22)+(E8*800*20)+(E10*800*44)+(E12*800*20)+(E14*800*64))/(231*800)</f>
        <v>26.061904761904763</v>
      </c>
      <c r="F16" s="2"/>
      <c r="G16" s="41">
        <f>((G2*800*18)+(G4*800*43)+(G6*800*22)+(G8*800*20)+(G10*800*44)+(G12*800*20)+(G14*800*64))/(231*800)</f>
        <v>24.015800865800866</v>
      </c>
      <c r="H16" s="41">
        <f>((H2*800*18)+(H4*800*43)+(H6*800*22)+(H8*800*20)+(H10*800*44)+(H12*800*20)+(H14*800*64))/(231*800)</f>
        <v>24.318831168831167</v>
      </c>
      <c r="I16" s="2"/>
      <c r="J16" s="41">
        <f>((J2*800*18)+(J4*800*43)+(J6*800*22)+(J8*800*20)+(J10*800*44)+(J12*800*20)+(J14*800*64))/(231*800)</f>
        <v>25.124675324675323</v>
      </c>
      <c r="K16" s="41">
        <f>((K2*800*18)+(K4*800*43)+(K6*800*22)+(K8*800*20)+(K10*800*44)+(K12*800*20)+(K14*800*64))/(231*800)</f>
        <v>25.613419913419914</v>
      </c>
      <c r="L16" s="2"/>
      <c r="M16" s="41">
        <f>((M2*800*18)+(M4*800*43)+(M6*800*22)+(M8*800*20)+(M10*800*44)+(M12*800*20)+(M14*800*64))/(231*800)</f>
        <v>30.407142857142858</v>
      </c>
      <c r="N16" s="41">
        <f>((N2*800*18)+(N4*800*43)+(N6*800*22)+(N8*800*20)+(N10*800*44)+(N12*800*20)+(N14*800*64))/(231*800)</f>
        <v>30.644805194805194</v>
      </c>
      <c r="O16" s="15"/>
      <c r="P16" s="8">
        <f>D16-H16</f>
        <v>1.5770383963862251</v>
      </c>
      <c r="Q16" s="8">
        <f>E16-G16</f>
        <v>2.0461038961038973</v>
      </c>
      <c r="R16" s="2"/>
      <c r="S16" s="8">
        <f>M16-E16</f>
        <v>4.3452380952380949</v>
      </c>
      <c r="T16" s="8">
        <f>N16-D16</f>
        <v>4.7489356295878018</v>
      </c>
      <c r="U16" s="2"/>
      <c r="V16" s="8">
        <f>D16-K16</f>
        <v>0.28244965179747794</v>
      </c>
      <c r="W16" s="8">
        <f>E16-J16</f>
        <v>0.93722943722944052</v>
      </c>
      <c r="X16" s="12"/>
      <c r="Y16" s="8">
        <f>J16-H16</f>
        <v>0.80584415584415581</v>
      </c>
      <c r="Z16" s="8">
        <f>K16-G16</f>
        <v>1.5976190476190482</v>
      </c>
      <c r="AA16" s="2"/>
      <c r="AB16" s="13" t="s">
        <v>61</v>
      </c>
      <c r="AC16" s="41">
        <f>((AC2*800*18)+(AC4*800*43)+(AC6*800*22)+(AC8*800*20)+(AC10*800*44)+(AC12*800*20)+(AC14*800*64))/(231*800)</f>
        <v>25.443722943722943</v>
      </c>
      <c r="AD16" s="41">
        <f>((AD2*800*18)+(AD4*800*43)+(AD6*800*22)+(AD8*800*20)+(AD10*800*44)+(AD12*800*20)+(AD14*800*64))/(231*800)</f>
        <v>25.853896103896105</v>
      </c>
      <c r="AE16" s="16"/>
      <c r="AF16" s="41">
        <f>((AF2*800*18)+(AF4*800*43)+(AF6*800*22)+(AF8*800*20)+(AF10*800*44)+(AF12*800*20)+(AF14*800*64))/(231*800)</f>
        <v>27.182251082251081</v>
      </c>
      <c r="AG16" s="41">
        <f>((AG2*800*18)+(AG4*800*43)+(AG6*800*22)+(AG8*800*20)+(AG10*800*44)+(AG12*800*20)+(AG14*800*64))/(231*800)</f>
        <v>27.867316017316018</v>
      </c>
      <c r="AH16" s="16"/>
      <c r="AJ16" s="16"/>
      <c r="AK16" s="21" t="s">
        <v>31</v>
      </c>
      <c r="AL16" s="50">
        <f>B12</f>
        <v>2.427</v>
      </c>
      <c r="AM16" s="50">
        <f>AL16+0.01</f>
        <v>2.4369999999999998</v>
      </c>
      <c r="AN16" s="38">
        <f>D10</f>
        <v>37.950000000000003</v>
      </c>
      <c r="AO16" s="38">
        <f>E10</f>
        <v>38.15</v>
      </c>
      <c r="AP16" s="48">
        <f>AN16/AL16</f>
        <v>15.636588380716935</v>
      </c>
      <c r="AQ16" s="48">
        <f>AO16/AM16</f>
        <v>15.654493229380385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41">
        <v>25.9</v>
      </c>
      <c r="E18" s="41">
        <v>26.1</v>
      </c>
      <c r="F18" s="2"/>
      <c r="G18" s="41">
        <v>24</v>
      </c>
      <c r="H18" s="41">
        <v>24.5</v>
      </c>
      <c r="I18" s="4"/>
      <c r="J18" s="41">
        <v>25.1</v>
      </c>
      <c r="K18" s="41">
        <v>25.75</v>
      </c>
      <c r="L18" s="2"/>
      <c r="M18" s="41">
        <v>28.5</v>
      </c>
      <c r="N18" s="41">
        <v>30.6</v>
      </c>
      <c r="O18" s="15"/>
      <c r="P18" s="8">
        <f>D18-H18</f>
        <v>1.3999999999999986</v>
      </c>
      <c r="Q18" s="8">
        <f>E18-G18</f>
        <v>2.1000000000000014</v>
      </c>
      <c r="R18" s="2"/>
      <c r="S18" s="8">
        <f>M18-E18</f>
        <v>2.3999999999999986</v>
      </c>
      <c r="T18" s="8">
        <f>N18-D18</f>
        <v>4.7000000000000028</v>
      </c>
      <c r="U18" s="2"/>
      <c r="V18" s="8">
        <f>D18-K18</f>
        <v>0.14999999999999858</v>
      </c>
      <c r="W18" s="8">
        <f>E18-J18</f>
        <v>1</v>
      </c>
      <c r="X18" s="12"/>
      <c r="Y18" s="8">
        <f>J18-H18</f>
        <v>0.60000000000000142</v>
      </c>
      <c r="Z18" s="8">
        <f>K18-G18</f>
        <v>1.75</v>
      </c>
      <c r="AA18" s="2"/>
      <c r="AB18" s="13" t="s">
        <v>60</v>
      </c>
      <c r="AC18" s="41">
        <v>25.5</v>
      </c>
      <c r="AD18" s="41">
        <v>26</v>
      </c>
      <c r="AE18" s="25"/>
      <c r="AF18" s="41">
        <v>26.8</v>
      </c>
      <c r="AG18" s="41">
        <v>27.4</v>
      </c>
      <c r="AH18" s="16"/>
      <c r="AJ18" s="16"/>
      <c r="AK18" s="21" t="s">
        <v>22</v>
      </c>
      <c r="AL18" s="32">
        <f>(AL14+AL16)/2</f>
        <v>2.3985000000000003</v>
      </c>
      <c r="AM18" s="32">
        <f>(AM14+AM16)/2</f>
        <v>2.4085000000000001</v>
      </c>
      <c r="AN18" s="49">
        <f>D10</f>
        <v>37.950000000000003</v>
      </c>
      <c r="AO18" s="49">
        <f>E10</f>
        <v>38.15</v>
      </c>
      <c r="AP18" s="48">
        <f>AN18/AL18</f>
        <v>15.8223889931207</v>
      </c>
      <c r="AQ18" s="48">
        <f>AO18/AM18</f>
        <v>15.839734274444673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3.8">
      <c r="A20" s="12"/>
      <c r="B20" s="12"/>
      <c r="C20" s="29" t="s">
        <v>35</v>
      </c>
      <c r="D20" s="43">
        <v>25.65</v>
      </c>
      <c r="E20" s="43">
        <v>25.95</v>
      </c>
      <c r="F20" s="2"/>
      <c r="G20" s="42">
        <v>24</v>
      </c>
      <c r="H20" s="42">
        <v>24.5</v>
      </c>
      <c r="I20" s="9"/>
      <c r="J20" s="42">
        <f>D20-0.6</f>
        <v>25.049999999999997</v>
      </c>
      <c r="K20" s="42">
        <f>J20+0.5</f>
        <v>25.549999999999997</v>
      </c>
      <c r="L20" s="2"/>
      <c r="M20" s="42">
        <v>30.1</v>
      </c>
      <c r="N20" s="42">
        <v>30.3</v>
      </c>
      <c r="O20" s="15"/>
      <c r="P20" s="8">
        <f>D20-H20</f>
        <v>1.1499999999999986</v>
      </c>
      <c r="Q20" s="8">
        <f>E20-G20</f>
        <v>1.9499999999999993</v>
      </c>
      <c r="R20" s="2"/>
      <c r="S20" s="8">
        <f>M20-E20</f>
        <v>4.1500000000000021</v>
      </c>
      <c r="T20" s="8">
        <f>N20-D20</f>
        <v>4.6500000000000021</v>
      </c>
      <c r="U20" s="2"/>
      <c r="V20" s="8">
        <f>D20-K20</f>
        <v>0.10000000000000142</v>
      </c>
      <c r="W20" s="8">
        <f>E20-J20</f>
        <v>0.90000000000000213</v>
      </c>
      <c r="X20" s="12"/>
      <c r="Y20" s="8">
        <f>J20-H20</f>
        <v>0.54999999999999716</v>
      </c>
      <c r="Z20" s="8">
        <f>K20-G20</f>
        <v>1.5499999999999972</v>
      </c>
      <c r="AA20" s="2"/>
      <c r="AB20" s="29" t="s">
        <v>35</v>
      </c>
      <c r="AC20" s="41">
        <f>D20+0.5</f>
        <v>26.15</v>
      </c>
      <c r="AD20" s="41">
        <f>AC20+0.5</f>
        <v>26.65</v>
      </c>
      <c r="AE20" s="16"/>
      <c r="AF20" s="41">
        <f>D20+1</f>
        <v>26.65</v>
      </c>
      <c r="AG20" s="41">
        <f>AF20+0.5</f>
        <v>27.15</v>
      </c>
      <c r="AH20" s="16"/>
      <c r="AJ20" s="16"/>
      <c r="AK20" s="21" t="s">
        <v>25</v>
      </c>
      <c r="AL20" s="32">
        <f>B14</f>
        <v>2.4319999999999999</v>
      </c>
      <c r="AM20" s="32">
        <f>AL20+0.01</f>
        <v>2.4419999999999997</v>
      </c>
      <c r="AN20" s="49">
        <f>D12</f>
        <v>22.75</v>
      </c>
      <c r="AO20" s="49">
        <f>E12</f>
        <v>22.9</v>
      </c>
      <c r="AP20" s="48">
        <f>AN20/AL20</f>
        <v>9.354440789473685</v>
      </c>
      <c r="AQ20" s="48">
        <f>AO20/AM20</f>
        <v>9.3775593775593773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-3.3500000000000014</v>
      </c>
      <c r="AG21" s="31">
        <f>AG20-AF2</f>
        <v>-0.85000000000000142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4" thickBot="1">
      <c r="A22" s="12"/>
      <c r="B22" s="12"/>
      <c r="C22" s="13" t="s">
        <v>39</v>
      </c>
      <c r="D22" s="43">
        <v>24.5</v>
      </c>
      <c r="E22" s="43">
        <v>25</v>
      </c>
      <c r="F22" s="2"/>
      <c r="G22" s="42">
        <v>23.25</v>
      </c>
      <c r="H22" s="42">
        <v>24</v>
      </c>
      <c r="I22" s="9"/>
      <c r="J22" s="42">
        <f>D22-0.5</f>
        <v>24</v>
      </c>
      <c r="K22" s="42">
        <f>J22+0.5</f>
        <v>24.5</v>
      </c>
      <c r="L22" s="2"/>
      <c r="M22" s="42">
        <v>27.4</v>
      </c>
      <c r="N22" s="42">
        <v>28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2.3999999999999986</v>
      </c>
      <c r="T22" s="8">
        <f>N22-D22</f>
        <v>3.5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41">
        <f>D22-0.5</f>
        <v>24</v>
      </c>
      <c r="AD22" s="41">
        <f>AC22+0.5</f>
        <v>24.5</v>
      </c>
      <c r="AE22" s="16"/>
      <c r="AF22" s="42">
        <f>D22+1</f>
        <v>25.5</v>
      </c>
      <c r="AG22" s="42">
        <f>AF22+0.75</f>
        <v>26.25</v>
      </c>
      <c r="AH22" s="16"/>
      <c r="AJ22" s="16"/>
      <c r="AK22" s="51" t="s">
        <v>154</v>
      </c>
      <c r="AL22" s="53">
        <v>2.9</v>
      </c>
      <c r="AM22" s="53">
        <v>2.91</v>
      </c>
      <c r="AN22" s="52">
        <f>D36</f>
        <v>28</v>
      </c>
      <c r="AO22" s="49">
        <f>E36</f>
        <v>28.5</v>
      </c>
      <c r="AP22" s="48">
        <f>AN22/AL22</f>
        <v>9.6551724137931032</v>
      </c>
      <c r="AQ22" s="48">
        <f>AO22/AM22</f>
        <v>9.7938144329896897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4.4" thickBot="1">
      <c r="A24" s="12"/>
      <c r="B24" s="12"/>
      <c r="C24" s="13" t="s">
        <v>40</v>
      </c>
      <c r="D24" s="43">
        <v>26.5</v>
      </c>
      <c r="E24" s="43">
        <v>27</v>
      </c>
      <c r="F24" s="2"/>
      <c r="G24" s="42">
        <v>25</v>
      </c>
      <c r="H24" s="42">
        <v>25.75</v>
      </c>
      <c r="I24" s="9"/>
      <c r="J24" s="42">
        <f>D24-0.75</f>
        <v>25.75</v>
      </c>
      <c r="K24" s="42">
        <f>J24+0.5</f>
        <v>26.25</v>
      </c>
      <c r="L24" s="2"/>
      <c r="M24" s="42">
        <v>30.35</v>
      </c>
      <c r="N24" s="42">
        <v>31</v>
      </c>
      <c r="O24" s="15"/>
      <c r="P24" s="8">
        <f>D24-H24</f>
        <v>0.75</v>
      </c>
      <c r="Q24" s="8">
        <f>E24-G24</f>
        <v>2</v>
      </c>
      <c r="R24" s="2"/>
      <c r="S24" s="8">
        <f>M24-E24</f>
        <v>3.3500000000000014</v>
      </c>
      <c r="T24" s="8">
        <f>N24-D24</f>
        <v>4.5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0</v>
      </c>
      <c r="Z24" s="8">
        <f>K24-G24</f>
        <v>1.25</v>
      </c>
      <c r="AA24" s="2"/>
      <c r="AB24" s="13" t="s">
        <v>40</v>
      </c>
      <c r="AC24" s="41">
        <f>D24-0.75</f>
        <v>25.75</v>
      </c>
      <c r="AD24" s="41">
        <f>AC24+0.75</f>
        <v>26.5</v>
      </c>
      <c r="AE24" s="16"/>
      <c r="AF24" s="42">
        <f>D24+0.75</f>
        <v>27.25</v>
      </c>
      <c r="AG24" s="42">
        <f>AF24+0.75</f>
        <v>28</v>
      </c>
      <c r="AH24" s="16"/>
      <c r="AJ24" s="16"/>
      <c r="AK24" s="51" t="s">
        <v>155</v>
      </c>
      <c r="AL24" s="53">
        <v>3.13</v>
      </c>
      <c r="AM24" s="53">
        <v>3.14</v>
      </c>
      <c r="AN24" s="49">
        <f>D38</f>
        <v>30</v>
      </c>
      <c r="AO24" s="49">
        <f>E38</f>
        <v>30.25</v>
      </c>
      <c r="AP24" s="48">
        <f>AN24/AL24</f>
        <v>9.5846645367412151</v>
      </c>
      <c r="AQ24" s="48">
        <f>AO24/AM24</f>
        <v>9.6337579617834397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4" thickBot="1">
      <c r="A26" s="12"/>
      <c r="B26" s="12"/>
      <c r="C26" s="13" t="s">
        <v>42</v>
      </c>
      <c r="D26" s="43">
        <v>31.5</v>
      </c>
      <c r="E26" s="43">
        <v>31.85</v>
      </c>
      <c r="F26" s="2"/>
      <c r="G26" s="42">
        <v>30</v>
      </c>
      <c r="H26" s="42">
        <v>30.75</v>
      </c>
      <c r="I26" s="9"/>
      <c r="J26" s="42">
        <f>D26-0.5</f>
        <v>31</v>
      </c>
      <c r="K26" s="42">
        <f>J26+0.5</f>
        <v>31.5</v>
      </c>
      <c r="L26" s="2"/>
      <c r="M26" s="42">
        <v>36.85</v>
      </c>
      <c r="N26" s="42">
        <v>37.25</v>
      </c>
      <c r="O26" s="40"/>
      <c r="P26" s="8">
        <f>D26-H26</f>
        <v>0.75</v>
      </c>
      <c r="Q26" s="8">
        <f>E26-G26</f>
        <v>1.8500000000000014</v>
      </c>
      <c r="R26" s="2"/>
      <c r="S26" s="8">
        <f>M26-E26</f>
        <v>5</v>
      </c>
      <c r="T26" s="8">
        <f>N26-D26</f>
        <v>5.75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0.25</v>
      </c>
      <c r="Z26" s="8">
        <f>K26-G26</f>
        <v>1.5</v>
      </c>
      <c r="AA26" s="2"/>
      <c r="AB26" s="13" t="s">
        <v>42</v>
      </c>
      <c r="AC26" s="41">
        <f>D26-0.75</f>
        <v>30.75</v>
      </c>
      <c r="AD26" s="41">
        <f>AC26+0.75</f>
        <v>31.5</v>
      </c>
      <c r="AE26" s="16"/>
      <c r="AF26" s="42">
        <f>D26+0.5</f>
        <v>32</v>
      </c>
      <c r="AG26" s="42">
        <f>AF26+0.75</f>
        <v>32.75</v>
      </c>
      <c r="AH26" s="16"/>
      <c r="AJ26" s="16"/>
      <c r="AK26" s="51" t="s">
        <v>156</v>
      </c>
      <c r="AL26" s="53">
        <v>3.23</v>
      </c>
      <c r="AM26" s="53">
        <v>3.24</v>
      </c>
      <c r="AN26" s="49">
        <f>D40</f>
        <v>31</v>
      </c>
      <c r="AO26" s="49">
        <f>E40</f>
        <v>31.5</v>
      </c>
      <c r="AP26" s="48">
        <f>AN26/AL26</f>
        <v>9.5975232198142422</v>
      </c>
      <c r="AQ26" s="48">
        <f>AO26/AM26</f>
        <v>9.7222222222222214</v>
      </c>
      <c r="AR26" s="16"/>
    </row>
    <row r="27" spans="1:44" ht="10.5" customHeigh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3.8">
      <c r="A28" s="12"/>
      <c r="B28" s="12"/>
      <c r="C28" s="13" t="s">
        <v>44</v>
      </c>
      <c r="D28" s="42">
        <v>39</v>
      </c>
      <c r="E28" s="42">
        <v>39.5</v>
      </c>
      <c r="F28" s="2">
        <v>24.4</v>
      </c>
      <c r="G28" s="42">
        <v>35</v>
      </c>
      <c r="H28" s="42">
        <v>35.15</v>
      </c>
      <c r="I28" s="9"/>
      <c r="J28" s="42">
        <f>D28-1</f>
        <v>38</v>
      </c>
      <c r="K28" s="42">
        <f>J28+0.75</f>
        <v>38.75</v>
      </c>
      <c r="L28" s="2"/>
      <c r="M28" s="42">
        <v>47.25</v>
      </c>
      <c r="N28" s="42">
        <v>47.5</v>
      </c>
      <c r="O28" s="15"/>
      <c r="P28" s="8">
        <f>D28-H28</f>
        <v>3.8500000000000014</v>
      </c>
      <c r="Q28" s="8">
        <f>E28-G28</f>
        <v>4.5</v>
      </c>
      <c r="R28" s="2"/>
      <c r="S28" s="8">
        <f>M28-E28</f>
        <v>7.75</v>
      </c>
      <c r="T28" s="8">
        <f>N28-D28</f>
        <v>8.5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2.8500000000000014</v>
      </c>
      <c r="Z28" s="8">
        <f>K28-G28</f>
        <v>3.75</v>
      </c>
      <c r="AA28" s="2"/>
      <c r="AB28" s="13" t="s">
        <v>44</v>
      </c>
      <c r="AC28" s="41">
        <f>D28-0.75</f>
        <v>38.25</v>
      </c>
      <c r="AD28" s="41">
        <f>AC28+0.75</f>
        <v>39</v>
      </c>
      <c r="AE28" s="16"/>
      <c r="AF28" s="42">
        <f>D28+1</f>
        <v>40</v>
      </c>
      <c r="AG28" s="42">
        <f>AF28+0.5</f>
        <v>40.5</v>
      </c>
      <c r="AH28" s="16"/>
      <c r="AJ28" s="16"/>
      <c r="AK28" s="16"/>
      <c r="AL28" s="16"/>
      <c r="AM28" s="16"/>
      <c r="AN28" s="16"/>
      <c r="AO28" s="16"/>
      <c r="AP28" s="16"/>
      <c r="AQ28" s="16"/>
      <c r="AR28" s="16"/>
    </row>
    <row r="29" spans="1:44" ht="10.5" customHeight="1">
      <c r="A29" s="12"/>
      <c r="B29" s="12"/>
      <c r="C29" s="10" t="s">
        <v>36</v>
      </c>
      <c r="D29" s="10">
        <f>D28-E10</f>
        <v>0.85000000000000142</v>
      </c>
      <c r="E29" s="10">
        <f>E28-D10</f>
        <v>1.5499999999999972</v>
      </c>
      <c r="F29" s="2"/>
      <c r="G29" s="10">
        <f>G28-H10</f>
        <v>0.25</v>
      </c>
      <c r="H29" s="10">
        <f>H28-G10</f>
        <v>0.64999999999999858</v>
      </c>
      <c r="I29" s="9"/>
      <c r="J29" s="86"/>
      <c r="K29" s="87"/>
      <c r="L29" s="2"/>
      <c r="M29" s="41"/>
      <c r="N29" s="41"/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3.8">
      <c r="A30" s="12"/>
      <c r="B30" s="12"/>
      <c r="C30" s="13" t="s">
        <v>45</v>
      </c>
      <c r="D30" s="42">
        <v>24.5</v>
      </c>
      <c r="E30" s="42">
        <v>25.25</v>
      </c>
      <c r="F30" s="2"/>
      <c r="G30" s="42">
        <v>23.25</v>
      </c>
      <c r="H30" s="42">
        <v>24.25</v>
      </c>
      <c r="I30" s="9"/>
      <c r="J30" s="42">
        <f>D30-0.75</f>
        <v>23.75</v>
      </c>
      <c r="K30" s="42">
        <f>J30+0.5</f>
        <v>24.25</v>
      </c>
      <c r="L30" s="2"/>
      <c r="M30" s="42">
        <v>28.25</v>
      </c>
      <c r="N30" s="42">
        <v>28.7</v>
      </c>
      <c r="O30" s="15"/>
      <c r="P30" s="8">
        <f>D30-H30</f>
        <v>0.25</v>
      </c>
      <c r="Q30" s="8">
        <f>E30-G30</f>
        <v>2</v>
      </c>
      <c r="R30" s="2"/>
      <c r="S30" s="8">
        <f>M30-E30</f>
        <v>3</v>
      </c>
      <c r="T30" s="8">
        <f>N30-D30</f>
        <v>4.1999999999999993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1</v>
      </c>
      <c r="AA30" s="2"/>
      <c r="AB30" s="13" t="s">
        <v>45</v>
      </c>
      <c r="AC30" s="41">
        <f>D30-1</f>
        <v>23.5</v>
      </c>
      <c r="AD30" s="41">
        <f>AC30+0.75</f>
        <v>24.25</v>
      </c>
      <c r="AE30" s="16"/>
      <c r="AF30" s="42">
        <f>D30+0.75</f>
        <v>25.25</v>
      </c>
      <c r="AG30" s="42">
        <f>AF30+0.75</f>
        <v>26</v>
      </c>
      <c r="AH30" s="16"/>
      <c r="AJ30" s="16"/>
      <c r="AK30" s="16"/>
      <c r="AL30" s="16"/>
      <c r="AM30" s="16"/>
      <c r="AN30" s="16"/>
      <c r="AO30" s="16"/>
      <c r="AP30" s="16"/>
      <c r="AQ30" s="16"/>
      <c r="AR30" s="16"/>
    </row>
    <row r="31" spans="1:44" ht="10.5" customHeigh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>
      <c r="A32" s="12"/>
      <c r="B32" s="12"/>
      <c r="C32" s="13" t="s">
        <v>47</v>
      </c>
      <c r="D32" s="42">
        <v>25.5</v>
      </c>
      <c r="E32" s="42">
        <v>25.75</v>
      </c>
      <c r="F32" s="2"/>
      <c r="G32" s="42">
        <v>24</v>
      </c>
      <c r="H32" s="42">
        <v>24.75</v>
      </c>
      <c r="I32" s="9"/>
      <c r="J32" s="42">
        <f>D32-0.5</f>
        <v>25</v>
      </c>
      <c r="K32" s="42">
        <f>J32+0.5</f>
        <v>25.5</v>
      </c>
      <c r="L32" s="2"/>
      <c r="M32" s="42">
        <v>26.6</v>
      </c>
      <c r="N32" s="42">
        <v>26.8</v>
      </c>
      <c r="O32" s="15"/>
      <c r="P32" s="8">
        <f>D32-H32</f>
        <v>0.75</v>
      </c>
      <c r="Q32" s="8">
        <f>E32-G32</f>
        <v>1.75</v>
      </c>
      <c r="R32" s="13"/>
      <c r="S32" s="8">
        <f>M32-E32</f>
        <v>0.85000000000000142</v>
      </c>
      <c r="T32" s="8">
        <f>N32-D32</f>
        <v>1.3000000000000007</v>
      </c>
      <c r="U32" s="13"/>
      <c r="V32" s="8">
        <f>D32-K32</f>
        <v>0</v>
      </c>
      <c r="W32" s="8">
        <f>E32-J32</f>
        <v>0.75</v>
      </c>
      <c r="X32" s="12"/>
      <c r="Y32" s="8">
        <f>J32-H32</f>
        <v>0.25</v>
      </c>
      <c r="Z32" s="8">
        <f>K32-G32</f>
        <v>1.5</v>
      </c>
      <c r="AA32" s="2"/>
      <c r="AB32" s="13" t="s">
        <v>47</v>
      </c>
      <c r="AC32" s="41">
        <f>D32-1</f>
        <v>24.5</v>
      </c>
      <c r="AD32" s="41">
        <f>AC32+0.75</f>
        <v>25.25</v>
      </c>
      <c r="AE32" s="16"/>
      <c r="AF32" s="42">
        <f>D32+0.75</f>
        <v>26.25</v>
      </c>
      <c r="AG32" s="42">
        <f>AF32+0.75</f>
        <v>27</v>
      </c>
      <c r="AH32" s="16"/>
      <c r="AJ32" s="16"/>
      <c r="AK32" s="16"/>
      <c r="AL32" s="16"/>
      <c r="AM32" s="16"/>
      <c r="AN32" s="16"/>
      <c r="AO32" s="16"/>
      <c r="AP32" s="16"/>
      <c r="AQ32" s="16"/>
      <c r="AR32" s="16"/>
    </row>
    <row r="33" spans="1:143" ht="9" customHeigh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>
      <c r="A34" s="12"/>
      <c r="B34" s="12"/>
      <c r="C34" s="13" t="s">
        <v>58</v>
      </c>
      <c r="D34" s="42">
        <f>((D20*800*42)+(D22*800*43)+(D24*800*21)+(D26*800*21)+(D28*800*43)+(D30*800*21)+(D32*800*64))/(255*800)</f>
        <v>28.126666666666665</v>
      </c>
      <c r="E34" s="42">
        <f>((E20*800*42)+(E22*800*43)+(E24*800*21)+(E26*800*21)+(E28*800*43)+(E30*800*21)+(E32*800*64))/(255*800)</f>
        <v>28.53921568627451</v>
      </c>
      <c r="F34" s="2"/>
      <c r="G34" s="42">
        <f>((G20*800*42)+(G22*800*43)+(G24*800*21)+(G26*800*21)+(G28*800*43)+(G30*800*21)+(G32*800*64))/(255*800)</f>
        <v>26.24313725490196</v>
      </c>
      <c r="H34" s="42">
        <f>((H20*800*42)+(H22*800*43)+(H24*800*21)+(H26*800*21)+(H28*800*43)+(H30*800*21)+(H32*800*64))/(255*800)</f>
        <v>26.871372549019608</v>
      </c>
      <c r="I34" s="2"/>
      <c r="J34" s="42">
        <f>((J20*800*42)+(J22*800*43)+(J24*800*21)+(J26*800*21)+(J28*800*43)+(J30*800*21)+(J32*800*64))/(255*800)</f>
        <v>27.484705882352941</v>
      </c>
      <c r="K34" s="42">
        <f>((K20*800*42)+(K22*800*43)+(K24*800*21)+(K26*800*21)+(K28*800*43)+(K30*800*21)+(K32*800*64))/(255*800)</f>
        <v>28.02686274509804</v>
      </c>
      <c r="L34" s="2" t="s">
        <v>34</v>
      </c>
      <c r="M34" s="42">
        <f>((M20*800*42)+(M22*800*43)+(M24*800*21)+(M26*800*21)+(M28*800*43)+(M30*800*21)+(M32*800*64))/(255*800)</f>
        <v>32.082352941176474</v>
      </c>
      <c r="N34" s="42">
        <f>((N20*800*42)+(N22*800*43)+(N24*800*21)+(N26*800*21)+(N28*800*43)+(N30*800*21)+(N32*800*64))/(255*800)</f>
        <v>32.432352941176468</v>
      </c>
      <c r="O34" s="15"/>
      <c r="P34" s="8">
        <f>D34-H34</f>
        <v>1.2552941176470576</v>
      </c>
      <c r="Q34" s="8">
        <f>E34-G34</f>
        <v>2.2960784313725497</v>
      </c>
      <c r="R34" s="13"/>
      <c r="S34" s="8">
        <f>M34-E34</f>
        <v>3.5431372549019642</v>
      </c>
      <c r="T34" s="8">
        <f>N34-D34</f>
        <v>4.305686274509803</v>
      </c>
      <c r="U34" s="13"/>
      <c r="V34" s="8">
        <f>D34-K34</f>
        <v>9.9803921568625498E-2</v>
      </c>
      <c r="W34" s="8">
        <f>E34-J34</f>
        <v>1.0545098039215688</v>
      </c>
      <c r="X34" s="12"/>
      <c r="Y34" s="8">
        <f>J34-H34</f>
        <v>0.61333333333333329</v>
      </c>
      <c r="Z34" s="8">
        <f>K34-G34</f>
        <v>1.7837254901960797</v>
      </c>
      <c r="AA34" s="2"/>
      <c r="AB34" s="13" t="s">
        <v>48</v>
      </c>
      <c r="AC34" s="41">
        <f>((AC20*800*42)+(AC22*800*43)+(AC24*800*21)+(AC26*800*21)+(AC28*800*43)+(AC30*800*21)+(AC32*800*64))/(255*800)</f>
        <v>27.541372549019609</v>
      </c>
      <c r="AD34" s="41">
        <f>((AD20*800*42)+(AD22*800*43)+(AD24*800*21)+(AD26*800*21)+(AD28*800*43)+(AD30*800*21)+(AD32*800*64))/(255*800)</f>
        <v>28.208039215686274</v>
      </c>
      <c r="AE34" s="16"/>
      <c r="AF34" s="42">
        <f>((AF20*800*42)+(AF22*800*43)+(AF24*800*21)+(AF26*800*21)+(AF28*800*43)+(AF30*800*21)+(AF32*800*64))/(255*800)</f>
        <v>28.981568627450979</v>
      </c>
      <c r="AG34" s="42">
        <f>((AG20*800*42)+(AG22*800*43)+(AG24*800*21)+(AG26*800*21)+(AG28*800*43)+(AG30*800*21)+(AG32*800*64))/(255*800)</f>
        <v>29.648235294117647</v>
      </c>
      <c r="AH34" s="16"/>
      <c r="AJ34" s="16"/>
      <c r="AK34" s="16"/>
      <c r="AL34" s="16"/>
      <c r="AM34" s="16"/>
      <c r="AN34" s="16"/>
      <c r="AO34" s="16"/>
      <c r="AP34" s="16"/>
      <c r="AQ34" s="16"/>
      <c r="AR34" s="16"/>
    </row>
    <row r="35" spans="1:143" ht="9.75" customHeigh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>
      <c r="A36" s="12"/>
      <c r="B36" s="12"/>
      <c r="C36" s="13" t="s">
        <v>49</v>
      </c>
      <c r="D36" s="42">
        <v>28</v>
      </c>
      <c r="E36" s="42">
        <v>28.5</v>
      </c>
      <c r="F36" s="2"/>
      <c r="G36" s="42">
        <v>26</v>
      </c>
      <c r="H36" s="42">
        <v>26.75</v>
      </c>
      <c r="I36" s="2">
        <v>27.5</v>
      </c>
      <c r="J36" s="42">
        <v>27.5</v>
      </c>
      <c r="K36" s="42">
        <v>28</v>
      </c>
      <c r="L36" s="2"/>
      <c r="M36" s="42">
        <v>32.4</v>
      </c>
      <c r="N36" s="42">
        <v>32.6</v>
      </c>
      <c r="O36" s="33">
        <v>33.700000000000003</v>
      </c>
      <c r="P36" s="8">
        <f>D36-H36</f>
        <v>1.25</v>
      </c>
      <c r="Q36" s="8">
        <f>E36-G36</f>
        <v>2.5</v>
      </c>
      <c r="R36" s="13"/>
      <c r="S36" s="8">
        <f>M36-E36</f>
        <v>3.8999999999999986</v>
      </c>
      <c r="T36" s="8">
        <f>N36-D36</f>
        <v>4.6000000000000014</v>
      </c>
      <c r="U36" s="13"/>
      <c r="V36" s="8">
        <f>D36-K36</f>
        <v>0</v>
      </c>
      <c r="W36" s="8">
        <f>E36-J36</f>
        <v>1</v>
      </c>
      <c r="X36" s="12"/>
      <c r="Y36" s="8">
        <f>J36-H36</f>
        <v>0.75</v>
      </c>
      <c r="Z36" s="8">
        <f>K36-G36</f>
        <v>2</v>
      </c>
      <c r="AA36" s="13"/>
      <c r="AB36" s="13" t="s">
        <v>49</v>
      </c>
      <c r="AC36" s="41">
        <v>27.5</v>
      </c>
      <c r="AD36" s="41">
        <v>28.25</v>
      </c>
      <c r="AE36" s="16"/>
      <c r="AF36" s="42">
        <v>29</v>
      </c>
      <c r="AG36" s="42">
        <v>30</v>
      </c>
      <c r="AH36" s="16"/>
      <c r="AJ36" s="16"/>
      <c r="AK36" s="16"/>
      <c r="AL36" s="16"/>
      <c r="AM36" s="16"/>
      <c r="AN36" s="16"/>
      <c r="AO36" s="16"/>
      <c r="AP36" s="16"/>
      <c r="AQ36" s="16"/>
      <c r="AR36" s="16"/>
    </row>
    <row r="37" spans="1:143" ht="10.5" customHeight="1">
      <c r="A37" s="12"/>
      <c r="B37" s="12"/>
      <c r="C37" s="13" t="s">
        <v>34</v>
      </c>
      <c r="D37" s="68" t="s">
        <v>67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42">
        <v>30</v>
      </c>
      <c r="E38" s="42">
        <v>30.25</v>
      </c>
      <c r="F38" s="2"/>
      <c r="G38" s="42">
        <v>27.5</v>
      </c>
      <c r="H38" s="42">
        <v>28.25</v>
      </c>
      <c r="I38" s="2"/>
      <c r="J38" s="42">
        <v>29.5</v>
      </c>
      <c r="K38" s="42">
        <v>30.5</v>
      </c>
      <c r="L38" s="13"/>
      <c r="M38" s="42">
        <v>33</v>
      </c>
      <c r="N38" s="42">
        <v>33.5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41">
        <f>D38-0.65</f>
        <v>29.35</v>
      </c>
      <c r="AD38" s="41">
        <f>AC38+1</f>
        <v>30.35</v>
      </c>
      <c r="AE38" s="16"/>
      <c r="AF38" s="47">
        <v>30.5</v>
      </c>
      <c r="AG38" s="47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42">
        <v>31</v>
      </c>
      <c r="E40" s="42">
        <v>31.5</v>
      </c>
      <c r="F40" s="2"/>
      <c r="G40" s="42" t="s">
        <v>73</v>
      </c>
      <c r="H40" s="42" t="s">
        <v>73</v>
      </c>
      <c r="I40" s="2"/>
      <c r="J40" s="42">
        <v>29.75</v>
      </c>
      <c r="K40" s="42">
        <v>30.75</v>
      </c>
      <c r="L40" s="13"/>
      <c r="M40" s="42">
        <v>34.25</v>
      </c>
      <c r="N40" s="42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41">
        <f>D40-0.75</f>
        <v>30.25</v>
      </c>
      <c r="AD40" s="41">
        <f>AC40+1</f>
        <v>31.25</v>
      </c>
      <c r="AE40" s="16"/>
      <c r="AF40" s="47">
        <v>31.25</v>
      </c>
      <c r="AG40" s="47">
        <v>32.200000000000003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68"/>
      <c r="AG41" s="69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42">
        <v>31</v>
      </c>
      <c r="E42" s="42">
        <v>31.75</v>
      </c>
      <c r="F42" s="13"/>
      <c r="G42" s="42">
        <v>28.75</v>
      </c>
      <c r="H42" s="42">
        <v>29.75</v>
      </c>
      <c r="I42" s="13"/>
      <c r="J42" s="42">
        <v>30.25</v>
      </c>
      <c r="K42" s="42">
        <v>31.25</v>
      </c>
      <c r="L42" s="13"/>
      <c r="M42" s="42">
        <v>34.5</v>
      </c>
      <c r="N42" s="42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47">
        <v>31.5</v>
      </c>
      <c r="AG42" s="47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9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68"/>
      <c r="AG43" s="69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42">
        <v>31.25</v>
      </c>
      <c r="E44" s="42">
        <v>32</v>
      </c>
      <c r="F44" s="13"/>
      <c r="G44" s="42">
        <v>29.25</v>
      </c>
      <c r="H44" s="42">
        <v>30</v>
      </c>
      <c r="I44" s="13"/>
      <c r="J44" s="42">
        <v>30.75</v>
      </c>
      <c r="K44" s="42">
        <v>31.75</v>
      </c>
      <c r="L44" s="13"/>
      <c r="M44" s="42" t="s">
        <v>73</v>
      </c>
      <c r="N44" s="42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42">
        <v>31.5</v>
      </c>
      <c r="E46" s="42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AL4:AM4"/>
    <mergeCell ref="AN4:AO4"/>
    <mergeCell ref="AP4:AQ4"/>
    <mergeCell ref="P5:Q5"/>
    <mergeCell ref="S5:T5"/>
    <mergeCell ref="P11:Q11"/>
    <mergeCell ref="V11:W11"/>
    <mergeCell ref="AC5:AD5"/>
    <mergeCell ref="M45:N45"/>
    <mergeCell ref="S23:T23"/>
    <mergeCell ref="S13:T13"/>
    <mergeCell ref="S21:T21"/>
    <mergeCell ref="Y23:Z23"/>
    <mergeCell ref="Y9:Z9"/>
    <mergeCell ref="S37:T37"/>
    <mergeCell ref="AF39:AG39"/>
    <mergeCell ref="AC39:AD39"/>
    <mergeCell ref="V7:W7"/>
    <mergeCell ref="V9:W9"/>
    <mergeCell ref="V13:W13"/>
    <mergeCell ref="Y11:Z11"/>
    <mergeCell ref="Y13:Z13"/>
    <mergeCell ref="V23:W23"/>
    <mergeCell ref="V21:W21"/>
    <mergeCell ref="AC23:AD23"/>
    <mergeCell ref="AF17:AG17"/>
    <mergeCell ref="AF23:AG23"/>
    <mergeCell ref="V15:W15"/>
    <mergeCell ref="V17:W17"/>
    <mergeCell ref="Y15:Z15"/>
    <mergeCell ref="AC21:AD21"/>
    <mergeCell ref="Y17:Z17"/>
    <mergeCell ref="AC15:AD15"/>
    <mergeCell ref="AC17:AD17"/>
    <mergeCell ref="AC13:AD13"/>
    <mergeCell ref="AF41:AG41"/>
    <mergeCell ref="AF43:AG43"/>
    <mergeCell ref="Y21:Z21"/>
    <mergeCell ref="AC29:AD29"/>
    <mergeCell ref="AF13:AG13"/>
    <mergeCell ref="AF15:AG15"/>
    <mergeCell ref="AF25:AG25"/>
    <mergeCell ref="AF27:AG27"/>
    <mergeCell ref="AF29:AG29"/>
    <mergeCell ref="S15:T15"/>
    <mergeCell ref="S17:T17"/>
    <mergeCell ref="S3:T3"/>
    <mergeCell ref="D43:E43"/>
    <mergeCell ref="P23:Q23"/>
    <mergeCell ref="D35:E35"/>
    <mergeCell ref="D33:E33"/>
    <mergeCell ref="G33:H33"/>
    <mergeCell ref="J33:K33"/>
    <mergeCell ref="D23:E23"/>
    <mergeCell ref="AF31:AG31"/>
    <mergeCell ref="AC25:AD25"/>
    <mergeCell ref="M39:N39"/>
    <mergeCell ref="M41:N41"/>
    <mergeCell ref="V25:W25"/>
    <mergeCell ref="S25:T25"/>
    <mergeCell ref="P25:Q25"/>
    <mergeCell ref="S33:T33"/>
    <mergeCell ref="S35:T35"/>
    <mergeCell ref="P33:Q33"/>
    <mergeCell ref="P29:Q29"/>
    <mergeCell ref="D31:E31"/>
    <mergeCell ref="J27:K27"/>
    <mergeCell ref="J29:K29"/>
    <mergeCell ref="G23:H23"/>
    <mergeCell ref="J23:K23"/>
    <mergeCell ref="G25:H25"/>
    <mergeCell ref="J25:K25"/>
    <mergeCell ref="P9:Q9"/>
    <mergeCell ref="P13:Q13"/>
    <mergeCell ref="P21:Q21"/>
    <mergeCell ref="M9:N9"/>
    <mergeCell ref="D25:E25"/>
    <mergeCell ref="V31:W31"/>
    <mergeCell ref="D27:E27"/>
    <mergeCell ref="J31:K31"/>
    <mergeCell ref="G31:H31"/>
    <mergeCell ref="G27:H27"/>
    <mergeCell ref="J21:K21"/>
    <mergeCell ref="J17:K17"/>
    <mergeCell ref="J9:K9"/>
    <mergeCell ref="M17:N17"/>
    <mergeCell ref="J11:K11"/>
    <mergeCell ref="J13:K13"/>
    <mergeCell ref="M11:N11"/>
    <mergeCell ref="G11:H11"/>
    <mergeCell ref="G17:H17"/>
    <mergeCell ref="G21:H21"/>
    <mergeCell ref="D21:E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M3:N3"/>
    <mergeCell ref="M5:N5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V3:W3"/>
    <mergeCell ref="V5:W5"/>
    <mergeCell ref="B1:C1"/>
    <mergeCell ref="D1:E1"/>
    <mergeCell ref="D13:E13"/>
    <mergeCell ref="D5:E5"/>
    <mergeCell ref="D7:E7"/>
    <mergeCell ref="D9:E9"/>
    <mergeCell ref="D11:E11"/>
    <mergeCell ref="D3:E3"/>
    <mergeCell ref="AC11:AD11"/>
    <mergeCell ref="AF5:AG5"/>
    <mergeCell ref="V1:W1"/>
    <mergeCell ref="AC3:AD3"/>
    <mergeCell ref="AC7:AD7"/>
    <mergeCell ref="AC1:AD1"/>
    <mergeCell ref="Y3:Z3"/>
    <mergeCell ref="Y5:Z5"/>
    <mergeCell ref="Y7:Z7"/>
    <mergeCell ref="Y1:Z1"/>
    <mergeCell ref="S7:T7"/>
    <mergeCell ref="S9:T9"/>
    <mergeCell ref="S11:T11"/>
    <mergeCell ref="AC27:AD27"/>
    <mergeCell ref="AF1:AG1"/>
    <mergeCell ref="AF11:AG11"/>
    <mergeCell ref="AC9:AD9"/>
    <mergeCell ref="AF9:AG9"/>
    <mergeCell ref="AF3:AG3"/>
    <mergeCell ref="AF7:AG7"/>
    <mergeCell ref="D37:E37"/>
    <mergeCell ref="P27:Q27"/>
    <mergeCell ref="S27:T27"/>
    <mergeCell ref="AC31:AD31"/>
    <mergeCell ref="V27:W27"/>
    <mergeCell ref="S31:T31"/>
    <mergeCell ref="P31:Q31"/>
    <mergeCell ref="S29:T29"/>
    <mergeCell ref="Y29:Z29"/>
    <mergeCell ref="V29:W29"/>
    <mergeCell ref="AF37:AG37"/>
    <mergeCell ref="AC35:AD35"/>
    <mergeCell ref="AC37:AD37"/>
    <mergeCell ref="AF33:AG33"/>
    <mergeCell ref="AF35:AG35"/>
    <mergeCell ref="D41:E41"/>
    <mergeCell ref="G37:H37"/>
    <mergeCell ref="G39:H39"/>
    <mergeCell ref="G41:H41"/>
    <mergeCell ref="D39:E39"/>
    <mergeCell ref="P35:Q35"/>
    <mergeCell ref="AC41:AD41"/>
    <mergeCell ref="Y37:Z37"/>
    <mergeCell ref="Y31:Z31"/>
    <mergeCell ref="V33:W33"/>
    <mergeCell ref="V35:W35"/>
    <mergeCell ref="V37:W37"/>
    <mergeCell ref="Y35:Z35"/>
    <mergeCell ref="AC33:AD33"/>
    <mergeCell ref="Y33:Z33"/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topLeftCell="A26" workbookViewId="0">
      <selection activeCell="G48" sqref="G48"/>
    </sheetView>
  </sheetViews>
  <sheetFormatPr defaultColWidth="9.109375" defaultRowHeight="13.2"/>
  <cols>
    <col min="1" max="1" width="2.5546875" style="17" customWidth="1"/>
    <col min="2" max="2" width="5.33203125" style="17" customWidth="1"/>
    <col min="3" max="4" width="5.88671875" style="17" customWidth="1"/>
    <col min="5" max="5" width="6" style="17" customWidth="1"/>
    <col min="6" max="6" width="0.6640625" style="17" customWidth="1"/>
    <col min="7" max="7" width="4.88671875" style="17" customWidth="1"/>
    <col min="8" max="8" width="5.6640625" style="17" customWidth="1"/>
    <col min="9" max="9" width="0.6640625" style="17" customWidth="1"/>
    <col min="10" max="10" width="5.33203125" style="17" customWidth="1"/>
    <col min="11" max="11" width="5.88671875" style="17" customWidth="1"/>
    <col min="12" max="12" width="0.88671875" style="17" customWidth="1"/>
    <col min="13" max="13" width="5.88671875" style="17" customWidth="1"/>
    <col min="14" max="14" width="5.5546875" style="17" customWidth="1"/>
    <col min="15" max="15" width="1.109375" style="17" customWidth="1"/>
    <col min="16" max="16" width="5.6640625" style="17" customWidth="1"/>
    <col min="17" max="17" width="5.44140625" style="17" customWidth="1"/>
    <col min="18" max="18" width="1" style="17" customWidth="1"/>
    <col min="19" max="19" width="5.6640625" style="17" customWidth="1"/>
    <col min="20" max="20" width="6" style="17" customWidth="1"/>
    <col min="21" max="21" width="0.6640625" style="17" customWidth="1"/>
    <col min="22" max="22" width="6" style="17" customWidth="1"/>
    <col min="23" max="23" width="5.5546875" style="17" customWidth="1"/>
    <col min="24" max="24" width="0.88671875" style="17" customWidth="1"/>
    <col min="25" max="26" width="5.44140625" style="17" customWidth="1"/>
    <col min="27" max="27" width="1.109375" style="17" customWidth="1"/>
    <col min="28" max="28" width="6.33203125" style="17" customWidth="1"/>
    <col min="29" max="30" width="5.33203125" style="17" customWidth="1"/>
    <col min="31" max="31" width="1.44140625" style="17" customWidth="1"/>
    <col min="32" max="32" width="5.33203125" style="17" customWidth="1"/>
    <col min="33" max="33" width="4.88671875" style="17" customWidth="1"/>
    <col min="34" max="34" width="1.33203125" style="17" customWidth="1"/>
    <col min="35" max="35" width="2.33203125" style="16" customWidth="1"/>
    <col min="36" max="36" width="1.109375" style="17" customWidth="1"/>
    <col min="37" max="37" width="5.5546875" style="17" bestFit="1" customWidth="1"/>
    <col min="38" max="39" width="6.33203125" style="17" bestFit="1" customWidth="1"/>
    <col min="40" max="41" width="5.44140625" style="17" bestFit="1" customWidth="1"/>
    <col min="42" max="43" width="7.109375" style="17" bestFit="1" customWidth="1"/>
    <col min="44" max="44" width="2.109375" style="17" customWidth="1"/>
    <col min="45" max="45" width="9.5546875" style="17" customWidth="1"/>
    <col min="46" max="47" width="9.109375" style="17"/>
    <col min="48" max="48" width="8.88671875" style="17" customWidth="1"/>
    <col min="49" max="49" width="9.109375" style="17"/>
    <col min="50" max="50" width="4" style="17" customWidth="1"/>
    <col min="51" max="52" width="3.88671875" style="17" customWidth="1"/>
    <col min="53" max="53" width="4.6640625" style="17" customWidth="1"/>
    <col min="54" max="54" width="2.5546875" style="17" customWidth="1"/>
    <col min="55" max="55" width="3" style="17" customWidth="1"/>
    <col min="56" max="56" width="2.6640625" style="17" customWidth="1"/>
    <col min="57" max="57" width="2.109375" style="17" customWidth="1"/>
    <col min="58" max="58" width="3" style="17" customWidth="1"/>
    <col min="59" max="59" width="3.88671875" style="17" customWidth="1"/>
    <col min="60" max="61" width="4.88671875" style="17" customWidth="1"/>
    <col min="62" max="62" width="5.6640625" style="17" customWidth="1"/>
    <col min="63" max="63" width="0.88671875" style="17" customWidth="1"/>
    <col min="64" max="65" width="4.88671875" style="17" customWidth="1"/>
    <col min="66" max="66" width="5.6640625" style="17" customWidth="1"/>
    <col min="67" max="67" width="3.109375" style="17" customWidth="1"/>
    <col min="68" max="69" width="4.88671875" style="17" customWidth="1"/>
    <col min="70" max="70" width="5.6640625" style="17" customWidth="1"/>
    <col min="71" max="71" width="0.88671875" style="17" customWidth="1"/>
    <col min="72" max="73" width="4.88671875" style="17" customWidth="1"/>
    <col min="74" max="74" width="5.5546875" style="17" customWidth="1"/>
    <col min="75" max="75" width="2.44140625" style="17" customWidth="1"/>
    <col min="76" max="77" width="4.88671875" style="17" customWidth="1"/>
    <col min="78" max="78" width="5.6640625" style="17" customWidth="1"/>
    <col min="79" max="79" width="1.33203125" style="17" customWidth="1"/>
    <col min="80" max="81" width="4.88671875" style="17" customWidth="1"/>
    <col min="82" max="82" width="5.6640625" style="17" customWidth="1"/>
    <col min="83" max="84" width="9.109375" style="17"/>
    <col min="85" max="86" width="5.88671875" style="17" customWidth="1"/>
    <col min="87" max="101" width="9.109375" style="17"/>
    <col min="102" max="102" width="3.88671875" style="17" customWidth="1"/>
    <col min="103" max="111" width="4" style="17" bestFit="1" customWidth="1"/>
    <col min="112" max="112" width="5.6640625" style="17" bestFit="1" customWidth="1"/>
    <col min="113" max="113" width="8.6640625" style="17" customWidth="1"/>
    <col min="114" max="114" width="8" style="17" customWidth="1"/>
    <col min="115" max="115" width="9.109375" style="17"/>
    <col min="116" max="116" width="5.44140625" style="17" bestFit="1" customWidth="1"/>
    <col min="117" max="117" width="10.109375" style="17" bestFit="1" customWidth="1"/>
    <col min="118" max="118" width="6.6640625" style="17" customWidth="1"/>
    <col min="119" max="129" width="4.88671875" style="17" bestFit="1" customWidth="1"/>
    <col min="130" max="16384" width="9.109375" style="17"/>
  </cols>
  <sheetData>
    <row r="1" spans="1:44" ht="15.6">
      <c r="A1" s="14"/>
      <c r="B1" s="100">
        <v>37292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2.0699999999999998</v>
      </c>
      <c r="C2" s="13" t="s">
        <v>78</v>
      </c>
      <c r="D2" s="54">
        <v>20.100000000000001</v>
      </c>
      <c r="E2" s="54">
        <v>20.2</v>
      </c>
      <c r="F2" s="2"/>
      <c r="G2" s="54">
        <v>19.25</v>
      </c>
      <c r="H2" s="54">
        <v>19.75</v>
      </c>
      <c r="I2" s="2"/>
      <c r="J2" s="54">
        <v>19.5</v>
      </c>
      <c r="K2" s="54">
        <v>20</v>
      </c>
      <c r="L2" s="2"/>
      <c r="M2" s="54">
        <v>24.15</v>
      </c>
      <c r="N2" s="54">
        <v>24.3</v>
      </c>
      <c r="O2" s="15"/>
      <c r="P2" s="8">
        <f>D2-H2</f>
        <v>0.35000000000000142</v>
      </c>
      <c r="Q2" s="8">
        <f>E2-G2</f>
        <v>0.94999999999999929</v>
      </c>
      <c r="R2" s="2"/>
      <c r="S2" s="8">
        <f>M2-E2</f>
        <v>3.9499999999999993</v>
      </c>
      <c r="T2" s="8">
        <f>N2-D2</f>
        <v>4.1999999999999993</v>
      </c>
      <c r="U2" s="2"/>
      <c r="V2" s="8">
        <f>J2-E2</f>
        <v>-0.69999999999999929</v>
      </c>
      <c r="W2" s="8">
        <f>K2-D2</f>
        <v>-0.10000000000000142</v>
      </c>
      <c r="X2" s="2"/>
      <c r="Y2" s="8">
        <f>J2-H2</f>
        <v>-0.25</v>
      </c>
      <c r="Z2" s="8">
        <f>K2-G2</f>
        <v>0.75</v>
      </c>
      <c r="AA2" s="2"/>
      <c r="AB2" s="13" t="s">
        <v>78</v>
      </c>
      <c r="AC2" s="54">
        <v>20.9</v>
      </c>
      <c r="AD2" s="54">
        <v>21.1</v>
      </c>
      <c r="AE2" s="16"/>
      <c r="AF2" s="54">
        <v>23</v>
      </c>
      <c r="AG2" s="54">
        <v>25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2.145</v>
      </c>
      <c r="C4" s="13" t="s">
        <v>14</v>
      </c>
      <c r="D4" s="54">
        <v>21.15</v>
      </c>
      <c r="E4" s="54">
        <v>21.25</v>
      </c>
      <c r="F4" s="2"/>
      <c r="G4" s="54">
        <v>19.8</v>
      </c>
      <c r="H4" s="54">
        <v>20.100000000000001</v>
      </c>
      <c r="I4" s="2"/>
      <c r="J4" s="54">
        <f>D4-0.6</f>
        <v>20.549999999999997</v>
      </c>
      <c r="K4" s="54">
        <f>J4+0.5</f>
        <v>21.049999999999997</v>
      </c>
      <c r="L4" s="2"/>
      <c r="M4" s="54">
        <v>25</v>
      </c>
      <c r="N4" s="54">
        <v>25.05</v>
      </c>
      <c r="O4" s="15"/>
      <c r="P4" s="8">
        <f>D4-H4</f>
        <v>1.0499999999999972</v>
      </c>
      <c r="Q4" s="8">
        <f>E4-G4</f>
        <v>1.4499999999999993</v>
      </c>
      <c r="R4" s="2"/>
      <c r="S4" s="8">
        <f>M4-E4</f>
        <v>3.75</v>
      </c>
      <c r="T4" s="8">
        <f>N4-D4</f>
        <v>3.9000000000000021</v>
      </c>
      <c r="U4" s="2"/>
      <c r="V4" s="8">
        <f>D4-K4</f>
        <v>0.10000000000000142</v>
      </c>
      <c r="W4" s="8">
        <f>E4-J4</f>
        <v>0.70000000000000284</v>
      </c>
      <c r="X4" s="2"/>
      <c r="Y4" s="8">
        <f>J4-H4</f>
        <v>0.44999999999999574</v>
      </c>
      <c r="Z4" s="8">
        <f>K4-G4</f>
        <v>1.2499999999999964</v>
      </c>
      <c r="AA4" s="2"/>
      <c r="AB4" s="13" t="s">
        <v>14</v>
      </c>
      <c r="AC4" s="54">
        <f>D4-0.1</f>
        <v>21.049999999999997</v>
      </c>
      <c r="AD4" s="54">
        <f>AC4+0.25</f>
        <v>21.299999999999997</v>
      </c>
      <c r="AE4" s="16"/>
      <c r="AF4" s="54">
        <f>D4+1.25</f>
        <v>22.4</v>
      </c>
      <c r="AG4" s="54">
        <f>AF4+0.75</f>
        <v>23.15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107" t="s">
        <v>17</v>
      </c>
      <c r="E5" s="108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2.2200000000000002</v>
      </c>
      <c r="C6" s="13" t="s">
        <v>16</v>
      </c>
      <c r="D6" s="54">
        <v>24.6</v>
      </c>
      <c r="E6" s="54">
        <v>24.75</v>
      </c>
      <c r="F6" s="2"/>
      <c r="G6" s="55">
        <v>22.75</v>
      </c>
      <c r="H6" s="55">
        <v>22.95</v>
      </c>
      <c r="I6" s="2"/>
      <c r="J6" s="54">
        <v>23.75</v>
      </c>
      <c r="K6" s="54">
        <v>24.25</v>
      </c>
      <c r="L6" s="2"/>
      <c r="M6" s="54">
        <v>28.2</v>
      </c>
      <c r="N6" s="54">
        <v>28.45</v>
      </c>
      <c r="O6" s="15"/>
      <c r="P6" s="8">
        <f>D6-H6</f>
        <v>1.6500000000000021</v>
      </c>
      <c r="Q6" s="8">
        <f>E6-G6</f>
        <v>2</v>
      </c>
      <c r="R6" s="2"/>
      <c r="S6" s="8">
        <f>M6-E6</f>
        <v>3.4499999999999993</v>
      </c>
      <c r="T6" s="8">
        <f>N6-D6</f>
        <v>3.8499999999999979</v>
      </c>
      <c r="U6" s="2"/>
      <c r="V6" s="8">
        <f>D6-K6</f>
        <v>0.35000000000000142</v>
      </c>
      <c r="W6" s="8">
        <f>E6-J6</f>
        <v>1</v>
      </c>
      <c r="X6" s="2"/>
      <c r="Y6" s="8">
        <f>J6-H6</f>
        <v>0.80000000000000071</v>
      </c>
      <c r="Z6" s="8">
        <f>K6-G6</f>
        <v>1.5</v>
      </c>
      <c r="AA6" s="2"/>
      <c r="AB6" s="13" t="s">
        <v>16</v>
      </c>
      <c r="AC6" s="54">
        <f>D6-0.75</f>
        <v>23.85</v>
      </c>
      <c r="AD6" s="54">
        <f>AC6+0.25</f>
        <v>24.1</v>
      </c>
      <c r="AE6" s="23"/>
      <c r="AF6" s="54">
        <f>D6+1.25</f>
        <v>25.85</v>
      </c>
      <c r="AG6" s="54">
        <f>AF6+0.25</f>
        <v>26.1</v>
      </c>
      <c r="AH6" s="16"/>
      <c r="AJ6" s="16"/>
      <c r="AK6" s="21" t="s">
        <v>62</v>
      </c>
      <c r="AL6" s="50">
        <f>B2</f>
        <v>2.0699999999999998</v>
      </c>
      <c r="AM6" s="50">
        <f>AL6+0.01</f>
        <v>2.0799999999999996</v>
      </c>
      <c r="AN6" s="38">
        <f>D4</f>
        <v>21.15</v>
      </c>
      <c r="AO6" s="38">
        <f>E4</f>
        <v>21.25</v>
      </c>
      <c r="AP6" s="50">
        <f>AN6/AL6</f>
        <v>10.217391304347826</v>
      </c>
      <c r="AQ6" s="50">
        <f>AO6/AM6</f>
        <v>10.216346153846155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2.2909999999999999</v>
      </c>
      <c r="C8" s="13" t="s">
        <v>19</v>
      </c>
      <c r="D8" s="54">
        <v>29.7</v>
      </c>
      <c r="E8" s="54">
        <v>29.9</v>
      </c>
      <c r="F8" s="2"/>
      <c r="G8" s="55">
        <f>D8-2.4</f>
        <v>27.3</v>
      </c>
      <c r="H8" s="54">
        <f>G8+0.5</f>
        <v>27.8</v>
      </c>
      <c r="I8" s="2"/>
      <c r="J8" s="54">
        <v>28.25</v>
      </c>
      <c r="K8" s="54">
        <v>28.75</v>
      </c>
      <c r="L8" s="4"/>
      <c r="M8" s="54">
        <v>35</v>
      </c>
      <c r="N8" s="54">
        <v>35.5</v>
      </c>
      <c r="O8" s="15"/>
      <c r="P8" s="8">
        <f>D8-H8</f>
        <v>1.8999999999999986</v>
      </c>
      <c r="Q8" s="8">
        <f>E8-G8</f>
        <v>2.5999999999999979</v>
      </c>
      <c r="R8" s="2"/>
      <c r="S8" s="8">
        <f>M8-E8</f>
        <v>5.1000000000000014</v>
      </c>
      <c r="T8" s="8">
        <f>N8-D8</f>
        <v>5.8000000000000007</v>
      </c>
      <c r="U8" s="2"/>
      <c r="V8" s="8">
        <f>D8-K8</f>
        <v>0.94999999999999929</v>
      </c>
      <c r="W8" s="8">
        <f>E8-J8</f>
        <v>1.6499999999999986</v>
      </c>
      <c r="X8" s="2"/>
      <c r="Y8" s="8">
        <f>J8-H8</f>
        <v>0.44999999999999929</v>
      </c>
      <c r="Z8" s="8">
        <f>K8-G8</f>
        <v>1.4499999999999993</v>
      </c>
      <c r="AA8" s="2"/>
      <c r="AB8" s="13" t="s">
        <v>19</v>
      </c>
      <c r="AC8" s="54">
        <f>D8-0.5</f>
        <v>29.2</v>
      </c>
      <c r="AD8" s="54">
        <f>AC8+0.5</f>
        <v>29.7</v>
      </c>
      <c r="AE8" s="16"/>
      <c r="AF8" s="54">
        <f>D8+1.25</f>
        <v>30.95</v>
      </c>
      <c r="AG8" s="54">
        <f>AF8+0.5</f>
        <v>31.45</v>
      </c>
      <c r="AH8" s="16"/>
      <c r="AJ8" s="16"/>
      <c r="AK8" s="21" t="s">
        <v>20</v>
      </c>
      <c r="AL8" s="50">
        <f>B4</f>
        <v>2.145</v>
      </c>
      <c r="AM8" s="50">
        <f>AL8+0.01</f>
        <v>2.1549999999999998</v>
      </c>
      <c r="AN8" s="38">
        <f>D4</f>
        <v>21.15</v>
      </c>
      <c r="AO8" s="38">
        <f>E4</f>
        <v>21.25</v>
      </c>
      <c r="AP8" s="50">
        <f>AN8/AL8</f>
        <v>9.86013986013986</v>
      </c>
      <c r="AQ8" s="50">
        <f>AO8/AM8</f>
        <v>9.8607888631090503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2.3559999999999999</v>
      </c>
      <c r="C10" s="13" t="s">
        <v>22</v>
      </c>
      <c r="D10" s="54">
        <v>38.049999999999997</v>
      </c>
      <c r="E10" s="54">
        <v>38.1</v>
      </c>
      <c r="F10" s="2"/>
      <c r="G10" s="54">
        <v>34.4</v>
      </c>
      <c r="H10" s="54">
        <v>34.5</v>
      </c>
      <c r="I10" s="2"/>
      <c r="J10" s="54">
        <v>36.75</v>
      </c>
      <c r="K10" s="54">
        <f>J10+0.5</f>
        <v>37.25</v>
      </c>
      <c r="L10" s="2"/>
      <c r="M10" s="54">
        <v>45.95</v>
      </c>
      <c r="N10" s="54">
        <v>46.1</v>
      </c>
      <c r="O10" s="15"/>
      <c r="P10" s="8">
        <f>D10-H10</f>
        <v>3.5499999999999972</v>
      </c>
      <c r="Q10" s="8">
        <f>E10-G10</f>
        <v>3.7000000000000028</v>
      </c>
      <c r="R10" s="2"/>
      <c r="S10" s="8">
        <f>M10-E10</f>
        <v>7.8500000000000014</v>
      </c>
      <c r="T10" s="8">
        <f>N10-D10</f>
        <v>8.0500000000000043</v>
      </c>
      <c r="U10" s="2"/>
      <c r="V10" s="8">
        <f>D10-K10</f>
        <v>0.79999999999999716</v>
      </c>
      <c r="W10" s="8">
        <f>E10-J10</f>
        <v>1.3500000000000014</v>
      </c>
      <c r="X10" s="2"/>
      <c r="Y10" s="8">
        <f>J10-H10</f>
        <v>2.25</v>
      </c>
      <c r="Z10" s="8">
        <f>K10-G10</f>
        <v>2.8500000000000014</v>
      </c>
      <c r="AA10" s="2"/>
      <c r="AB10" s="13" t="s">
        <v>22</v>
      </c>
      <c r="AC10" s="54">
        <f>D10-1</f>
        <v>37.049999999999997</v>
      </c>
      <c r="AD10" s="54">
        <f>AC10+0.75</f>
        <v>37.799999999999997</v>
      </c>
      <c r="AE10" s="16"/>
      <c r="AF10" s="54">
        <f>D10+1.5</f>
        <v>39.549999999999997</v>
      </c>
      <c r="AG10" s="54">
        <f>AF10+0.25</f>
        <v>39.799999999999997</v>
      </c>
      <c r="AH10" s="16"/>
      <c r="AJ10" s="16"/>
      <c r="AK10" s="21" t="s">
        <v>14</v>
      </c>
      <c r="AL10" s="32">
        <f>(AL6+AL8)/2</f>
        <v>2.1074999999999999</v>
      </c>
      <c r="AM10" s="32">
        <f>(AM6+AM8)/2</f>
        <v>2.1174999999999997</v>
      </c>
      <c r="AN10" s="49">
        <f>D4</f>
        <v>21.15</v>
      </c>
      <c r="AO10" s="49">
        <f>E4</f>
        <v>21.25</v>
      </c>
      <c r="AP10" s="48">
        <f>AN10/AL10</f>
        <v>10.0355871886121</v>
      </c>
      <c r="AQ10" s="48">
        <f>AO10/AM10</f>
        <v>10.035419126328218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111" t="s">
        <v>165</v>
      </c>
      <c r="Q11" s="112"/>
      <c r="R11" s="2"/>
      <c r="S11" s="105" t="s">
        <v>160</v>
      </c>
      <c r="T11" s="106"/>
      <c r="U11" s="2"/>
      <c r="V11" s="111" t="s">
        <v>139</v>
      </c>
      <c r="W11" s="112"/>
      <c r="X11" s="2"/>
      <c r="Y11" s="111" t="s">
        <v>166</v>
      </c>
      <c r="Z11" s="112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2.411</v>
      </c>
      <c r="C12" s="13" t="s">
        <v>25</v>
      </c>
      <c r="D12" s="54">
        <v>22.75</v>
      </c>
      <c r="E12" s="54">
        <v>23</v>
      </c>
      <c r="F12" s="2"/>
      <c r="G12" s="54">
        <v>21.25</v>
      </c>
      <c r="H12" s="54">
        <v>21.75</v>
      </c>
      <c r="I12" s="2"/>
      <c r="J12" s="54">
        <v>22.15</v>
      </c>
      <c r="K12" s="54">
        <v>22.75</v>
      </c>
      <c r="L12" s="2"/>
      <c r="M12" s="54">
        <v>27.05</v>
      </c>
      <c r="N12" s="54">
        <v>27.2</v>
      </c>
      <c r="O12" s="15"/>
      <c r="P12" s="8">
        <f>D12-H12</f>
        <v>1</v>
      </c>
      <c r="Q12" s="8">
        <f>E12-G12</f>
        <v>1.75</v>
      </c>
      <c r="R12" s="2"/>
      <c r="S12" s="8">
        <f>M12-E12</f>
        <v>4.0500000000000007</v>
      </c>
      <c r="T12" s="8">
        <f>N12-D12</f>
        <v>4.4499999999999993</v>
      </c>
      <c r="U12" s="2"/>
      <c r="V12" s="8">
        <f>D12-K12</f>
        <v>0</v>
      </c>
      <c r="W12" s="8">
        <f>E12-J12</f>
        <v>0.85000000000000142</v>
      </c>
      <c r="X12" s="2"/>
      <c r="Y12" s="8">
        <f>J12-H12</f>
        <v>0.39999999999999858</v>
      </c>
      <c r="Z12" s="8">
        <f>K12-G12</f>
        <v>1.5</v>
      </c>
      <c r="AA12" s="2"/>
      <c r="AB12" s="13" t="s">
        <v>25</v>
      </c>
      <c r="AC12" s="54">
        <f>D12-1.25</f>
        <v>21.5</v>
      </c>
      <c r="AD12" s="54">
        <f>AC12+0.75</f>
        <v>22.25</v>
      </c>
      <c r="AE12" s="16"/>
      <c r="AF12" s="54">
        <f>D12+0.5</f>
        <v>23.25</v>
      </c>
      <c r="AG12" s="54">
        <f>AF12+0.5</f>
        <v>23.75</v>
      </c>
      <c r="AH12" s="16"/>
      <c r="AJ12" s="16"/>
      <c r="AK12" s="21" t="s">
        <v>19</v>
      </c>
      <c r="AL12" s="32">
        <f>B8</f>
        <v>2.2909999999999999</v>
      </c>
      <c r="AM12" s="32">
        <f>AL12+0.01</f>
        <v>2.3009999999999997</v>
      </c>
      <c r="AN12" s="49">
        <f>D8</f>
        <v>29.7</v>
      </c>
      <c r="AO12" s="49">
        <f>E8</f>
        <v>29.9</v>
      </c>
      <c r="AP12" s="48">
        <f>AN12/AL12</f>
        <v>12.963771278917504</v>
      </c>
      <c r="AQ12" s="48">
        <f>AO12/AM12</f>
        <v>12.994350282485877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2.415</v>
      </c>
      <c r="C14" s="13" t="s">
        <v>27</v>
      </c>
      <c r="D14" s="54">
        <v>22.9</v>
      </c>
      <c r="E14" s="54">
        <v>22.95</v>
      </c>
      <c r="F14" s="2"/>
      <c r="G14" s="54">
        <v>21.9</v>
      </c>
      <c r="H14" s="54">
        <v>22</v>
      </c>
      <c r="I14" s="2"/>
      <c r="J14" s="54">
        <v>22.25</v>
      </c>
      <c r="K14" s="54">
        <v>22.75</v>
      </c>
      <c r="L14" s="2"/>
      <c r="M14" s="54">
        <v>25.9</v>
      </c>
      <c r="N14" s="54">
        <v>26</v>
      </c>
      <c r="O14" s="15"/>
      <c r="P14" s="8">
        <f>D14-H14</f>
        <v>0.89999999999999858</v>
      </c>
      <c r="Q14" s="8">
        <f>E14-G14</f>
        <v>1.0500000000000007</v>
      </c>
      <c r="R14" s="2"/>
      <c r="S14" s="8">
        <f>M14-E14</f>
        <v>2.9499999999999993</v>
      </c>
      <c r="T14" s="8">
        <f>N14-D14</f>
        <v>3.1000000000000014</v>
      </c>
      <c r="U14" s="2"/>
      <c r="V14" s="8">
        <f>D14-K14</f>
        <v>0.14999999999999858</v>
      </c>
      <c r="W14" s="8">
        <f>E14-J14</f>
        <v>0.69999999999999929</v>
      </c>
      <c r="X14" s="2"/>
      <c r="Y14" s="8">
        <f>J14-H14</f>
        <v>0.25</v>
      </c>
      <c r="Z14" s="8">
        <f>K14-G14</f>
        <v>0.85000000000000142</v>
      </c>
      <c r="AA14" s="2"/>
      <c r="AB14" s="13" t="s">
        <v>27</v>
      </c>
      <c r="AC14" s="54">
        <f>D14-0.25</f>
        <v>22.65</v>
      </c>
      <c r="AD14" s="54">
        <f>AC14+0.25</f>
        <v>22.9</v>
      </c>
      <c r="AE14" s="16"/>
      <c r="AF14" s="54">
        <f>D14+0.45</f>
        <v>23.349999999999998</v>
      </c>
      <c r="AG14" s="54">
        <f>AF14+0.5</f>
        <v>23.849999999999998</v>
      </c>
      <c r="AH14" s="16"/>
      <c r="AJ14" s="16"/>
      <c r="AK14" s="21" t="s">
        <v>28</v>
      </c>
      <c r="AL14" s="50">
        <f>B10</f>
        <v>2.3559999999999999</v>
      </c>
      <c r="AM14" s="50">
        <f>AL14+0.01</f>
        <v>2.3659999999999997</v>
      </c>
      <c r="AN14" s="38">
        <f>D10</f>
        <v>38.049999999999997</v>
      </c>
      <c r="AO14" s="38">
        <f>E10</f>
        <v>38.1</v>
      </c>
      <c r="AP14" s="48">
        <f>AN14/AL14</f>
        <v>16.150254668930391</v>
      </c>
      <c r="AQ14" s="48">
        <f>AO14/AM14</f>
        <v>16.103127641589182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2.4409999999999998</v>
      </c>
      <c r="C16" s="13" t="s">
        <v>57</v>
      </c>
      <c r="D16" s="54">
        <f>((D2*800*16)+(D4*800*43)+(D6*800*22)+(D8*800*20)+(D10*800*44)+(D12*800*20)+(D14*800*64))/(229*800)</f>
        <v>26.030786026200872</v>
      </c>
      <c r="E16" s="54">
        <f>((E2*800*16)+(E4*800*43)+(E6*800*22)+(E8*800*20)+(E10*800*44)+(E12*800*20)+(E14*800*64))/(229*800)</f>
        <v>26.133842794759826</v>
      </c>
      <c r="F16" s="2"/>
      <c r="G16" s="54">
        <f>((G2*800*16)+(G4*800*43)+(G6*800*22)+(G8*800*20)+(G10*800*44)+(G12*800*20)+(G14*800*64))/(229*800)</f>
        <v>24.218777292576419</v>
      </c>
      <c r="H16" s="54">
        <f>((H2*800*16)+(H4*800*43)+(H6*800*22)+(H8*800*20)+(H10*800*44)+(H12*800*20)+(H14*800*64))/(229*800)</f>
        <v>24.463755458515283</v>
      </c>
      <c r="I16" s="2"/>
      <c r="J16" s="54">
        <f>((J2*800*16)+(J4*800*43)+(J6*800*22)+(J8*800*20)+(J10*800*44)+(J12*800*20)+(J14*800*64))/(229*800)</f>
        <v>25.184061135371181</v>
      </c>
      <c r="K16" s="54">
        <f>((K2*800*16)+(K4*800*43)+(K6*800*22)+(K8*800*20)+(K10*800*44)+(K12*800*20)+(K14*800*64))/(229*800)</f>
        <v>25.692794759825329</v>
      </c>
      <c r="L16" s="2"/>
      <c r="M16" s="54">
        <f>((M2*800*16)+(M4*800*43)+(M6*800*22)+(M8*800*20)+(M10*800*44)+(M12*800*20)+(M14*800*64))/(229*800)</f>
        <v>30.577292576419214</v>
      </c>
      <c r="N16" s="54">
        <f>((N2*800*16)+(N4*800*43)+(N6*800*22)+(N8*800*20)+(N10*800*44)+(N12*800*20)+(N14*800*64))/(229*800)</f>
        <v>30.734716157205241</v>
      </c>
      <c r="O16" s="15"/>
      <c r="P16" s="8">
        <f>D16-H16</f>
        <v>1.5670305676855882</v>
      </c>
      <c r="Q16" s="8">
        <f>E16-G16</f>
        <v>1.9150655021834062</v>
      </c>
      <c r="R16" s="2"/>
      <c r="S16" s="8">
        <f>M16-E16</f>
        <v>4.443449781659389</v>
      </c>
      <c r="T16" s="8">
        <f>N16-D16</f>
        <v>4.7039301310043697</v>
      </c>
      <c r="U16" s="2"/>
      <c r="V16" s="8">
        <f>D16-K16</f>
        <v>0.33799126637554266</v>
      </c>
      <c r="W16" s="8">
        <f>E16-J16</f>
        <v>0.94978165938864478</v>
      </c>
      <c r="X16" s="12"/>
      <c r="Y16" s="8">
        <f>J16-H16</f>
        <v>0.7203056768558973</v>
      </c>
      <c r="Z16" s="8">
        <f>K16-G16</f>
        <v>1.4740174672489097</v>
      </c>
      <c r="AA16" s="2"/>
      <c r="AB16" s="13" t="s">
        <v>61</v>
      </c>
      <c r="AC16" s="54">
        <f>((AC2*800*16)+(AC4*800*43)+(AC6*800*22)+(AC8*800*20)+(AC10*800*44)+(AC12*800*20)+(AC14*800*64))/(229*800)</f>
        <v>25.581004366812227</v>
      </c>
      <c r="AD16" s="54">
        <f>((AD2*800*16)+(AD4*800*43)+(AD6*800*22)+(AD8*800*20)+(AD10*800*44)+(AD12*800*20)+(AD14*800*64))/(229*800)</f>
        <v>25.989082969432314</v>
      </c>
      <c r="AE16" s="16"/>
      <c r="AF16" s="54">
        <f>((AF2*800*16)+(AF4*800*43)+(AF6*800*22)+(AF8*800*20)+(AF10*800*44)+(AF12*800*20)+(AF14*800*64))/(229*800)</f>
        <v>27.155021834061134</v>
      </c>
      <c r="AG16" s="54">
        <f>((AG2*800*16)+(AG4*800*43)+(AG6*800*22)+(AG8*800*20)+(AG10*800*44)+(AG12*800*20)+(AG14*800*64))/(229*800)</f>
        <v>27.734716157205241</v>
      </c>
      <c r="AH16" s="16"/>
      <c r="AJ16" s="16"/>
      <c r="AK16" s="21" t="s">
        <v>31</v>
      </c>
      <c r="AL16" s="50">
        <f>B12</f>
        <v>2.411</v>
      </c>
      <c r="AM16" s="50">
        <f>AL16+0.01</f>
        <v>2.4209999999999998</v>
      </c>
      <c r="AN16" s="38">
        <f>D10</f>
        <v>38.049999999999997</v>
      </c>
      <c r="AO16" s="38">
        <f>E10</f>
        <v>38.1</v>
      </c>
      <c r="AP16" s="48">
        <f>AN16/AL16</f>
        <v>15.781833264205723</v>
      </c>
      <c r="AQ16" s="48">
        <f>AO16/AM16</f>
        <v>15.737298636926891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54">
        <v>25.95</v>
      </c>
      <c r="E18" s="54">
        <v>26.1</v>
      </c>
      <c r="F18" s="2"/>
      <c r="G18" s="54">
        <v>24.2</v>
      </c>
      <c r="H18" s="54">
        <v>24.5</v>
      </c>
      <c r="I18" s="4"/>
      <c r="J18" s="54">
        <v>25.1</v>
      </c>
      <c r="K18" s="54">
        <v>25.75</v>
      </c>
      <c r="L18" s="2"/>
      <c r="M18" s="54">
        <v>28.5</v>
      </c>
      <c r="N18" s="54">
        <v>30.6</v>
      </c>
      <c r="O18" s="15"/>
      <c r="P18" s="8">
        <f>D18-H18</f>
        <v>1.4499999999999993</v>
      </c>
      <c r="Q18" s="8">
        <f>E18-G18</f>
        <v>1.9000000000000021</v>
      </c>
      <c r="R18" s="2"/>
      <c r="S18" s="8">
        <f>M18-E18</f>
        <v>2.3999999999999986</v>
      </c>
      <c r="T18" s="8">
        <f>N18-D18</f>
        <v>4.6500000000000021</v>
      </c>
      <c r="U18" s="2"/>
      <c r="V18" s="8">
        <f>D18-K18</f>
        <v>0.19999999999999929</v>
      </c>
      <c r="W18" s="8">
        <f>E18-J18</f>
        <v>1</v>
      </c>
      <c r="X18" s="12"/>
      <c r="Y18" s="8">
        <f>J18-H18</f>
        <v>0.60000000000000142</v>
      </c>
      <c r="Z18" s="8">
        <f>K18-G18</f>
        <v>1.5500000000000007</v>
      </c>
      <c r="AA18" s="2"/>
      <c r="AB18" s="13" t="s">
        <v>60</v>
      </c>
      <c r="AC18" s="54">
        <v>25.5</v>
      </c>
      <c r="AD18" s="54">
        <v>26</v>
      </c>
      <c r="AE18" s="25"/>
      <c r="AF18" s="54">
        <v>27.5</v>
      </c>
      <c r="AG18" s="54">
        <v>28</v>
      </c>
      <c r="AH18" s="16"/>
      <c r="AJ18" s="16"/>
      <c r="AK18" s="21" t="s">
        <v>22</v>
      </c>
      <c r="AL18" s="32">
        <f>(AL14+AL16)/2</f>
        <v>2.3834999999999997</v>
      </c>
      <c r="AM18" s="32">
        <f>(AM14+AM16)/2</f>
        <v>2.3934999999999995</v>
      </c>
      <c r="AN18" s="49">
        <f>D10</f>
        <v>38.049999999999997</v>
      </c>
      <c r="AO18" s="49">
        <f>E10</f>
        <v>38.1</v>
      </c>
      <c r="AP18" s="48">
        <f>AN18/AL18</f>
        <v>15.963918607090413</v>
      </c>
      <c r="AQ18" s="48">
        <f>AO18/AM18</f>
        <v>15.91811155212033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3.8">
      <c r="A20" s="12"/>
      <c r="B20" s="12"/>
      <c r="C20" s="29" t="s">
        <v>35</v>
      </c>
      <c r="D20" s="58">
        <v>25.75</v>
      </c>
      <c r="E20" s="58">
        <v>25.9</v>
      </c>
      <c r="F20" s="2"/>
      <c r="G20" s="55">
        <v>24.25</v>
      </c>
      <c r="H20" s="55">
        <v>24.75</v>
      </c>
      <c r="I20" s="9"/>
      <c r="J20" s="55">
        <f>D20-0.6</f>
        <v>25.15</v>
      </c>
      <c r="K20" s="55">
        <f>J20+0.5</f>
        <v>25.65</v>
      </c>
      <c r="L20" s="2"/>
      <c r="M20" s="54">
        <v>30.15</v>
      </c>
      <c r="N20" s="54">
        <v>30.3</v>
      </c>
      <c r="O20" s="15"/>
      <c r="P20" s="8">
        <f>D20-H20</f>
        <v>1</v>
      </c>
      <c r="Q20" s="8">
        <f>E20-G20</f>
        <v>1.6499999999999986</v>
      </c>
      <c r="R20" s="2"/>
      <c r="S20" s="8">
        <f>M20-E20</f>
        <v>4.25</v>
      </c>
      <c r="T20" s="8">
        <f>N20-D20</f>
        <v>4.5500000000000007</v>
      </c>
      <c r="U20" s="2"/>
      <c r="V20" s="8">
        <f>D20-K20</f>
        <v>0.10000000000000142</v>
      </c>
      <c r="W20" s="8">
        <f>E20-J20</f>
        <v>0.75</v>
      </c>
      <c r="X20" s="12"/>
      <c r="Y20" s="8">
        <f>J20-H20</f>
        <v>0.39999999999999858</v>
      </c>
      <c r="Z20" s="8">
        <f>K20-G20</f>
        <v>1.3999999999999986</v>
      </c>
      <c r="AA20" s="2"/>
      <c r="AB20" s="29" t="s">
        <v>35</v>
      </c>
      <c r="AC20" s="54">
        <f>D20+0.5</f>
        <v>26.25</v>
      </c>
      <c r="AD20" s="54">
        <f>AC20+0.5</f>
        <v>26.75</v>
      </c>
      <c r="AE20" s="16"/>
      <c r="AF20" s="54">
        <f>D20+0.75</f>
        <v>26.5</v>
      </c>
      <c r="AG20" s="54">
        <f>AF20+0.5</f>
        <v>27</v>
      </c>
      <c r="AH20" s="16"/>
      <c r="AJ20" s="16"/>
      <c r="AK20" s="21" t="s">
        <v>25</v>
      </c>
      <c r="AL20" s="32">
        <f>B14</f>
        <v>2.415</v>
      </c>
      <c r="AM20" s="32">
        <f>AL20+0.01</f>
        <v>2.4249999999999998</v>
      </c>
      <c r="AN20" s="49">
        <f>D12</f>
        <v>22.75</v>
      </c>
      <c r="AO20" s="49">
        <f>E12</f>
        <v>23</v>
      </c>
      <c r="AP20" s="48">
        <f>AN20/AL20</f>
        <v>9.420289855072463</v>
      </c>
      <c r="AQ20" s="48">
        <f>AO20/AM20</f>
        <v>9.4845360824742269</v>
      </c>
      <c r="AR20" s="16"/>
    </row>
    <row r="21" spans="1:44" ht="10.5" customHeight="1" thickBot="1">
      <c r="A21" s="12"/>
      <c r="B21" s="12"/>
      <c r="C21" s="30"/>
      <c r="D21" s="84"/>
      <c r="E21" s="85"/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1.5</v>
      </c>
      <c r="AG21" s="31">
        <f>AG20-AF2</f>
        <v>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4" thickBot="1">
      <c r="A22" s="12"/>
      <c r="B22" s="12"/>
      <c r="C22" s="13" t="s">
        <v>39</v>
      </c>
      <c r="D22" s="58">
        <v>24.5</v>
      </c>
      <c r="E22" s="58">
        <v>25</v>
      </c>
      <c r="F22" s="2"/>
      <c r="G22" s="55">
        <v>23.25</v>
      </c>
      <c r="H22" s="55">
        <v>24</v>
      </c>
      <c r="I22" s="9"/>
      <c r="J22" s="55">
        <f>D22-0.5</f>
        <v>24</v>
      </c>
      <c r="K22" s="55">
        <f>J22+0.5</f>
        <v>24.5</v>
      </c>
      <c r="L22" s="2"/>
      <c r="M22" s="54">
        <v>27.8</v>
      </c>
      <c r="N22" s="54">
        <v>28</v>
      </c>
      <c r="O22" s="15"/>
      <c r="P22" s="8">
        <f>D22-H22</f>
        <v>0.5</v>
      </c>
      <c r="Q22" s="8">
        <f>E22-G22</f>
        <v>1.75</v>
      </c>
      <c r="R22" s="2"/>
      <c r="S22" s="8">
        <f>M22-E22</f>
        <v>2.8000000000000007</v>
      </c>
      <c r="T22" s="8">
        <f>N22-D22</f>
        <v>3.5</v>
      </c>
      <c r="U22" s="2"/>
      <c r="V22" s="8">
        <f>D22-K22</f>
        <v>0</v>
      </c>
      <c r="W22" s="8">
        <f>E22-J22</f>
        <v>1</v>
      </c>
      <c r="X22" s="12"/>
      <c r="Y22" s="8">
        <f>J22-H22</f>
        <v>0</v>
      </c>
      <c r="Z22" s="8">
        <f>K22-G22</f>
        <v>1.25</v>
      </c>
      <c r="AA22" s="2"/>
      <c r="AB22" s="13" t="s">
        <v>39</v>
      </c>
      <c r="AC22" s="54">
        <f>D22-0.5</f>
        <v>24</v>
      </c>
      <c r="AD22" s="54">
        <f>AC22+0.5</f>
        <v>24.5</v>
      </c>
      <c r="AE22" s="16"/>
      <c r="AF22" s="55">
        <f>D22+1</f>
        <v>25.5</v>
      </c>
      <c r="AG22" s="55">
        <f>AF22+0.75</f>
        <v>26.25</v>
      </c>
      <c r="AH22" s="16"/>
      <c r="AJ22" s="16"/>
      <c r="AK22" s="51" t="s">
        <v>154</v>
      </c>
      <c r="AL22" s="53">
        <v>2.91</v>
      </c>
      <c r="AM22" s="53">
        <v>2.92</v>
      </c>
      <c r="AN22" s="52">
        <f>D36</f>
        <v>28</v>
      </c>
      <c r="AO22" s="49">
        <f>E36</f>
        <v>28.5</v>
      </c>
      <c r="AP22" s="48">
        <f>AN22/AL22</f>
        <v>9.6219931271477659</v>
      </c>
      <c r="AQ22" s="48">
        <f>AO22/AM22</f>
        <v>9.7602739726027394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4.4" thickBot="1">
      <c r="A24" s="12"/>
      <c r="B24" s="12"/>
      <c r="C24" s="13" t="s">
        <v>40</v>
      </c>
      <c r="D24" s="58">
        <v>26.5</v>
      </c>
      <c r="E24" s="58">
        <v>27</v>
      </c>
      <c r="F24" s="2"/>
      <c r="G24" s="55">
        <v>25</v>
      </c>
      <c r="H24" s="55">
        <v>25.75</v>
      </c>
      <c r="I24" s="9"/>
      <c r="J24" s="55">
        <f>D24-0.75</f>
        <v>25.75</v>
      </c>
      <c r="K24" s="55">
        <f>J24+0.5</f>
        <v>26.25</v>
      </c>
      <c r="L24" s="2"/>
      <c r="M24" s="54">
        <v>30.5</v>
      </c>
      <c r="N24" s="54">
        <v>31</v>
      </c>
      <c r="O24" s="15"/>
      <c r="P24" s="8">
        <f>D24-H24</f>
        <v>0.75</v>
      </c>
      <c r="Q24" s="8">
        <f>E24-G24</f>
        <v>2</v>
      </c>
      <c r="R24" s="2"/>
      <c r="S24" s="8">
        <f>M24-E24</f>
        <v>3.5</v>
      </c>
      <c r="T24" s="8">
        <f>N24-D24</f>
        <v>4.5</v>
      </c>
      <c r="U24" s="2"/>
      <c r="V24" s="8">
        <f>D24-K24</f>
        <v>0.25</v>
      </c>
      <c r="W24" s="8">
        <f>E24-J24</f>
        <v>1.25</v>
      </c>
      <c r="X24" s="12"/>
      <c r="Y24" s="8">
        <f>J24-H24</f>
        <v>0</v>
      </c>
      <c r="Z24" s="8">
        <f>K24-G24</f>
        <v>1.25</v>
      </c>
      <c r="AA24" s="2"/>
      <c r="AB24" s="13" t="s">
        <v>40</v>
      </c>
      <c r="AC24" s="54">
        <f>D24-0.75</f>
        <v>25.75</v>
      </c>
      <c r="AD24" s="54">
        <f>AC24+0.75</f>
        <v>26.5</v>
      </c>
      <c r="AE24" s="16"/>
      <c r="AF24" s="55">
        <f>D24+0.5</f>
        <v>27</v>
      </c>
      <c r="AG24" s="55">
        <f>AF24+0.5</f>
        <v>27.5</v>
      </c>
      <c r="AH24" s="16"/>
      <c r="AJ24" s="16"/>
      <c r="AK24" s="51" t="s">
        <v>155</v>
      </c>
      <c r="AL24" s="53">
        <v>3.15</v>
      </c>
      <c r="AM24" s="53">
        <v>3.16</v>
      </c>
      <c r="AN24" s="49">
        <f>D38</f>
        <v>30.25</v>
      </c>
      <c r="AO24" s="49">
        <f>E38</f>
        <v>30.75</v>
      </c>
      <c r="AP24" s="48">
        <f>AN24/AL24</f>
        <v>9.6031746031746028</v>
      </c>
      <c r="AQ24" s="48">
        <f>AO24/AM24</f>
        <v>9.7310126582278471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4" thickBot="1">
      <c r="A26" s="12"/>
      <c r="B26" s="12"/>
      <c r="C26" s="13" t="s">
        <v>42</v>
      </c>
      <c r="D26" s="58">
        <v>31.5</v>
      </c>
      <c r="E26" s="58">
        <v>31.85</v>
      </c>
      <c r="F26" s="2"/>
      <c r="G26" s="55">
        <v>29.25</v>
      </c>
      <c r="H26" s="55">
        <v>29.75</v>
      </c>
      <c r="I26" s="9"/>
      <c r="J26" s="55">
        <f>D26-0.5</f>
        <v>31</v>
      </c>
      <c r="K26" s="55">
        <f>J26+0.5</f>
        <v>31.5</v>
      </c>
      <c r="L26" s="2"/>
      <c r="M26" s="54">
        <v>37.5</v>
      </c>
      <c r="N26" s="54">
        <v>38</v>
      </c>
      <c r="O26" s="40"/>
      <c r="P26" s="8">
        <f>D26-H26</f>
        <v>1.75</v>
      </c>
      <c r="Q26" s="8">
        <f>E26-G26</f>
        <v>2.6000000000000014</v>
      </c>
      <c r="R26" s="2"/>
      <c r="S26" s="8">
        <f>M26-E26</f>
        <v>5.6499999999999986</v>
      </c>
      <c r="T26" s="8">
        <f>N26-D26</f>
        <v>6.5</v>
      </c>
      <c r="U26" s="2"/>
      <c r="V26" s="8">
        <f>D26-K26</f>
        <v>0</v>
      </c>
      <c r="W26" s="8">
        <f>E26-J26</f>
        <v>0.85000000000000142</v>
      </c>
      <c r="X26" s="12"/>
      <c r="Y26" s="8">
        <f>J26-H26</f>
        <v>1.25</v>
      </c>
      <c r="Z26" s="8">
        <f>K26-G26</f>
        <v>2.25</v>
      </c>
      <c r="AA26" s="2"/>
      <c r="AB26" s="13" t="s">
        <v>42</v>
      </c>
      <c r="AC26" s="54">
        <f>D26-0.75</f>
        <v>30.75</v>
      </c>
      <c r="AD26" s="54">
        <f>AC26+0.75</f>
        <v>31.5</v>
      </c>
      <c r="AE26" s="16"/>
      <c r="AF26" s="55">
        <f>D26+0.5</f>
        <v>32</v>
      </c>
      <c r="AG26" s="55">
        <f>AF26+0.5</f>
        <v>32.5</v>
      </c>
      <c r="AH26" s="16"/>
      <c r="AJ26" s="16"/>
      <c r="AK26" s="51" t="s">
        <v>156</v>
      </c>
      <c r="AL26" s="53">
        <v>3.26</v>
      </c>
      <c r="AM26" s="53">
        <v>3.27</v>
      </c>
      <c r="AN26" s="49">
        <f>D40</f>
        <v>31.25</v>
      </c>
      <c r="AO26" s="49">
        <f>E40</f>
        <v>32</v>
      </c>
      <c r="AP26" s="48">
        <f>AN26/AL26</f>
        <v>9.5858895705521476</v>
      </c>
      <c r="AQ26" s="48">
        <f>AO26/AM26</f>
        <v>9.7859327217125376</v>
      </c>
      <c r="AR26" s="16"/>
    </row>
    <row r="27" spans="1:44" ht="10.5" customHeight="1" thickBo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4" thickBot="1">
      <c r="A28" s="12"/>
      <c r="B28" s="12"/>
      <c r="C28" s="13" t="s">
        <v>44</v>
      </c>
      <c r="D28" s="55">
        <v>39</v>
      </c>
      <c r="E28" s="55">
        <v>39.25</v>
      </c>
      <c r="F28" s="2">
        <v>24.4</v>
      </c>
      <c r="G28" s="55">
        <v>35</v>
      </c>
      <c r="H28" s="55">
        <v>35.25</v>
      </c>
      <c r="I28" s="9"/>
      <c r="J28" s="55">
        <f>D28-1</f>
        <v>38</v>
      </c>
      <c r="K28" s="55">
        <f>J28+0.75</f>
        <v>38.75</v>
      </c>
      <c r="L28" s="2"/>
      <c r="M28" s="57">
        <v>47.25</v>
      </c>
      <c r="N28" s="57">
        <v>47.4</v>
      </c>
      <c r="O28" s="15"/>
      <c r="P28" s="8">
        <f>D28-H28</f>
        <v>3.75</v>
      </c>
      <c r="Q28" s="8">
        <f>E28-G28</f>
        <v>4.25</v>
      </c>
      <c r="R28" s="2"/>
      <c r="S28" s="8">
        <f>M28-E28</f>
        <v>8</v>
      </c>
      <c r="T28" s="8">
        <f>N28-D28</f>
        <v>8.3999999999999986</v>
      </c>
      <c r="U28" s="2"/>
      <c r="V28" s="8">
        <f>D28-K28</f>
        <v>0.25</v>
      </c>
      <c r="W28" s="8">
        <f>E28-J28</f>
        <v>1.25</v>
      </c>
      <c r="X28" s="12"/>
      <c r="Y28" s="8">
        <f>J28-H28</f>
        <v>2.75</v>
      </c>
      <c r="Z28" s="8">
        <f>K28-G28</f>
        <v>3.75</v>
      </c>
      <c r="AA28" s="2"/>
      <c r="AB28" s="13" t="s">
        <v>44</v>
      </c>
      <c r="AC28" s="54">
        <f>D28-0.75</f>
        <v>38.25</v>
      </c>
      <c r="AD28" s="54">
        <f>AC28+0.75</f>
        <v>39</v>
      </c>
      <c r="AE28" s="16"/>
      <c r="AF28" s="55">
        <f>D28+1.25</f>
        <v>40.25</v>
      </c>
      <c r="AG28" s="55">
        <f>AF28+0.5</f>
        <v>40.75</v>
      </c>
      <c r="AH28" s="16"/>
      <c r="AJ28" s="16"/>
      <c r="AK28" s="51" t="s">
        <v>169</v>
      </c>
      <c r="AL28" s="53">
        <v>3.34</v>
      </c>
      <c r="AM28" s="53">
        <v>3.36</v>
      </c>
      <c r="AN28" s="49">
        <f>D42</f>
        <v>31.25</v>
      </c>
      <c r="AO28" s="49">
        <f>E42</f>
        <v>31.75</v>
      </c>
      <c r="AP28" s="48">
        <f>AN28/AL28</f>
        <v>9.3562874251497004</v>
      </c>
      <c r="AQ28" s="48">
        <f>AO28/AM28</f>
        <v>9.4494047619047628</v>
      </c>
      <c r="AR28" s="16"/>
    </row>
    <row r="29" spans="1:44" ht="10.5" customHeight="1" thickBot="1">
      <c r="A29" s="12"/>
      <c r="B29" s="12"/>
      <c r="C29" s="10" t="s">
        <v>36</v>
      </c>
      <c r="D29" s="10">
        <f>D28-E10</f>
        <v>0.89999999999999858</v>
      </c>
      <c r="E29" s="10">
        <f>E28-D10</f>
        <v>1.2000000000000028</v>
      </c>
      <c r="F29" s="2"/>
      <c r="G29" s="10">
        <f>G28-H10</f>
        <v>0.5</v>
      </c>
      <c r="H29" s="10">
        <f>H28-G10</f>
        <v>0.85000000000000142</v>
      </c>
      <c r="I29" s="9"/>
      <c r="J29" s="86"/>
      <c r="K29" s="87"/>
      <c r="L29" s="2"/>
      <c r="M29" s="56">
        <f>M28-H28</f>
        <v>12</v>
      </c>
      <c r="N29" s="56">
        <f>N28-G28</f>
        <v>12.399999999999999</v>
      </c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4" thickBot="1">
      <c r="A30" s="12"/>
      <c r="B30" s="12"/>
      <c r="C30" s="13" t="s">
        <v>45</v>
      </c>
      <c r="D30" s="55">
        <v>24.5</v>
      </c>
      <c r="E30" s="55">
        <v>25.25</v>
      </c>
      <c r="F30" s="2"/>
      <c r="G30" s="55">
        <v>23.5</v>
      </c>
      <c r="H30" s="55">
        <v>24.25</v>
      </c>
      <c r="I30" s="9"/>
      <c r="J30" s="55">
        <f>D30-0.75</f>
        <v>23.75</v>
      </c>
      <c r="K30" s="55">
        <f>J30+0.5</f>
        <v>24.25</v>
      </c>
      <c r="L30" s="2"/>
      <c r="M30" s="54">
        <v>28.6</v>
      </c>
      <c r="N30" s="54">
        <v>28.9</v>
      </c>
      <c r="O30" s="15"/>
      <c r="P30" s="8">
        <f>D30-H30</f>
        <v>0.25</v>
      </c>
      <c r="Q30" s="8">
        <f>E30-G30</f>
        <v>1.75</v>
      </c>
      <c r="R30" s="2"/>
      <c r="S30" s="8">
        <f>M30-E30</f>
        <v>3.3500000000000014</v>
      </c>
      <c r="T30" s="8">
        <f>N30-D30</f>
        <v>4.3999999999999986</v>
      </c>
      <c r="U30" s="2"/>
      <c r="V30" s="8">
        <f>D30-K30</f>
        <v>0.25</v>
      </c>
      <c r="W30" s="8">
        <f>E30-J30</f>
        <v>1.5</v>
      </c>
      <c r="X30" s="12"/>
      <c r="Y30" s="8">
        <f>J30-H30</f>
        <v>-0.5</v>
      </c>
      <c r="Z30" s="8">
        <f>K30-G30</f>
        <v>0.75</v>
      </c>
      <c r="AA30" s="2"/>
      <c r="AB30" s="13" t="s">
        <v>45</v>
      </c>
      <c r="AC30" s="54">
        <f>D30-1</f>
        <v>23.5</v>
      </c>
      <c r="AD30" s="54">
        <f>AC30+0.75</f>
        <v>24.25</v>
      </c>
      <c r="AE30" s="16"/>
      <c r="AF30" s="55">
        <f>D30+0.75</f>
        <v>25.25</v>
      </c>
      <c r="AG30" s="55">
        <f>AF30+0.75</f>
        <v>26</v>
      </c>
      <c r="AH30" s="16"/>
      <c r="AJ30" s="16"/>
      <c r="AK30" s="51" t="s">
        <v>170</v>
      </c>
      <c r="AL30" s="53">
        <v>3.43</v>
      </c>
      <c r="AM30" s="53">
        <v>3.44</v>
      </c>
      <c r="AN30" s="49">
        <f>D44</f>
        <v>31.5</v>
      </c>
      <c r="AO30" s="49">
        <f>E44</f>
        <v>32</v>
      </c>
      <c r="AP30" s="48">
        <f>AN30/AL30</f>
        <v>9.1836734693877542</v>
      </c>
      <c r="AQ30" s="48">
        <f>AO30/AM30</f>
        <v>9.3023255813953494</v>
      </c>
      <c r="AR30" s="16"/>
    </row>
    <row r="31" spans="1:44" ht="10.5" customHeight="1" thickBo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 thickBot="1">
      <c r="A32" s="12"/>
      <c r="B32" s="12"/>
      <c r="C32" s="13" t="s">
        <v>47</v>
      </c>
      <c r="D32" s="55">
        <v>25.25</v>
      </c>
      <c r="E32" s="55">
        <v>25.75</v>
      </c>
      <c r="F32" s="2"/>
      <c r="G32" s="55">
        <v>24.15</v>
      </c>
      <c r="H32" s="55">
        <v>24.75</v>
      </c>
      <c r="I32" s="9"/>
      <c r="J32" s="55">
        <f>D32-0.5</f>
        <v>24.75</v>
      </c>
      <c r="K32" s="55">
        <f>J32+0.5</f>
        <v>25.25</v>
      </c>
      <c r="L32" s="2"/>
      <c r="M32" s="54">
        <v>26.7</v>
      </c>
      <c r="N32" s="54">
        <v>26.8</v>
      </c>
      <c r="O32" s="15"/>
      <c r="P32" s="8">
        <f>D32-H32</f>
        <v>0.5</v>
      </c>
      <c r="Q32" s="8">
        <f>E32-G32</f>
        <v>1.6000000000000014</v>
      </c>
      <c r="R32" s="13"/>
      <c r="S32" s="8">
        <f>M32-E32</f>
        <v>0.94999999999999929</v>
      </c>
      <c r="T32" s="8">
        <f>N32-D32</f>
        <v>1.5500000000000007</v>
      </c>
      <c r="U32" s="13"/>
      <c r="V32" s="8">
        <f>D32-K32</f>
        <v>0</v>
      </c>
      <c r="W32" s="8">
        <f>E32-J32</f>
        <v>1</v>
      </c>
      <c r="X32" s="12"/>
      <c r="Y32" s="8">
        <f>J32-H32</f>
        <v>0</v>
      </c>
      <c r="Z32" s="8">
        <f>K32-G32</f>
        <v>1.1000000000000014</v>
      </c>
      <c r="AA32" s="2"/>
      <c r="AB32" s="13" t="s">
        <v>47</v>
      </c>
      <c r="AC32" s="54">
        <f>D32-1</f>
        <v>24.25</v>
      </c>
      <c r="AD32" s="54">
        <f>AC32+0.75</f>
        <v>25</v>
      </c>
      <c r="AE32" s="16"/>
      <c r="AF32" s="55">
        <f>D32+0.75</f>
        <v>26</v>
      </c>
      <c r="AG32" s="55">
        <f>AF32+0.75</f>
        <v>26.75</v>
      </c>
      <c r="AH32" s="16"/>
      <c r="AJ32" s="16"/>
      <c r="AK32" s="51" t="s">
        <v>171</v>
      </c>
      <c r="AL32" s="53">
        <v>3.51</v>
      </c>
      <c r="AM32" s="53">
        <v>3.53</v>
      </c>
      <c r="AN32" s="49">
        <f>D46</f>
        <v>31.5</v>
      </c>
      <c r="AO32" s="49">
        <f>E46</f>
        <v>32.5</v>
      </c>
      <c r="AP32" s="48">
        <f>AN32/AL32</f>
        <v>8.9743589743589745</v>
      </c>
      <c r="AQ32" s="48">
        <f>AO32/AM32</f>
        <v>9.2067988668555252</v>
      </c>
      <c r="AR32" s="16"/>
    </row>
    <row r="33" spans="1:143" ht="9" customHeight="1" thickBo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 thickBot="1">
      <c r="A34" s="12"/>
      <c r="B34" s="12"/>
      <c r="C34" s="13" t="s">
        <v>58</v>
      </c>
      <c r="D34" s="55">
        <f>((D20*800*42)+(D22*800*43)+(D24*800*21)+(D26*800*21)+(D28*800*43)+(D30*800*21)+(D32*800*64))/(255*800)</f>
        <v>28.080392156862747</v>
      </c>
      <c r="E34" s="55">
        <f>((E20*800*42)+(E22*800*43)+(E24*800*21)+(E26*800*21)+(E28*800*43)+(E30*800*21)+(E32*800*64))/(255*800)</f>
        <v>28.488823529411764</v>
      </c>
      <c r="F34" s="2"/>
      <c r="G34" s="55">
        <f>((G20*800*42)+(G22*800*43)+(G24*800*21)+(G26*800*21)+(G28*800*43)+(G30*800*21)+(G32*800*64))/(255*800)</f>
        <v>26.280784313725491</v>
      </c>
      <c r="H34" s="55">
        <f>((H20*800*42)+(H22*800*43)+(H24*800*21)+(H26*800*21)+(H28*800*43)+(H30*800*21)+(H32*800*64))/(255*800)</f>
        <v>26.847058823529412</v>
      </c>
      <c r="I34" s="2"/>
      <c r="J34" s="55">
        <f>((J20*800*42)+(J22*800*43)+(J24*800*21)+(J26*800*21)+(J28*800*43)+(J30*800*21)+(J32*800*64))/(255*800)</f>
        <v>27.438431372549019</v>
      </c>
      <c r="K34" s="55">
        <f>((K20*800*42)+(K22*800*43)+(K24*800*21)+(K26*800*21)+(K28*800*43)+(K30*800*21)+(K32*800*64))/(255*800)</f>
        <v>27.980588235294118</v>
      </c>
      <c r="L34" s="2" t="s">
        <v>34</v>
      </c>
      <c r="M34" s="54">
        <f>((M20*800*42)+(M22*800*43)+(M24*800*21)+(M26*800*21)+(M28*800*43)+(M30*800*21)+(M32*800*64))/(255*800)</f>
        <v>32.277843137254905</v>
      </c>
      <c r="N34" s="54">
        <f>((N20*800*42)+(N22*800*43)+(N24*800*21)+(N26*800*21)+(N28*800*43)+(N30*800*21)+(N32*800*64))/(255*800)</f>
        <v>32.493725490196077</v>
      </c>
      <c r="O34" s="15"/>
      <c r="P34" s="8">
        <f>D34-H34</f>
        <v>1.2333333333333343</v>
      </c>
      <c r="Q34" s="8">
        <f>E34-G34</f>
        <v>2.2080392156862736</v>
      </c>
      <c r="R34" s="13"/>
      <c r="S34" s="8">
        <f>M34-E34</f>
        <v>3.7890196078431408</v>
      </c>
      <c r="T34" s="8">
        <f>N34-D34</f>
        <v>4.4133333333333304</v>
      </c>
      <c r="U34" s="13"/>
      <c r="V34" s="8">
        <f>D34-K34</f>
        <v>9.980392156862905E-2</v>
      </c>
      <c r="W34" s="8">
        <f>E34-J34</f>
        <v>1.0503921568627455</v>
      </c>
      <c r="X34" s="12"/>
      <c r="Y34" s="8">
        <f>J34-H34</f>
        <v>0.59137254901960645</v>
      </c>
      <c r="Z34" s="8">
        <f>K34-G34</f>
        <v>1.6998039215686269</v>
      </c>
      <c r="AA34" s="2"/>
      <c r="AB34" s="13" t="s">
        <v>48</v>
      </c>
      <c r="AC34" s="54">
        <f>((AC20*800*42)+(AC22*800*43)+(AC24*800*21)+(AC26*800*21)+(AC28*800*43)+(AC30*800*21)+(AC32*800*64))/(255*800)</f>
        <v>27.495098039215687</v>
      </c>
      <c r="AD34" s="54">
        <f>((AD20*800*42)+(AD22*800*43)+(AD24*800*21)+(AD26*800*21)+(AD28*800*43)+(AD30*800*21)+(AD32*800*64))/(255*800)</f>
        <v>28.161764705882351</v>
      </c>
      <c r="AE34" s="16"/>
      <c r="AF34" s="55">
        <f>((AF20*800*42)+(AF22*800*43)+(AF24*800*21)+(AF26*800*21)+(AF28*800*43)+(AF30*800*21)+(AF32*800*64))/(255*800)</f>
        <v>28.915686274509802</v>
      </c>
      <c r="AG34" s="55">
        <f>((AG20*800*42)+(AG22*800*43)+(AG24*800*21)+(AG26*800*21)+(AG28*800*43)+(AG30*800*21)+(AG32*800*64))/(255*800)</f>
        <v>29.541176470588237</v>
      </c>
      <c r="AH34" s="16"/>
      <c r="AJ34" s="16"/>
      <c r="AK34" s="51" t="s">
        <v>172</v>
      </c>
      <c r="AL34" s="53">
        <v>3.6</v>
      </c>
      <c r="AM34" s="53">
        <v>3.62</v>
      </c>
      <c r="AN34" s="49">
        <f>D48</f>
        <v>0</v>
      </c>
      <c r="AO34" s="49">
        <f>E48</f>
        <v>0</v>
      </c>
      <c r="AP34" s="48">
        <f>AN34/AL34</f>
        <v>0</v>
      </c>
      <c r="AQ34" s="48">
        <f>AO34/AM34</f>
        <v>0</v>
      </c>
      <c r="AR34" s="16"/>
    </row>
    <row r="35" spans="1:143" ht="9.75" customHeight="1" thickBo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 thickBot="1">
      <c r="A36" s="12"/>
      <c r="B36" s="12"/>
      <c r="C36" s="13" t="s">
        <v>49</v>
      </c>
      <c r="D36" s="55">
        <v>28</v>
      </c>
      <c r="E36" s="55">
        <v>28.5</v>
      </c>
      <c r="F36" s="2"/>
      <c r="G36" s="55">
        <v>26.25</v>
      </c>
      <c r="H36" s="55">
        <v>26.75</v>
      </c>
      <c r="I36" s="2">
        <v>27.5</v>
      </c>
      <c r="J36" s="55">
        <v>27.5</v>
      </c>
      <c r="K36" s="55">
        <v>28</v>
      </c>
      <c r="L36" s="2"/>
      <c r="M36" s="54">
        <v>32.299999999999997</v>
      </c>
      <c r="N36" s="54">
        <v>32.6</v>
      </c>
      <c r="O36" s="33">
        <v>33.700000000000003</v>
      </c>
      <c r="P36" s="8">
        <f>D36-H36</f>
        <v>1.25</v>
      </c>
      <c r="Q36" s="8">
        <f>E36-G36</f>
        <v>2.25</v>
      </c>
      <c r="R36" s="13"/>
      <c r="S36" s="8">
        <f>M36-E36</f>
        <v>3.7999999999999972</v>
      </c>
      <c r="T36" s="8">
        <f>N36-D36</f>
        <v>4.6000000000000014</v>
      </c>
      <c r="U36" s="13"/>
      <c r="V36" s="8">
        <f>D36-K36</f>
        <v>0</v>
      </c>
      <c r="W36" s="8">
        <f>E36-J36</f>
        <v>1</v>
      </c>
      <c r="X36" s="12"/>
      <c r="Y36" s="8">
        <f>J36-H36</f>
        <v>0.75</v>
      </c>
      <c r="Z36" s="8">
        <f>K36-G36</f>
        <v>1.75</v>
      </c>
      <c r="AA36" s="13"/>
      <c r="AB36" s="13" t="s">
        <v>49</v>
      </c>
      <c r="AC36" s="54">
        <v>27.5</v>
      </c>
      <c r="AD36" s="54">
        <v>28.25</v>
      </c>
      <c r="AE36" s="16"/>
      <c r="AF36" s="55">
        <v>28.75</v>
      </c>
      <c r="AG36" s="55">
        <v>29.75</v>
      </c>
      <c r="AH36" s="16"/>
      <c r="AJ36" s="16"/>
      <c r="AK36" s="51" t="s">
        <v>173</v>
      </c>
      <c r="AL36" s="53">
        <v>3.69</v>
      </c>
      <c r="AM36" s="53">
        <v>3.71</v>
      </c>
      <c r="AN36" s="49">
        <f>D50</f>
        <v>0</v>
      </c>
      <c r="AO36" s="49">
        <f>E50</f>
        <v>0</v>
      </c>
      <c r="AP36" s="48">
        <f>AN36/AL36</f>
        <v>0</v>
      </c>
      <c r="AQ36" s="48">
        <f>AO36/AM36</f>
        <v>0</v>
      </c>
      <c r="AR36" s="16"/>
    </row>
    <row r="37" spans="1:143" ht="10.5" customHeight="1">
      <c r="A37" s="12"/>
      <c r="B37" s="12"/>
      <c r="C37" s="13" t="s">
        <v>34</v>
      </c>
      <c r="D37" s="113" t="s">
        <v>164</v>
      </c>
      <c r="E37" s="114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55">
        <v>30.25</v>
      </c>
      <c r="E38" s="55">
        <v>30.75</v>
      </c>
      <c r="F38" s="2"/>
      <c r="G38" s="55">
        <v>27.75</v>
      </c>
      <c r="H38" s="55">
        <v>28.5</v>
      </c>
      <c r="I38" s="2"/>
      <c r="J38" s="55">
        <v>29.5</v>
      </c>
      <c r="K38" s="55">
        <v>30.5</v>
      </c>
      <c r="L38" s="13"/>
      <c r="M38" s="54">
        <v>33.049999999999997</v>
      </c>
      <c r="N38" s="54">
        <v>33.35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54">
        <f>D38-0.65</f>
        <v>29.6</v>
      </c>
      <c r="AD38" s="54">
        <f>AC38+1</f>
        <v>30.6</v>
      </c>
      <c r="AE38" s="16"/>
      <c r="AF38" s="55">
        <v>30.5</v>
      </c>
      <c r="AG38" s="55">
        <v>31.5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55">
        <v>31.25</v>
      </c>
      <c r="E40" s="55">
        <v>32</v>
      </c>
      <c r="F40" s="2"/>
      <c r="G40" s="55">
        <v>28.25</v>
      </c>
      <c r="H40" s="55">
        <v>29</v>
      </c>
      <c r="I40" s="2"/>
      <c r="J40" s="55">
        <v>29.75</v>
      </c>
      <c r="K40" s="55">
        <v>30.75</v>
      </c>
      <c r="L40" s="13"/>
      <c r="M40" s="54">
        <v>34</v>
      </c>
      <c r="N40" s="54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54">
        <f>D40-0.75</f>
        <v>30.5</v>
      </c>
      <c r="AD40" s="54">
        <f>AC40+1</f>
        <v>31.5</v>
      </c>
      <c r="AE40" s="16"/>
      <c r="AF40" s="55">
        <v>31</v>
      </c>
      <c r="AG40" s="55">
        <v>31.75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113" t="s">
        <v>168</v>
      </c>
      <c r="AG41" s="114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55">
        <v>31.25</v>
      </c>
      <c r="E42" s="55">
        <v>31.75</v>
      </c>
      <c r="F42" s="13"/>
      <c r="G42" s="55">
        <v>29.25</v>
      </c>
      <c r="H42" s="55">
        <v>30</v>
      </c>
      <c r="I42" s="13"/>
      <c r="J42" s="55">
        <v>30.5</v>
      </c>
      <c r="K42" s="55">
        <v>31.25</v>
      </c>
      <c r="L42" s="13"/>
      <c r="M42" s="54">
        <v>34.75</v>
      </c>
      <c r="N42" s="54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55">
        <v>31.5</v>
      </c>
      <c r="AG42" s="5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11.25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113" t="s">
        <v>167</v>
      </c>
      <c r="AG43" s="114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55">
        <v>31.5</v>
      </c>
      <c r="E44" s="55">
        <v>32</v>
      </c>
      <c r="F44" s="13"/>
      <c r="G44" s="55">
        <v>29.5</v>
      </c>
      <c r="H44" s="55">
        <v>30.5</v>
      </c>
      <c r="I44" s="13"/>
      <c r="J44" s="55">
        <v>30.75</v>
      </c>
      <c r="K44" s="55">
        <v>31.75</v>
      </c>
      <c r="L44" s="13"/>
      <c r="M44" s="54" t="s">
        <v>73</v>
      </c>
      <c r="N44" s="54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13"/>
      <c r="G45" s="13"/>
      <c r="H45" s="13"/>
      <c r="I45" s="13"/>
      <c r="J45" s="13"/>
      <c r="K45" s="13"/>
      <c r="L45" s="13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55">
        <v>31.5</v>
      </c>
      <c r="E46" s="55">
        <v>32.5</v>
      </c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sheetProtection password="993B" sheet="1" objects="1" scenarios="1"/>
  <mergeCells count="184"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  <mergeCell ref="Y31:Z31"/>
    <mergeCell ref="V33:W33"/>
    <mergeCell ref="V35:W35"/>
    <mergeCell ref="V37:W37"/>
    <mergeCell ref="Y35:Z35"/>
    <mergeCell ref="AC33:AD33"/>
    <mergeCell ref="Y33:Z33"/>
    <mergeCell ref="D37:E37"/>
    <mergeCell ref="AF37:AG37"/>
    <mergeCell ref="AC35:AD35"/>
    <mergeCell ref="AC37:AD37"/>
    <mergeCell ref="AF33:AG33"/>
    <mergeCell ref="AF35:AG35"/>
    <mergeCell ref="P35:Q35"/>
    <mergeCell ref="Y37:Z37"/>
    <mergeCell ref="S31:T31"/>
    <mergeCell ref="P31:Q31"/>
    <mergeCell ref="S29:T29"/>
    <mergeCell ref="Y29:Z29"/>
    <mergeCell ref="V29:W29"/>
    <mergeCell ref="D41:E41"/>
    <mergeCell ref="G37:H37"/>
    <mergeCell ref="G39:H39"/>
    <mergeCell ref="G41:H41"/>
    <mergeCell ref="D39:E39"/>
    <mergeCell ref="S7:T7"/>
    <mergeCell ref="S9:T9"/>
    <mergeCell ref="S11:T11"/>
    <mergeCell ref="AC27:AD27"/>
    <mergeCell ref="S15:T15"/>
    <mergeCell ref="S17:T17"/>
    <mergeCell ref="AC13:AD13"/>
    <mergeCell ref="V15:W15"/>
    <mergeCell ref="V17:W17"/>
    <mergeCell ref="Y15:Z15"/>
    <mergeCell ref="AF1:AG1"/>
    <mergeCell ref="AF11:AG11"/>
    <mergeCell ref="AC9:AD9"/>
    <mergeCell ref="AF9:AG9"/>
    <mergeCell ref="AF3:AG3"/>
    <mergeCell ref="AF7:AG7"/>
    <mergeCell ref="AC11:AD11"/>
    <mergeCell ref="AF5:AG5"/>
    <mergeCell ref="AC5:AD5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B1:C1"/>
    <mergeCell ref="D1:E1"/>
    <mergeCell ref="D13:E13"/>
    <mergeCell ref="D5:E5"/>
    <mergeCell ref="D7:E7"/>
    <mergeCell ref="D9:E9"/>
    <mergeCell ref="D11:E11"/>
    <mergeCell ref="D3:E3"/>
    <mergeCell ref="S1:T1"/>
    <mergeCell ref="J1:K1"/>
    <mergeCell ref="G3:H3"/>
    <mergeCell ref="G5:H5"/>
    <mergeCell ref="G1:H1"/>
    <mergeCell ref="P3:Q3"/>
    <mergeCell ref="J3:K3"/>
    <mergeCell ref="J5:K5"/>
    <mergeCell ref="P1:Q1"/>
    <mergeCell ref="G7:H7"/>
    <mergeCell ref="J7:K7"/>
    <mergeCell ref="M7:N7"/>
    <mergeCell ref="P7:Q7"/>
    <mergeCell ref="M3:N3"/>
    <mergeCell ref="M5:N5"/>
    <mergeCell ref="G21:H21"/>
    <mergeCell ref="D21:E21"/>
    <mergeCell ref="D17:E17"/>
    <mergeCell ref="D15:E15"/>
    <mergeCell ref="G13:H13"/>
    <mergeCell ref="M1:N1"/>
    <mergeCell ref="G9:H9"/>
    <mergeCell ref="M13:N13"/>
    <mergeCell ref="M17:N17"/>
    <mergeCell ref="J11:K11"/>
    <mergeCell ref="J13:K13"/>
    <mergeCell ref="M11:N11"/>
    <mergeCell ref="G11:H11"/>
    <mergeCell ref="G17:H17"/>
    <mergeCell ref="D31:E31"/>
    <mergeCell ref="J27:K27"/>
    <mergeCell ref="J29:K29"/>
    <mergeCell ref="P9:Q9"/>
    <mergeCell ref="P13:Q13"/>
    <mergeCell ref="P21:Q21"/>
    <mergeCell ref="M9:N9"/>
    <mergeCell ref="J21:K21"/>
    <mergeCell ref="J17:K17"/>
    <mergeCell ref="J9:K9"/>
    <mergeCell ref="G23:H23"/>
    <mergeCell ref="J23:K23"/>
    <mergeCell ref="G25:H25"/>
    <mergeCell ref="J25:K25"/>
    <mergeCell ref="D25:E25"/>
    <mergeCell ref="V31:W31"/>
    <mergeCell ref="D27:E27"/>
    <mergeCell ref="J31:K31"/>
    <mergeCell ref="G31:H31"/>
    <mergeCell ref="G27:H27"/>
    <mergeCell ref="V25:W25"/>
    <mergeCell ref="S25:T25"/>
    <mergeCell ref="P25:Q25"/>
    <mergeCell ref="S33:T33"/>
    <mergeCell ref="S35:T35"/>
    <mergeCell ref="P33:Q33"/>
    <mergeCell ref="P29:Q29"/>
    <mergeCell ref="P27:Q27"/>
    <mergeCell ref="S27:T27"/>
    <mergeCell ref="V27:W27"/>
    <mergeCell ref="S3:T3"/>
    <mergeCell ref="D43:E43"/>
    <mergeCell ref="P23:Q23"/>
    <mergeCell ref="D35:E35"/>
    <mergeCell ref="D33:E33"/>
    <mergeCell ref="G33:H33"/>
    <mergeCell ref="J33:K33"/>
    <mergeCell ref="D23:E23"/>
    <mergeCell ref="M39:N39"/>
    <mergeCell ref="M41:N41"/>
    <mergeCell ref="AF41:AG41"/>
    <mergeCell ref="AF43:AG43"/>
    <mergeCell ref="Y21:Z21"/>
    <mergeCell ref="AC29:AD29"/>
    <mergeCell ref="AF29:AG29"/>
    <mergeCell ref="AC21:AD21"/>
    <mergeCell ref="AF31:AG31"/>
    <mergeCell ref="AC25:AD25"/>
    <mergeCell ref="AC31:AD31"/>
    <mergeCell ref="AC41:AD41"/>
    <mergeCell ref="AF39:AG39"/>
    <mergeCell ref="AC39:AD39"/>
    <mergeCell ref="AF13:AG13"/>
    <mergeCell ref="AF15:AG15"/>
    <mergeCell ref="AF25:AG25"/>
    <mergeCell ref="AF27:AG27"/>
    <mergeCell ref="AF17:AG17"/>
    <mergeCell ref="AF23:AG23"/>
    <mergeCell ref="V7:W7"/>
    <mergeCell ref="V9:W9"/>
    <mergeCell ref="V13:W13"/>
    <mergeCell ref="Y11:Z11"/>
    <mergeCell ref="Y13:Z13"/>
    <mergeCell ref="Y9:Z9"/>
    <mergeCell ref="V23:W23"/>
    <mergeCell ref="V21:W21"/>
    <mergeCell ref="AC23:AD23"/>
    <mergeCell ref="P11:Q11"/>
    <mergeCell ref="V11:W11"/>
    <mergeCell ref="Y23:Z23"/>
    <mergeCell ref="Y17:Z17"/>
    <mergeCell ref="AC15:AD15"/>
    <mergeCell ref="AC17:AD17"/>
    <mergeCell ref="AL4:AM4"/>
    <mergeCell ref="AN4:AO4"/>
    <mergeCell ref="AP4:AQ4"/>
    <mergeCell ref="P5:Q5"/>
    <mergeCell ref="S5:T5"/>
    <mergeCell ref="M45:N45"/>
    <mergeCell ref="S23:T23"/>
    <mergeCell ref="S13:T13"/>
    <mergeCell ref="S21:T21"/>
    <mergeCell ref="S37:T3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EM4596"/>
  <sheetViews>
    <sheetView tabSelected="1" topLeftCell="A19" workbookViewId="0">
      <selection activeCell="AF40" sqref="AF40:AG40"/>
    </sheetView>
  </sheetViews>
  <sheetFormatPr defaultColWidth="9.109375" defaultRowHeight="13.2"/>
  <cols>
    <col min="1" max="1" width="2.5546875" style="17" customWidth="1"/>
    <col min="2" max="2" width="5.33203125" style="17" customWidth="1"/>
    <col min="3" max="4" width="5.88671875" style="17" customWidth="1"/>
    <col min="5" max="5" width="6" style="17" customWidth="1"/>
    <col min="6" max="6" width="0.6640625" style="17" customWidth="1"/>
    <col min="7" max="7" width="4.88671875" style="17" customWidth="1"/>
    <col min="8" max="8" width="5.6640625" style="17" customWidth="1"/>
    <col min="9" max="9" width="0.6640625" style="17" customWidth="1"/>
    <col min="10" max="10" width="5.33203125" style="17" customWidth="1"/>
    <col min="11" max="11" width="5.88671875" style="17" customWidth="1"/>
    <col min="12" max="12" width="0.88671875" style="17" customWidth="1"/>
    <col min="13" max="13" width="5.88671875" style="17" customWidth="1"/>
    <col min="14" max="14" width="5.5546875" style="17" customWidth="1"/>
    <col min="15" max="15" width="1.109375" style="17" customWidth="1"/>
    <col min="16" max="16" width="5.6640625" style="17" customWidth="1"/>
    <col min="17" max="17" width="5.44140625" style="17" customWidth="1"/>
    <col min="18" max="18" width="1" style="17" customWidth="1"/>
    <col min="19" max="19" width="5.6640625" style="17" customWidth="1"/>
    <col min="20" max="20" width="6" style="17" customWidth="1"/>
    <col min="21" max="21" width="0.6640625" style="17" customWidth="1"/>
    <col min="22" max="22" width="6" style="17" customWidth="1"/>
    <col min="23" max="23" width="5.5546875" style="17" customWidth="1"/>
    <col min="24" max="24" width="0.88671875" style="17" customWidth="1"/>
    <col min="25" max="26" width="5.44140625" style="17" customWidth="1"/>
    <col min="27" max="27" width="1.109375" style="17" customWidth="1"/>
    <col min="28" max="28" width="6.33203125" style="17" customWidth="1"/>
    <col min="29" max="30" width="5.33203125" style="17" customWidth="1"/>
    <col min="31" max="31" width="1.44140625" style="17" customWidth="1"/>
    <col min="32" max="32" width="5.33203125" style="17" customWidth="1"/>
    <col min="33" max="33" width="4.88671875" style="17" customWidth="1"/>
    <col min="34" max="34" width="1.33203125" style="17" customWidth="1"/>
    <col min="35" max="35" width="2.33203125" style="16" customWidth="1"/>
    <col min="36" max="36" width="1.109375" style="17" customWidth="1"/>
    <col min="37" max="37" width="5.5546875" style="17" bestFit="1" customWidth="1"/>
    <col min="38" max="39" width="6.33203125" style="17" bestFit="1" customWidth="1"/>
    <col min="40" max="41" width="5.44140625" style="17" bestFit="1" customWidth="1"/>
    <col min="42" max="43" width="7.109375" style="17" bestFit="1" customWidth="1"/>
    <col min="44" max="44" width="2.109375" style="17" customWidth="1"/>
    <col min="45" max="45" width="9.5546875" style="17" customWidth="1"/>
    <col min="46" max="47" width="9.109375" style="17"/>
    <col min="48" max="48" width="8.88671875" style="17" customWidth="1"/>
    <col min="49" max="49" width="9.109375" style="17"/>
    <col min="50" max="50" width="4" style="17" customWidth="1"/>
    <col min="51" max="52" width="3.88671875" style="17" customWidth="1"/>
    <col min="53" max="53" width="4.6640625" style="17" customWidth="1"/>
    <col min="54" max="54" width="2.5546875" style="17" customWidth="1"/>
    <col min="55" max="55" width="3" style="17" customWidth="1"/>
    <col min="56" max="56" width="2.6640625" style="17" customWidth="1"/>
    <col min="57" max="57" width="2.109375" style="17" customWidth="1"/>
    <col min="58" max="58" width="3" style="17" customWidth="1"/>
    <col min="59" max="59" width="3.88671875" style="17" customWidth="1"/>
    <col min="60" max="61" width="4.88671875" style="17" customWidth="1"/>
    <col min="62" max="62" width="5.6640625" style="17" customWidth="1"/>
    <col min="63" max="63" width="0.88671875" style="17" customWidth="1"/>
    <col min="64" max="65" width="4.88671875" style="17" customWidth="1"/>
    <col min="66" max="66" width="5.6640625" style="17" customWidth="1"/>
    <col min="67" max="67" width="3.109375" style="17" customWidth="1"/>
    <col min="68" max="69" width="4.88671875" style="17" customWidth="1"/>
    <col min="70" max="70" width="5.6640625" style="17" customWidth="1"/>
    <col min="71" max="71" width="0.88671875" style="17" customWidth="1"/>
    <col min="72" max="73" width="4.88671875" style="17" customWidth="1"/>
    <col min="74" max="74" width="5.5546875" style="17" customWidth="1"/>
    <col min="75" max="75" width="2.44140625" style="17" customWidth="1"/>
    <col min="76" max="77" width="4.88671875" style="17" customWidth="1"/>
    <col min="78" max="78" width="5.6640625" style="17" customWidth="1"/>
    <col min="79" max="79" width="1.33203125" style="17" customWidth="1"/>
    <col min="80" max="81" width="4.88671875" style="17" customWidth="1"/>
    <col min="82" max="82" width="5.6640625" style="17" customWidth="1"/>
    <col min="83" max="84" width="9.109375" style="17"/>
    <col min="85" max="86" width="5.88671875" style="17" customWidth="1"/>
    <col min="87" max="101" width="9.109375" style="17"/>
    <col min="102" max="102" width="3.88671875" style="17" customWidth="1"/>
    <col min="103" max="111" width="4" style="17" bestFit="1" customWidth="1"/>
    <col min="112" max="112" width="5.6640625" style="17" bestFit="1" customWidth="1"/>
    <col min="113" max="113" width="8.6640625" style="17" customWidth="1"/>
    <col min="114" max="114" width="8" style="17" customWidth="1"/>
    <col min="115" max="115" width="9.109375" style="17"/>
    <col min="116" max="116" width="5.44140625" style="17" bestFit="1" customWidth="1"/>
    <col min="117" max="117" width="10.109375" style="17" bestFit="1" customWidth="1"/>
    <col min="118" max="118" width="6.6640625" style="17" customWidth="1"/>
    <col min="119" max="129" width="4.88671875" style="17" bestFit="1" customWidth="1"/>
    <col min="130" max="16384" width="9.109375" style="17"/>
  </cols>
  <sheetData>
    <row r="1" spans="1:44" ht="15.6">
      <c r="A1" s="14"/>
      <c r="B1" s="100">
        <v>37293</v>
      </c>
      <c r="C1" s="100"/>
      <c r="D1" s="66" t="s">
        <v>0</v>
      </c>
      <c r="E1" s="67"/>
      <c r="F1" s="2"/>
      <c r="G1" s="66" t="s">
        <v>1</v>
      </c>
      <c r="H1" s="67"/>
      <c r="I1" s="2"/>
      <c r="J1" s="66" t="s">
        <v>2</v>
      </c>
      <c r="K1" s="67"/>
      <c r="L1" s="2"/>
      <c r="M1" s="66" t="s">
        <v>3</v>
      </c>
      <c r="N1" s="67"/>
      <c r="O1" s="15"/>
      <c r="P1" s="94" t="s">
        <v>4</v>
      </c>
      <c r="Q1" s="95"/>
      <c r="R1" s="2"/>
      <c r="S1" s="94" t="s">
        <v>5</v>
      </c>
      <c r="T1" s="95"/>
      <c r="U1" s="2"/>
      <c r="V1" s="94" t="s">
        <v>6</v>
      </c>
      <c r="W1" s="95"/>
      <c r="X1" s="2"/>
      <c r="Y1" s="94" t="s">
        <v>7</v>
      </c>
      <c r="Z1" s="95"/>
      <c r="AA1" s="2"/>
      <c r="AB1" s="16"/>
      <c r="AC1" s="66" t="s">
        <v>8</v>
      </c>
      <c r="AD1" s="67"/>
      <c r="AE1" s="16"/>
      <c r="AF1" s="66" t="s">
        <v>9</v>
      </c>
      <c r="AG1" s="67"/>
      <c r="AH1" s="16"/>
      <c r="AJ1" s="16"/>
      <c r="AK1" s="16"/>
      <c r="AL1" s="16"/>
      <c r="AM1" s="16"/>
      <c r="AN1" s="16"/>
      <c r="AO1" s="16"/>
      <c r="AP1" s="16"/>
      <c r="AQ1" s="16"/>
      <c r="AR1" s="16"/>
    </row>
    <row r="2" spans="1:44" ht="12" customHeight="1">
      <c r="A2" s="12" t="s">
        <v>15</v>
      </c>
      <c r="B2" s="18">
        <v>2.0699999999999998</v>
      </c>
      <c r="C2" s="13" t="s">
        <v>78</v>
      </c>
      <c r="D2" s="60">
        <v>20.399999999999999</v>
      </c>
      <c r="E2" s="60">
        <v>20.5</v>
      </c>
      <c r="F2" s="2"/>
      <c r="G2" s="60">
        <v>18.850000000000001</v>
      </c>
      <c r="H2" s="60">
        <v>19</v>
      </c>
      <c r="I2" s="2"/>
      <c r="J2" s="60">
        <v>19.399999999999999</v>
      </c>
      <c r="K2" s="60">
        <v>19.600000000000001</v>
      </c>
      <c r="L2" s="2"/>
      <c r="M2" s="54">
        <v>24.15</v>
      </c>
      <c r="N2" s="54">
        <v>24.3</v>
      </c>
      <c r="O2" s="15"/>
      <c r="P2" s="8">
        <f>D2-H2</f>
        <v>1.3999999999999986</v>
      </c>
      <c r="Q2" s="8">
        <f>E2-G2</f>
        <v>1.6499999999999986</v>
      </c>
      <c r="R2" s="2"/>
      <c r="S2" s="8">
        <f>M2-E2</f>
        <v>3.6499999999999986</v>
      </c>
      <c r="T2" s="8">
        <f>N2-D2</f>
        <v>3.9000000000000021</v>
      </c>
      <c r="U2" s="2"/>
      <c r="V2" s="8">
        <f>J2-E2</f>
        <v>-1.1000000000000014</v>
      </c>
      <c r="W2" s="8">
        <f>K2-D2</f>
        <v>-0.79999999999999716</v>
      </c>
      <c r="X2" s="2"/>
      <c r="Y2" s="8">
        <f>J2-H2</f>
        <v>0.39999999999999858</v>
      </c>
      <c r="Z2" s="8">
        <f>K2-G2</f>
        <v>0.75</v>
      </c>
      <c r="AA2" s="2"/>
      <c r="AB2" s="13" t="s">
        <v>78</v>
      </c>
      <c r="AC2" s="60">
        <v>21</v>
      </c>
      <c r="AD2" s="60">
        <v>21.25</v>
      </c>
      <c r="AE2" s="16"/>
      <c r="AF2" s="60">
        <v>23</v>
      </c>
      <c r="AG2" s="60">
        <v>25</v>
      </c>
      <c r="AH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ht="10.5" customHeight="1">
      <c r="A3" s="12"/>
      <c r="B3" s="14"/>
      <c r="C3" s="20"/>
      <c r="D3" s="68" t="s">
        <v>72</v>
      </c>
      <c r="E3" s="69"/>
      <c r="F3" s="2"/>
      <c r="G3" s="96"/>
      <c r="H3" s="97"/>
      <c r="I3" s="2"/>
      <c r="J3" s="96"/>
      <c r="K3" s="97"/>
      <c r="L3" s="2"/>
      <c r="M3" s="68" t="s">
        <v>13</v>
      </c>
      <c r="N3" s="69"/>
      <c r="O3" s="15"/>
      <c r="P3" s="105" t="s">
        <v>128</v>
      </c>
      <c r="Q3" s="106"/>
      <c r="R3" s="2"/>
      <c r="S3" s="105" t="s">
        <v>133</v>
      </c>
      <c r="T3" s="106"/>
      <c r="U3" s="2"/>
      <c r="V3" s="72" t="s">
        <v>65</v>
      </c>
      <c r="W3" s="73"/>
      <c r="X3" s="2"/>
      <c r="Y3" s="105" t="s">
        <v>41</v>
      </c>
      <c r="Z3" s="106"/>
      <c r="AA3" s="2"/>
      <c r="AB3" s="20"/>
      <c r="AC3" s="68"/>
      <c r="AD3" s="69"/>
      <c r="AE3" s="16"/>
      <c r="AF3" s="68"/>
      <c r="AG3" s="69"/>
      <c r="AH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ht="12" customHeight="1">
      <c r="A4" s="12" t="s">
        <v>18</v>
      </c>
      <c r="B4" s="18">
        <v>2.145</v>
      </c>
      <c r="C4" s="13" t="s">
        <v>14</v>
      </c>
      <c r="D4" s="60">
        <v>20.95</v>
      </c>
      <c r="E4" s="60">
        <v>21.1</v>
      </c>
      <c r="F4" s="2"/>
      <c r="G4" s="60">
        <v>19.7</v>
      </c>
      <c r="H4" s="60">
        <v>19.95</v>
      </c>
      <c r="I4" s="2"/>
      <c r="J4" s="60">
        <f>D4-0.6</f>
        <v>20.349999999999998</v>
      </c>
      <c r="K4" s="60">
        <f>J4+0.5</f>
        <v>20.849999999999998</v>
      </c>
      <c r="L4" s="2"/>
      <c r="M4" s="54">
        <v>25</v>
      </c>
      <c r="N4" s="54">
        <v>25.05</v>
      </c>
      <c r="O4" s="15"/>
      <c r="P4" s="8">
        <f>D4-H4</f>
        <v>1</v>
      </c>
      <c r="Q4" s="8">
        <f>E4-G4</f>
        <v>1.4000000000000021</v>
      </c>
      <c r="R4" s="2"/>
      <c r="S4" s="8">
        <f>M4-E4</f>
        <v>3.8999999999999986</v>
      </c>
      <c r="T4" s="8">
        <f>N4-D4</f>
        <v>4.1000000000000014</v>
      </c>
      <c r="U4" s="2"/>
      <c r="V4" s="8">
        <f>D4-K4</f>
        <v>0.10000000000000142</v>
      </c>
      <c r="W4" s="8">
        <f>E4-J4</f>
        <v>0.75000000000000355</v>
      </c>
      <c r="X4" s="2"/>
      <c r="Y4" s="8">
        <f>J4-H4</f>
        <v>0.39999999999999858</v>
      </c>
      <c r="Z4" s="8">
        <f>K4-G4</f>
        <v>1.1499999999999986</v>
      </c>
      <c r="AA4" s="2"/>
      <c r="AB4" s="13" t="s">
        <v>14</v>
      </c>
      <c r="AC4" s="60">
        <f>D4-0.1</f>
        <v>20.849999999999998</v>
      </c>
      <c r="AD4" s="60">
        <f>AC4+0.25</f>
        <v>21.099999999999998</v>
      </c>
      <c r="AE4" s="16"/>
      <c r="AF4" s="60">
        <f>D4+1.25</f>
        <v>22.2</v>
      </c>
      <c r="AG4" s="60">
        <f>AF4+0.75</f>
        <v>22.95</v>
      </c>
      <c r="AH4" s="16"/>
      <c r="AJ4" s="16"/>
      <c r="AK4" s="19" t="s">
        <v>153</v>
      </c>
      <c r="AL4" s="66" t="s">
        <v>10</v>
      </c>
      <c r="AM4" s="67"/>
      <c r="AN4" s="66" t="s">
        <v>11</v>
      </c>
      <c r="AO4" s="67"/>
      <c r="AP4" s="66" t="s">
        <v>12</v>
      </c>
      <c r="AQ4" s="67"/>
      <c r="AR4" s="16"/>
    </row>
    <row r="5" spans="1:44" ht="11.25" customHeight="1">
      <c r="A5" s="12"/>
      <c r="B5" s="14"/>
      <c r="C5" s="22"/>
      <c r="D5" s="68" t="s">
        <v>17</v>
      </c>
      <c r="E5" s="69"/>
      <c r="F5" s="2"/>
      <c r="G5" s="98" t="s">
        <v>34</v>
      </c>
      <c r="H5" s="99"/>
      <c r="I5" s="2"/>
      <c r="J5" s="96"/>
      <c r="K5" s="97"/>
      <c r="L5" s="2"/>
      <c r="M5" s="76"/>
      <c r="N5" s="77"/>
      <c r="O5" s="15"/>
      <c r="P5" s="105" t="s">
        <v>127</v>
      </c>
      <c r="Q5" s="106"/>
      <c r="R5" s="2"/>
      <c r="S5" s="105" t="s">
        <v>157</v>
      </c>
      <c r="T5" s="106"/>
      <c r="U5" s="2"/>
      <c r="V5" s="105" t="s">
        <v>96</v>
      </c>
      <c r="W5" s="106"/>
      <c r="X5" s="2"/>
      <c r="Y5" s="105" t="s">
        <v>139</v>
      </c>
      <c r="Z5" s="106"/>
      <c r="AA5" s="2"/>
      <c r="AB5" s="22"/>
      <c r="AC5" s="68"/>
      <c r="AD5" s="69"/>
      <c r="AE5" s="16"/>
      <c r="AF5" s="68"/>
      <c r="AG5" s="69"/>
      <c r="AH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ht="12" customHeight="1">
      <c r="A6" s="12" t="s">
        <v>21</v>
      </c>
      <c r="B6" s="18">
        <v>2.2200000000000002</v>
      </c>
      <c r="C6" s="13" t="s">
        <v>16</v>
      </c>
      <c r="D6" s="60">
        <v>24.5</v>
      </c>
      <c r="E6" s="60">
        <v>24.6</v>
      </c>
      <c r="F6" s="2"/>
      <c r="G6" s="63">
        <v>22.75</v>
      </c>
      <c r="H6" s="63">
        <v>22.95</v>
      </c>
      <c r="I6" s="2"/>
      <c r="J6" s="60">
        <v>23.5</v>
      </c>
      <c r="K6" s="60">
        <v>24</v>
      </c>
      <c r="L6" s="2"/>
      <c r="M6" s="54">
        <v>28.2</v>
      </c>
      <c r="N6" s="54">
        <v>28.45</v>
      </c>
      <c r="O6" s="15"/>
      <c r="P6" s="8">
        <f>D6-H6</f>
        <v>1.5500000000000007</v>
      </c>
      <c r="Q6" s="8">
        <f>E6-G6</f>
        <v>1.8500000000000014</v>
      </c>
      <c r="R6" s="2"/>
      <c r="S6" s="8">
        <f>M6-E6</f>
        <v>3.5999999999999979</v>
      </c>
      <c r="T6" s="8">
        <f>N6-D6</f>
        <v>3.9499999999999993</v>
      </c>
      <c r="U6" s="2"/>
      <c r="V6" s="8">
        <f>D6-K6</f>
        <v>0.5</v>
      </c>
      <c r="W6" s="8">
        <f>E6-J6</f>
        <v>1.1000000000000014</v>
      </c>
      <c r="X6" s="2"/>
      <c r="Y6" s="8">
        <f>J6-H6</f>
        <v>0.55000000000000071</v>
      </c>
      <c r="Z6" s="8">
        <f>K6-G6</f>
        <v>1.25</v>
      </c>
      <c r="AA6" s="2"/>
      <c r="AB6" s="13" t="s">
        <v>16</v>
      </c>
      <c r="AC6" s="60">
        <f>D6-1</f>
        <v>23.5</v>
      </c>
      <c r="AD6" s="60">
        <f>AC6+0.5</f>
        <v>24</v>
      </c>
      <c r="AE6" s="23"/>
      <c r="AF6" s="60">
        <f>D6+1.25</f>
        <v>25.75</v>
      </c>
      <c r="AG6" s="60">
        <f>AF6+0.25</f>
        <v>26</v>
      </c>
      <c r="AH6" s="16"/>
      <c r="AJ6" s="16"/>
      <c r="AK6" s="21" t="s">
        <v>62</v>
      </c>
      <c r="AL6" s="50">
        <f>B2</f>
        <v>2.0699999999999998</v>
      </c>
      <c r="AM6" s="50">
        <f>AL6+0.01</f>
        <v>2.0799999999999996</v>
      </c>
      <c r="AN6" s="38">
        <f>D4</f>
        <v>20.95</v>
      </c>
      <c r="AO6" s="38">
        <f>E4</f>
        <v>21.1</v>
      </c>
      <c r="AP6" s="50">
        <f>AN6/AL6</f>
        <v>10.120772946859903</v>
      </c>
      <c r="AQ6" s="50">
        <f>AO6/AM6</f>
        <v>10.144230769230772</v>
      </c>
      <c r="AR6" s="16"/>
    </row>
    <row r="7" spans="1:44" ht="10.5" customHeight="1">
      <c r="A7" s="12"/>
      <c r="B7" s="14"/>
      <c r="C7" s="20"/>
      <c r="D7" s="68" t="s">
        <v>66</v>
      </c>
      <c r="E7" s="69"/>
      <c r="F7" s="2"/>
      <c r="G7" s="92"/>
      <c r="H7" s="93"/>
      <c r="I7" s="2"/>
      <c r="J7" s="92"/>
      <c r="K7" s="93"/>
      <c r="L7" s="2"/>
      <c r="M7" s="76"/>
      <c r="N7" s="77"/>
      <c r="O7" s="15"/>
      <c r="P7" s="105" t="s">
        <v>129</v>
      </c>
      <c r="Q7" s="106"/>
      <c r="R7" s="2"/>
      <c r="S7" s="105" t="s">
        <v>158</v>
      </c>
      <c r="T7" s="106"/>
      <c r="U7" s="2"/>
      <c r="V7" s="105" t="s">
        <v>134</v>
      </c>
      <c r="W7" s="106"/>
      <c r="X7" s="2"/>
      <c r="Y7" s="105" t="s">
        <v>140</v>
      </c>
      <c r="Z7" s="106"/>
      <c r="AA7" s="2"/>
      <c r="AB7" s="20"/>
      <c r="AC7" s="68"/>
      <c r="AD7" s="69"/>
      <c r="AE7" s="16"/>
      <c r="AF7" s="68"/>
      <c r="AG7" s="69"/>
      <c r="AH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2" customHeight="1">
      <c r="A8" s="12" t="s">
        <v>24</v>
      </c>
      <c r="B8" s="18">
        <v>2.2909999999999999</v>
      </c>
      <c r="C8" s="13" t="s">
        <v>19</v>
      </c>
      <c r="D8" s="60">
        <v>29.25</v>
      </c>
      <c r="E8" s="60">
        <v>29.75</v>
      </c>
      <c r="F8" s="2"/>
      <c r="G8" s="63">
        <v>26.8</v>
      </c>
      <c r="H8" s="60">
        <v>27.25</v>
      </c>
      <c r="I8" s="2"/>
      <c r="J8" s="60">
        <v>27.75</v>
      </c>
      <c r="K8" s="60">
        <v>28.25</v>
      </c>
      <c r="L8" s="4"/>
      <c r="M8" s="54">
        <v>35</v>
      </c>
      <c r="N8" s="54">
        <v>35.5</v>
      </c>
      <c r="O8" s="15"/>
      <c r="P8" s="8">
        <f>D8-H8</f>
        <v>2</v>
      </c>
      <c r="Q8" s="8">
        <f>E8-G8</f>
        <v>2.9499999999999993</v>
      </c>
      <c r="R8" s="2"/>
      <c r="S8" s="8">
        <f>M8-E8</f>
        <v>5.25</v>
      </c>
      <c r="T8" s="8">
        <f>N8-D8</f>
        <v>6.25</v>
      </c>
      <c r="U8" s="2"/>
      <c r="V8" s="8">
        <f>D8-K8</f>
        <v>1</v>
      </c>
      <c r="W8" s="8">
        <f>E8-J8</f>
        <v>2</v>
      </c>
      <c r="X8" s="2"/>
      <c r="Y8" s="8">
        <f>J8-H8</f>
        <v>0.5</v>
      </c>
      <c r="Z8" s="8">
        <f>K8-G8</f>
        <v>1.4499999999999993</v>
      </c>
      <c r="AA8" s="2"/>
      <c r="AB8" s="13" t="s">
        <v>19</v>
      </c>
      <c r="AC8" s="60">
        <f>D8-1</f>
        <v>28.25</v>
      </c>
      <c r="AD8" s="60">
        <f>AC8+0.5</f>
        <v>28.75</v>
      </c>
      <c r="AE8" s="16"/>
      <c r="AF8" s="60">
        <f>D8+1.25</f>
        <v>30.5</v>
      </c>
      <c r="AG8" s="60">
        <f>AF8+0.5</f>
        <v>31</v>
      </c>
      <c r="AH8" s="16"/>
      <c r="AJ8" s="16"/>
      <c r="AK8" s="21" t="s">
        <v>20</v>
      </c>
      <c r="AL8" s="50">
        <f>B4</f>
        <v>2.145</v>
      </c>
      <c r="AM8" s="50">
        <f>AL8+0.01</f>
        <v>2.1549999999999998</v>
      </c>
      <c r="AN8" s="38">
        <f>D4</f>
        <v>20.95</v>
      </c>
      <c r="AO8" s="38">
        <f>E4</f>
        <v>21.1</v>
      </c>
      <c r="AP8" s="50">
        <f>AN8/AL8</f>
        <v>9.7668997668997672</v>
      </c>
      <c r="AQ8" s="50">
        <f>AO8/AM8</f>
        <v>9.7911832946635755</v>
      </c>
      <c r="AR8" s="16"/>
    </row>
    <row r="9" spans="1:44" ht="10.5" customHeight="1">
      <c r="A9" s="12"/>
      <c r="B9" s="14"/>
      <c r="C9" s="13"/>
      <c r="D9" s="68"/>
      <c r="E9" s="69"/>
      <c r="F9" s="2"/>
      <c r="G9" s="92"/>
      <c r="H9" s="93"/>
      <c r="I9" s="2"/>
      <c r="J9" s="92"/>
      <c r="K9" s="93"/>
      <c r="L9" s="2"/>
      <c r="M9" s="76"/>
      <c r="N9" s="77"/>
      <c r="O9" s="15"/>
      <c r="P9" s="105" t="s">
        <v>130</v>
      </c>
      <c r="Q9" s="106"/>
      <c r="R9" s="2"/>
      <c r="S9" s="105" t="s">
        <v>159</v>
      </c>
      <c r="T9" s="106"/>
      <c r="U9" s="2"/>
      <c r="V9" s="105" t="s">
        <v>135</v>
      </c>
      <c r="W9" s="106"/>
      <c r="X9" s="2"/>
      <c r="Y9" s="105" t="s">
        <v>141</v>
      </c>
      <c r="Z9" s="106"/>
      <c r="AA9" s="2"/>
      <c r="AB9" s="13"/>
      <c r="AC9" s="68"/>
      <c r="AD9" s="69"/>
      <c r="AE9" s="16"/>
      <c r="AF9" s="68"/>
      <c r="AG9" s="69"/>
      <c r="AH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ht="12" customHeight="1">
      <c r="A10" s="12" t="s">
        <v>26</v>
      </c>
      <c r="B10" s="35">
        <v>2.3559999999999999</v>
      </c>
      <c r="C10" s="13" t="s">
        <v>22</v>
      </c>
      <c r="D10" s="60">
        <v>37.9</v>
      </c>
      <c r="E10" s="60">
        <v>38</v>
      </c>
      <c r="F10" s="2"/>
      <c r="G10" s="60">
        <v>33.75</v>
      </c>
      <c r="H10" s="60">
        <v>34.25</v>
      </c>
      <c r="I10" s="2"/>
      <c r="J10" s="60">
        <v>36.25</v>
      </c>
      <c r="K10" s="60">
        <v>36.75</v>
      </c>
      <c r="L10" s="2"/>
      <c r="M10" s="54">
        <v>45.95</v>
      </c>
      <c r="N10" s="54">
        <v>46.1</v>
      </c>
      <c r="O10" s="15"/>
      <c r="P10" s="8">
        <f>D10-H10</f>
        <v>3.6499999999999986</v>
      </c>
      <c r="Q10" s="8">
        <f>E10-G10</f>
        <v>4.25</v>
      </c>
      <c r="R10" s="2"/>
      <c r="S10" s="8">
        <f>M10-E10</f>
        <v>7.9500000000000028</v>
      </c>
      <c r="T10" s="8">
        <f>N10-D10</f>
        <v>8.2000000000000028</v>
      </c>
      <c r="U10" s="2"/>
      <c r="V10" s="8">
        <f>D10-K10</f>
        <v>1.1499999999999986</v>
      </c>
      <c r="W10" s="8">
        <f>E10-J10</f>
        <v>1.75</v>
      </c>
      <c r="X10" s="2"/>
      <c r="Y10" s="8">
        <f>J10-H10</f>
        <v>2</v>
      </c>
      <c r="Z10" s="8">
        <f>K10-G10</f>
        <v>3</v>
      </c>
      <c r="AA10" s="2"/>
      <c r="AB10" s="13" t="s">
        <v>22</v>
      </c>
      <c r="AC10" s="60">
        <f>D10-1.25</f>
        <v>36.65</v>
      </c>
      <c r="AD10" s="60">
        <f>AC10+0.5</f>
        <v>37.15</v>
      </c>
      <c r="AE10" s="16"/>
      <c r="AF10" s="60">
        <f>D10+1.1</f>
        <v>39</v>
      </c>
      <c r="AG10" s="60">
        <f>AF10+0.5</f>
        <v>39.5</v>
      </c>
      <c r="AH10" s="16"/>
      <c r="AJ10" s="16"/>
      <c r="AK10" s="21" t="s">
        <v>14</v>
      </c>
      <c r="AL10" s="32">
        <f>(AL6+AL8)/2</f>
        <v>2.1074999999999999</v>
      </c>
      <c r="AM10" s="32">
        <f>(AM6+AM8)/2</f>
        <v>2.1174999999999997</v>
      </c>
      <c r="AN10" s="49">
        <f>D4</f>
        <v>20.95</v>
      </c>
      <c r="AO10" s="49">
        <f>E4</f>
        <v>21.1</v>
      </c>
      <c r="AP10" s="48">
        <f>AN10/AL10</f>
        <v>9.9406880189798343</v>
      </c>
      <c r="AQ10" s="48">
        <f>AO10/AM10</f>
        <v>9.9645808736717854</v>
      </c>
      <c r="AR10" s="16"/>
    </row>
    <row r="11" spans="1:44" ht="10.5" customHeight="1">
      <c r="A11" s="12"/>
      <c r="B11" s="14"/>
      <c r="C11" s="13"/>
      <c r="D11" s="68"/>
      <c r="E11" s="69"/>
      <c r="F11" s="2"/>
      <c r="G11" s="80"/>
      <c r="H11" s="81"/>
      <c r="I11" s="2"/>
      <c r="J11" s="80"/>
      <c r="K11" s="81"/>
      <c r="L11" s="2"/>
      <c r="M11" s="76"/>
      <c r="N11" s="77"/>
      <c r="O11" s="15"/>
      <c r="P11" s="72" t="s">
        <v>165</v>
      </c>
      <c r="Q11" s="73"/>
      <c r="R11" s="2"/>
      <c r="S11" s="105" t="s">
        <v>160</v>
      </c>
      <c r="T11" s="106"/>
      <c r="U11" s="2"/>
      <c r="V11" s="72" t="s">
        <v>139</v>
      </c>
      <c r="W11" s="73"/>
      <c r="X11" s="2"/>
      <c r="Y11" s="72" t="s">
        <v>166</v>
      </c>
      <c r="Z11" s="73"/>
      <c r="AA11" s="2"/>
      <c r="AB11" s="13"/>
      <c r="AC11" s="68"/>
      <c r="AD11" s="69"/>
      <c r="AE11" s="16"/>
      <c r="AF11" s="68"/>
      <c r="AG11" s="69"/>
      <c r="AH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ht="12" customHeight="1">
      <c r="A12" s="12" t="s">
        <v>30</v>
      </c>
      <c r="B12" s="18">
        <v>2.411</v>
      </c>
      <c r="C12" s="13" t="s">
        <v>25</v>
      </c>
      <c r="D12" s="60">
        <v>22.6</v>
      </c>
      <c r="E12" s="60">
        <v>22.8</v>
      </c>
      <c r="F12" s="2"/>
      <c r="G12" s="60">
        <v>21.25</v>
      </c>
      <c r="H12" s="60">
        <v>21.5</v>
      </c>
      <c r="I12" s="2"/>
      <c r="J12" s="60">
        <v>21.75</v>
      </c>
      <c r="K12" s="60">
        <v>22.25</v>
      </c>
      <c r="L12" s="2"/>
      <c r="M12" s="54">
        <v>27.05</v>
      </c>
      <c r="N12" s="54">
        <v>27.2</v>
      </c>
      <c r="O12" s="15"/>
      <c r="P12" s="8">
        <f>D12-H12</f>
        <v>1.1000000000000014</v>
      </c>
      <c r="Q12" s="8">
        <f>E12-G12</f>
        <v>1.5500000000000007</v>
      </c>
      <c r="R12" s="2"/>
      <c r="S12" s="8">
        <f>M12-E12</f>
        <v>4.25</v>
      </c>
      <c r="T12" s="8">
        <f>N12-D12</f>
        <v>4.5999999999999979</v>
      </c>
      <c r="U12" s="2"/>
      <c r="V12" s="8">
        <f>D12-K12</f>
        <v>0.35000000000000142</v>
      </c>
      <c r="W12" s="8">
        <f>E12-J12</f>
        <v>1.0500000000000007</v>
      </c>
      <c r="X12" s="2"/>
      <c r="Y12" s="8">
        <f>J12-H12</f>
        <v>0.25</v>
      </c>
      <c r="Z12" s="8">
        <f>K12-G12</f>
        <v>1</v>
      </c>
      <c r="AA12" s="2"/>
      <c r="AB12" s="13" t="s">
        <v>25</v>
      </c>
      <c r="AC12" s="60">
        <f>D12-1.25</f>
        <v>21.35</v>
      </c>
      <c r="AD12" s="60">
        <f>AC12+0.75</f>
        <v>22.1</v>
      </c>
      <c r="AE12" s="16"/>
      <c r="AF12" s="60">
        <f>D12+0.5</f>
        <v>23.1</v>
      </c>
      <c r="AG12" s="60">
        <f>AF12+0.5</f>
        <v>23.6</v>
      </c>
      <c r="AH12" s="16"/>
      <c r="AJ12" s="16"/>
      <c r="AK12" s="21" t="s">
        <v>19</v>
      </c>
      <c r="AL12" s="32">
        <f>B8</f>
        <v>2.2909999999999999</v>
      </c>
      <c r="AM12" s="32">
        <f>AL12+0.01</f>
        <v>2.3009999999999997</v>
      </c>
      <c r="AN12" s="49">
        <f>D8</f>
        <v>29.25</v>
      </c>
      <c r="AO12" s="49">
        <f>E8</f>
        <v>29.75</v>
      </c>
      <c r="AP12" s="48">
        <f>AN12/AL12</f>
        <v>12.767350501964208</v>
      </c>
      <c r="AQ12" s="48">
        <f>AO12/AM12</f>
        <v>12.929161234245981</v>
      </c>
      <c r="AR12" s="16"/>
    </row>
    <row r="13" spans="1:44" ht="10.5" customHeight="1">
      <c r="A13" s="12"/>
      <c r="B13" s="14"/>
      <c r="C13" s="13"/>
      <c r="D13" s="68"/>
      <c r="E13" s="69"/>
      <c r="F13" s="2"/>
      <c r="G13" s="80"/>
      <c r="H13" s="81"/>
      <c r="I13" s="5"/>
      <c r="J13" s="80"/>
      <c r="K13" s="81"/>
      <c r="L13" s="5"/>
      <c r="M13" s="80"/>
      <c r="N13" s="81"/>
      <c r="O13" s="15"/>
      <c r="P13" s="105" t="s">
        <v>68</v>
      </c>
      <c r="Q13" s="106"/>
      <c r="R13" s="2"/>
      <c r="S13" s="105" t="s">
        <v>161</v>
      </c>
      <c r="T13" s="106"/>
      <c r="U13" s="2"/>
      <c r="V13" s="105" t="s">
        <v>69</v>
      </c>
      <c r="W13" s="106"/>
      <c r="X13" s="2"/>
      <c r="Y13" s="105" t="s">
        <v>143</v>
      </c>
      <c r="Z13" s="106"/>
      <c r="AA13" s="2"/>
      <c r="AB13" s="13"/>
      <c r="AC13" s="68"/>
      <c r="AD13" s="69"/>
      <c r="AE13" s="16"/>
      <c r="AF13" s="68"/>
      <c r="AG13" s="69"/>
      <c r="AH13" s="16"/>
      <c r="AJ13" s="16"/>
      <c r="AK13" s="16"/>
      <c r="AL13" s="16"/>
      <c r="AM13" s="16"/>
      <c r="AN13" s="16"/>
      <c r="AO13" s="16"/>
      <c r="AP13" s="16"/>
      <c r="AQ13" s="16"/>
      <c r="AR13" s="16"/>
    </row>
    <row r="14" spans="1:44" ht="12" customHeight="1">
      <c r="A14" s="12" t="s">
        <v>64</v>
      </c>
      <c r="B14" s="18">
        <v>2.415</v>
      </c>
      <c r="C14" s="13" t="s">
        <v>27</v>
      </c>
      <c r="D14" s="60">
        <v>22.6</v>
      </c>
      <c r="E14" s="60">
        <v>22.7</v>
      </c>
      <c r="F14" s="2"/>
      <c r="G14" s="60">
        <v>21.6</v>
      </c>
      <c r="H14" s="60">
        <v>21.8</v>
      </c>
      <c r="I14" s="2"/>
      <c r="J14" s="60">
        <v>22</v>
      </c>
      <c r="K14" s="60">
        <v>22.5</v>
      </c>
      <c r="L14" s="2"/>
      <c r="M14" s="54">
        <v>25.9</v>
      </c>
      <c r="N14" s="54">
        <v>26</v>
      </c>
      <c r="O14" s="15"/>
      <c r="P14" s="8">
        <f>D14-H14</f>
        <v>0.80000000000000071</v>
      </c>
      <c r="Q14" s="8">
        <f>E14-G14</f>
        <v>1.0999999999999979</v>
      </c>
      <c r="R14" s="2"/>
      <c r="S14" s="8">
        <f>M14-E14</f>
        <v>3.1999999999999993</v>
      </c>
      <c r="T14" s="8">
        <f>N14-D14</f>
        <v>3.3999999999999986</v>
      </c>
      <c r="U14" s="2"/>
      <c r="V14" s="8">
        <f>D14-K14</f>
        <v>0.10000000000000142</v>
      </c>
      <c r="W14" s="8">
        <f>E14-J14</f>
        <v>0.69999999999999929</v>
      </c>
      <c r="X14" s="2"/>
      <c r="Y14" s="8">
        <f>J14-H14</f>
        <v>0.19999999999999929</v>
      </c>
      <c r="Z14" s="8">
        <f>K14-G14</f>
        <v>0.89999999999999858</v>
      </c>
      <c r="AA14" s="2"/>
      <c r="AB14" s="13" t="s">
        <v>27</v>
      </c>
      <c r="AC14" s="60">
        <f>D14-0.25</f>
        <v>22.35</v>
      </c>
      <c r="AD14" s="60">
        <f>AC14+0.25</f>
        <v>22.6</v>
      </c>
      <c r="AE14" s="16"/>
      <c r="AF14" s="60">
        <f>D14+0.45</f>
        <v>23.05</v>
      </c>
      <c r="AG14" s="60">
        <f>AF14+0.5</f>
        <v>23.55</v>
      </c>
      <c r="AH14" s="16"/>
      <c r="AJ14" s="16"/>
      <c r="AK14" s="21" t="s">
        <v>28</v>
      </c>
      <c r="AL14" s="50">
        <f>B10</f>
        <v>2.3559999999999999</v>
      </c>
      <c r="AM14" s="50">
        <f>AL14+0.01</f>
        <v>2.3659999999999997</v>
      </c>
      <c r="AN14" s="38">
        <f>D10</f>
        <v>37.9</v>
      </c>
      <c r="AO14" s="38">
        <f>E10</f>
        <v>38</v>
      </c>
      <c r="AP14" s="48">
        <f>AN14/AL14</f>
        <v>16.086587436332767</v>
      </c>
      <c r="AQ14" s="48">
        <f>AO14/AM14</f>
        <v>16.060862214708372</v>
      </c>
      <c r="AR14" s="16"/>
    </row>
    <row r="15" spans="1:44" ht="10.5" customHeight="1">
      <c r="A15" s="101"/>
      <c r="B15" s="101"/>
      <c r="C15" s="102"/>
      <c r="D15" s="68"/>
      <c r="E15" s="69"/>
      <c r="F15" s="2"/>
      <c r="G15" s="36"/>
      <c r="H15" s="37"/>
      <c r="I15" s="2"/>
      <c r="J15" s="6"/>
      <c r="K15" s="7"/>
      <c r="L15" s="2"/>
      <c r="M15" s="1"/>
      <c r="N15" s="1"/>
      <c r="O15" s="15"/>
      <c r="P15" s="105" t="s">
        <v>131</v>
      </c>
      <c r="Q15" s="106"/>
      <c r="R15" s="2"/>
      <c r="S15" s="105" t="s">
        <v>162</v>
      </c>
      <c r="T15" s="106"/>
      <c r="U15" s="2"/>
      <c r="V15" s="105" t="s">
        <v>137</v>
      </c>
      <c r="W15" s="106"/>
      <c r="X15" s="12"/>
      <c r="Y15" s="105" t="s">
        <v>144</v>
      </c>
      <c r="Z15" s="106"/>
      <c r="AA15" s="2"/>
      <c r="AB15" s="13"/>
      <c r="AC15" s="68"/>
      <c r="AD15" s="69"/>
      <c r="AE15" s="16"/>
      <c r="AF15" s="68"/>
      <c r="AG15" s="69"/>
      <c r="AH15" s="16"/>
      <c r="AJ15" s="16"/>
      <c r="AK15" s="16"/>
      <c r="AL15" s="16"/>
      <c r="AM15" s="16"/>
      <c r="AN15" s="16"/>
      <c r="AO15" s="16"/>
      <c r="AP15" s="16"/>
      <c r="AQ15" s="16"/>
      <c r="AR15" s="16"/>
    </row>
    <row r="16" spans="1:44" ht="12" customHeight="1">
      <c r="A16" s="12" t="s">
        <v>79</v>
      </c>
      <c r="B16" s="18">
        <v>2.4409999999999998</v>
      </c>
      <c r="C16" s="13" t="s">
        <v>57</v>
      </c>
      <c r="D16" s="60">
        <f>((D2*800*15)+(D4*800*43)+(D6*800*22)+(D8*800*20)+(D10*800*44)+(D12*800*20)+(D14*800*64))/(228*800)</f>
        <v>25.863377192982455</v>
      </c>
      <c r="E16" s="60">
        <f>((E2*800*15)+(E4*800*43)+(E6*800*22)+(E8*800*20)+(E10*800*44)+(E12*800*20)+(E14*800*64))/(228*800)</f>
        <v>26.016666666666666</v>
      </c>
      <c r="F16" s="2"/>
      <c r="G16" s="60">
        <f>((G2*800*15)+(G4*800*43)+(G6*800*22)+(G8*800*20)+(G10*800*44)+(G12*800*20)+(G14*800*64))/(228*800)</f>
        <v>23.941885964912281</v>
      </c>
      <c r="H16" s="60">
        <f>((H2*800*15)+(H4*800*43)+(H6*800*22)+(H8*800*20)+(H10*800*44)+(H12*800*20)+(H14*800*64))/(228*800)</f>
        <v>24.232236842105262</v>
      </c>
      <c r="I16" s="2"/>
      <c r="J16" s="60">
        <f>((J2*800*15)+(J4*800*43)+(J6*800*22)+(J8*800*20)+(J10*800*44)+(J12*800*20)+(J14*800*64))/(228*800)</f>
        <v>24.894956140350878</v>
      </c>
      <c r="K16" s="60">
        <f>((K2*800*15)+(K4*800*43)+(K6*800*22)+(K8*800*20)+(K10*800*44)+(K12*800*20)+(K14*800*64))/(228*800)</f>
        <v>25.375219298245614</v>
      </c>
      <c r="L16" s="2"/>
      <c r="M16" s="54">
        <f>((M2*800*15)+(M4*800*43)+(M6*800*22)+(M8*800*20)+(M10*800*44)+(M12*800*20)+(M14*800*64))/(228*800)</f>
        <v>30.605482456140351</v>
      </c>
      <c r="N16" s="54">
        <f>((N2*800*16)+(N4*800*43)+(N6*800*22)+(N8*800*20)+(N10*800*44)+(N12*800*20)+(N14*800*64))/(229*800)</f>
        <v>30.734716157205241</v>
      </c>
      <c r="O16" s="15"/>
      <c r="P16" s="8">
        <f>D16-H16</f>
        <v>1.6311403508771924</v>
      </c>
      <c r="Q16" s="8">
        <f>E16-G16</f>
        <v>2.0747807017543849</v>
      </c>
      <c r="R16" s="2"/>
      <c r="S16" s="8">
        <f>M16-E16</f>
        <v>4.588815789473685</v>
      </c>
      <c r="T16" s="8">
        <f>N16-D16</f>
        <v>4.8713389642227867</v>
      </c>
      <c r="U16" s="2"/>
      <c r="V16" s="8">
        <f>D16-K16</f>
        <v>0.48815789473684035</v>
      </c>
      <c r="W16" s="8">
        <f>E16-J16</f>
        <v>1.1217105263157876</v>
      </c>
      <c r="X16" s="12"/>
      <c r="Y16" s="8">
        <f>J16-H16</f>
        <v>0.66271929824561582</v>
      </c>
      <c r="Z16" s="8">
        <f>K16-G16</f>
        <v>1.4333333333333336</v>
      </c>
      <c r="AA16" s="2"/>
      <c r="AB16" s="13" t="s">
        <v>61</v>
      </c>
      <c r="AC16" s="60">
        <f>((AC2*800*15)+(AC4*800*43)+(AC6*800*22)+(AC8*800*20)+(AC10*800*44)+(AC12*800*20)+(AC14*800*64))/(228*800)</f>
        <v>25.27872807017544</v>
      </c>
      <c r="AD16" s="60">
        <f>((AD2*800*15)+(AD4*800*43)+(AD6*800*22)+(AD8*800*20)+(AD10*800*44)+(AD12*800*20)+(AD14*800*64))/(228*800)</f>
        <v>25.666885964912282</v>
      </c>
      <c r="AE16" s="16"/>
      <c r="AF16" s="60">
        <f>((AF2*800*16)+(AF4*800*43)+(AF6*800*22)+(AF8*800*20)+(AF10*800*44)+(AF12*800*20)+(AF14*800*64))/(229*800)</f>
        <v>26.86593886462882</v>
      </c>
      <c r="AG16" s="60">
        <f>((AG2*800*16)+(AG4*800*43)+(AG6*800*22)+(AG8*800*20)+(AG10*800*44)+(AG12*800*20)+(AG14*800*64))/(229*800)</f>
        <v>27.493668122270741</v>
      </c>
      <c r="AH16" s="16"/>
      <c r="AJ16" s="16"/>
      <c r="AK16" s="21" t="s">
        <v>31</v>
      </c>
      <c r="AL16" s="50">
        <f>B12</f>
        <v>2.411</v>
      </c>
      <c r="AM16" s="50">
        <f>AL16+0.01</f>
        <v>2.4209999999999998</v>
      </c>
      <c r="AN16" s="38">
        <f>D10</f>
        <v>37.9</v>
      </c>
      <c r="AO16" s="38">
        <f>E10</f>
        <v>38</v>
      </c>
      <c r="AP16" s="48">
        <f>AN16/AL16</f>
        <v>15.719618415595187</v>
      </c>
      <c r="AQ16" s="48">
        <f>AO16/AM16</f>
        <v>15.695993391160679</v>
      </c>
      <c r="AR16" s="16"/>
    </row>
    <row r="17" spans="1:44" ht="10.5" customHeight="1">
      <c r="A17" s="12"/>
      <c r="B17" s="24"/>
      <c r="C17" s="13"/>
      <c r="D17" s="68" t="s">
        <v>32</v>
      </c>
      <c r="E17" s="69"/>
      <c r="F17" s="2">
        <v>18</v>
      </c>
      <c r="G17" s="90"/>
      <c r="H17" s="91"/>
      <c r="I17" s="2"/>
      <c r="J17" s="90"/>
      <c r="K17" s="91"/>
      <c r="L17" s="2"/>
      <c r="M17" s="68" t="s">
        <v>33</v>
      </c>
      <c r="N17" s="69"/>
      <c r="O17" s="15"/>
      <c r="P17" s="105" t="s">
        <v>132</v>
      </c>
      <c r="Q17" s="106"/>
      <c r="R17" s="2"/>
      <c r="S17" s="105" t="s">
        <v>163</v>
      </c>
      <c r="T17" s="106"/>
      <c r="U17" s="2"/>
      <c r="V17" s="105" t="s">
        <v>138</v>
      </c>
      <c r="W17" s="106"/>
      <c r="X17" s="12"/>
      <c r="Y17" s="105" t="s">
        <v>145</v>
      </c>
      <c r="Z17" s="106"/>
      <c r="AA17" s="2"/>
      <c r="AB17" s="13"/>
      <c r="AC17" s="68"/>
      <c r="AD17" s="69"/>
      <c r="AE17" s="16"/>
      <c r="AF17" s="68"/>
      <c r="AG17" s="69"/>
      <c r="AH17" s="16"/>
      <c r="AJ17" s="16"/>
      <c r="AK17" s="16"/>
      <c r="AL17" s="16"/>
      <c r="AM17" s="16"/>
      <c r="AN17" s="16"/>
      <c r="AO17" s="16"/>
      <c r="AP17" s="16"/>
      <c r="AQ17" s="16"/>
      <c r="AR17" s="16"/>
    </row>
    <row r="18" spans="1:44" ht="12" customHeight="1">
      <c r="A18" s="12"/>
      <c r="B18" s="24"/>
      <c r="C18" s="13" t="s">
        <v>60</v>
      </c>
      <c r="D18" s="60">
        <v>25.85</v>
      </c>
      <c r="E18" s="60">
        <v>26</v>
      </c>
      <c r="F18" s="2"/>
      <c r="G18" s="60">
        <v>23.9</v>
      </c>
      <c r="H18" s="60">
        <v>24.25</v>
      </c>
      <c r="I18" s="4"/>
      <c r="J18" s="60">
        <v>24.85</v>
      </c>
      <c r="K18" s="60">
        <v>25.4</v>
      </c>
      <c r="L18" s="2"/>
      <c r="M18" s="54">
        <v>28.5</v>
      </c>
      <c r="N18" s="54">
        <v>30.6</v>
      </c>
      <c r="O18" s="15"/>
      <c r="P18" s="8">
        <f>D18-H18</f>
        <v>1.6000000000000014</v>
      </c>
      <c r="Q18" s="8">
        <f>E18-G18</f>
        <v>2.1000000000000014</v>
      </c>
      <c r="R18" s="2"/>
      <c r="S18" s="8">
        <f>M18-E18</f>
        <v>2.5</v>
      </c>
      <c r="T18" s="8">
        <f>N18-D18</f>
        <v>4.75</v>
      </c>
      <c r="U18" s="2"/>
      <c r="V18" s="8">
        <f>D18-K18</f>
        <v>0.45000000000000284</v>
      </c>
      <c r="W18" s="8">
        <f>E18-J18</f>
        <v>1.1499999999999986</v>
      </c>
      <c r="X18" s="12"/>
      <c r="Y18" s="8">
        <f>J18-H18</f>
        <v>0.60000000000000142</v>
      </c>
      <c r="Z18" s="8">
        <f>K18-G18</f>
        <v>1.5</v>
      </c>
      <c r="AA18" s="2"/>
      <c r="AB18" s="13" t="s">
        <v>60</v>
      </c>
      <c r="AC18" s="60">
        <v>25.3</v>
      </c>
      <c r="AD18" s="60">
        <v>25.7</v>
      </c>
      <c r="AE18" s="25"/>
      <c r="AF18" s="60">
        <v>26.8</v>
      </c>
      <c r="AG18" s="60">
        <v>27.5</v>
      </c>
      <c r="AH18" s="16"/>
      <c r="AJ18" s="16"/>
      <c r="AK18" s="21" t="s">
        <v>22</v>
      </c>
      <c r="AL18" s="32">
        <f>(AL14+AL16)/2</f>
        <v>2.3834999999999997</v>
      </c>
      <c r="AM18" s="32">
        <f>(AM14+AM16)/2</f>
        <v>2.3934999999999995</v>
      </c>
      <c r="AN18" s="49">
        <f>D10</f>
        <v>37.9</v>
      </c>
      <c r="AO18" s="49">
        <f>E10</f>
        <v>38</v>
      </c>
      <c r="AP18" s="48">
        <f>AN18/AL18</f>
        <v>15.90098594503881</v>
      </c>
      <c r="AQ18" s="48">
        <f>AO18/AM18</f>
        <v>15.876331731773556</v>
      </c>
      <c r="AR18" s="16"/>
    </row>
    <row r="19" spans="1:44" ht="6.75" customHeight="1">
      <c r="A19" s="26"/>
      <c r="B19" s="26"/>
      <c r="C19" s="26" t="s">
        <v>34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15"/>
      <c r="P19" s="26"/>
      <c r="Q19" s="26"/>
      <c r="R19" s="27"/>
      <c r="S19" s="26"/>
      <c r="T19" s="26"/>
      <c r="U19" s="26"/>
      <c r="V19" s="26"/>
      <c r="W19" s="26"/>
      <c r="X19" s="26"/>
      <c r="Y19" s="28"/>
      <c r="Z19" s="28"/>
      <c r="AA19" s="27"/>
      <c r="AB19" s="26" t="s">
        <v>34</v>
      </c>
      <c r="AC19" s="26"/>
      <c r="AD19" s="26"/>
      <c r="AE19" s="26"/>
      <c r="AF19" s="26"/>
      <c r="AG19" s="26"/>
      <c r="AH19" s="16"/>
      <c r="AJ19" s="16"/>
      <c r="AK19" s="16"/>
      <c r="AL19" s="16"/>
      <c r="AM19" s="16"/>
      <c r="AN19" s="16"/>
      <c r="AO19" s="16"/>
      <c r="AP19" s="16"/>
      <c r="AQ19" s="16"/>
      <c r="AR19" s="16"/>
    </row>
    <row r="20" spans="1:44" ht="14.4" thickBot="1">
      <c r="A20" s="12"/>
      <c r="B20" s="12"/>
      <c r="C20" s="29" t="s">
        <v>35</v>
      </c>
      <c r="D20" s="60">
        <v>25.75</v>
      </c>
      <c r="E20" s="60">
        <v>26</v>
      </c>
      <c r="F20" s="2"/>
      <c r="G20" s="63">
        <v>24.5</v>
      </c>
      <c r="H20" s="63">
        <v>25</v>
      </c>
      <c r="I20" s="9"/>
      <c r="J20" s="63">
        <f>D20-0.6</f>
        <v>25.15</v>
      </c>
      <c r="K20" s="63">
        <f>J20+0.5</f>
        <v>25.65</v>
      </c>
      <c r="L20" s="2"/>
      <c r="M20" s="54">
        <v>30.15</v>
      </c>
      <c r="N20" s="54">
        <v>30.3</v>
      </c>
      <c r="O20" s="15"/>
      <c r="P20" s="8">
        <f>D20-H20</f>
        <v>0.75</v>
      </c>
      <c r="Q20" s="8">
        <f>E20-G20</f>
        <v>1.5</v>
      </c>
      <c r="R20" s="2"/>
      <c r="S20" s="8">
        <f>M20-E20</f>
        <v>4.1499999999999986</v>
      </c>
      <c r="T20" s="8">
        <f>N20-D20</f>
        <v>4.5500000000000007</v>
      </c>
      <c r="U20" s="2"/>
      <c r="V20" s="8">
        <f>D20-K20</f>
        <v>0.10000000000000142</v>
      </c>
      <c r="W20" s="8">
        <f>E20-J20</f>
        <v>0.85000000000000142</v>
      </c>
      <c r="X20" s="12"/>
      <c r="Y20" s="8">
        <f>J20-H20</f>
        <v>0.14999999999999858</v>
      </c>
      <c r="Z20" s="8">
        <f>K20-G20</f>
        <v>1.1499999999999986</v>
      </c>
      <c r="AA20" s="2"/>
      <c r="AB20" s="29" t="s">
        <v>35</v>
      </c>
      <c r="AC20" s="60">
        <f>D20+0.25</f>
        <v>26</v>
      </c>
      <c r="AD20" s="60">
        <f>AC20+0.5</f>
        <v>26.5</v>
      </c>
      <c r="AE20" s="16"/>
      <c r="AF20" s="60">
        <f>D20+0.75</f>
        <v>26.5</v>
      </c>
      <c r="AG20" s="60">
        <f>AF20+0.5</f>
        <v>27</v>
      </c>
      <c r="AH20" s="16"/>
      <c r="AJ20" s="16"/>
      <c r="AK20" s="21" t="s">
        <v>25</v>
      </c>
      <c r="AL20" s="32">
        <f>B14</f>
        <v>2.415</v>
      </c>
      <c r="AM20" s="32">
        <f>AL20+0.01</f>
        <v>2.4249999999999998</v>
      </c>
      <c r="AN20" s="49">
        <f>D12</f>
        <v>22.6</v>
      </c>
      <c r="AO20" s="49">
        <f>E12</f>
        <v>22.8</v>
      </c>
      <c r="AP20" s="48">
        <f>AN20/AL20</f>
        <v>9.3581780538302279</v>
      </c>
      <c r="AQ20" s="48">
        <f>AO20/AM20</f>
        <v>9.4020618556701034</v>
      </c>
      <c r="AR20" s="16"/>
    </row>
    <row r="21" spans="1:44" ht="10.5" customHeight="1" thickBot="1">
      <c r="A21" s="12"/>
      <c r="B21" s="12"/>
      <c r="C21" s="30"/>
      <c r="D21" s="65">
        <f>D20-E22</f>
        <v>1.25</v>
      </c>
      <c r="E21" s="65">
        <f>E20-D22</f>
        <v>2</v>
      </c>
      <c r="F21" s="2"/>
      <c r="G21" s="84"/>
      <c r="H21" s="85"/>
      <c r="I21" s="9"/>
      <c r="J21" s="84"/>
      <c r="K21" s="85"/>
      <c r="L21" s="2"/>
      <c r="M21" s="1"/>
      <c r="N21" s="1"/>
      <c r="O21" s="15"/>
      <c r="P21" s="105" t="s">
        <v>146</v>
      </c>
      <c r="Q21" s="106"/>
      <c r="R21" s="2"/>
      <c r="S21" s="109" t="s">
        <v>151</v>
      </c>
      <c r="T21" s="110"/>
      <c r="U21" s="2"/>
      <c r="V21" s="105" t="s">
        <v>29</v>
      </c>
      <c r="W21" s="106"/>
      <c r="X21" s="2"/>
      <c r="Y21" s="105" t="s">
        <v>152</v>
      </c>
      <c r="Z21" s="106"/>
      <c r="AA21" s="2"/>
      <c r="AB21" s="13"/>
      <c r="AC21" s="70"/>
      <c r="AD21" s="71"/>
      <c r="AE21" s="16"/>
      <c r="AF21" s="31">
        <f>AF20-AG2</f>
        <v>1.5</v>
      </c>
      <c r="AG21" s="31">
        <f>AG20-AF2</f>
        <v>4</v>
      </c>
      <c r="AH21" s="16"/>
      <c r="AJ21" s="16"/>
      <c r="AK21" s="16"/>
      <c r="AL21" s="16"/>
      <c r="AM21" s="16"/>
      <c r="AN21" s="16"/>
      <c r="AO21" s="16"/>
      <c r="AP21" s="16"/>
      <c r="AQ21" s="16"/>
      <c r="AR21" s="16"/>
    </row>
    <row r="22" spans="1:44" ht="14.4" thickBot="1">
      <c r="A22" s="12"/>
      <c r="B22" s="12"/>
      <c r="C22" s="13" t="s">
        <v>39</v>
      </c>
      <c r="D22" s="60">
        <v>24</v>
      </c>
      <c r="E22" s="60">
        <v>24.5</v>
      </c>
      <c r="F22" s="2"/>
      <c r="G22" s="63">
        <v>22.75</v>
      </c>
      <c r="H22" s="63">
        <v>23.25</v>
      </c>
      <c r="I22" s="9"/>
      <c r="J22" s="63">
        <f>D22-0.5</f>
        <v>23.5</v>
      </c>
      <c r="K22" s="63">
        <f>J22+0.5</f>
        <v>24</v>
      </c>
      <c r="L22" s="2"/>
      <c r="M22" s="54">
        <v>27.8</v>
      </c>
      <c r="N22" s="54">
        <v>28</v>
      </c>
      <c r="O22" s="15"/>
      <c r="P22" s="8">
        <f>D22-H22</f>
        <v>0.75</v>
      </c>
      <c r="Q22" s="8">
        <f>E22-G22</f>
        <v>1.75</v>
      </c>
      <c r="R22" s="2"/>
      <c r="S22" s="8">
        <f>M22-E22</f>
        <v>3.3000000000000007</v>
      </c>
      <c r="T22" s="8">
        <f>N22-D22</f>
        <v>4</v>
      </c>
      <c r="U22" s="2"/>
      <c r="V22" s="8">
        <f>D22-K22</f>
        <v>0</v>
      </c>
      <c r="W22" s="8">
        <f>E22-J22</f>
        <v>1</v>
      </c>
      <c r="X22" s="12"/>
      <c r="Y22" s="8">
        <f>J22-H22</f>
        <v>0.25</v>
      </c>
      <c r="Z22" s="8">
        <f>K22-G22</f>
        <v>1.25</v>
      </c>
      <c r="AA22" s="2"/>
      <c r="AB22" s="13" t="s">
        <v>39</v>
      </c>
      <c r="AC22" s="60">
        <f>D22-0.75</f>
        <v>23.25</v>
      </c>
      <c r="AD22" s="60">
        <f>AC22+0.5</f>
        <v>23.75</v>
      </c>
      <c r="AE22" s="16"/>
      <c r="AF22" s="60">
        <f>D22+1</f>
        <v>25</v>
      </c>
      <c r="AG22" s="60">
        <f>AF22+0.75</f>
        <v>25.75</v>
      </c>
      <c r="AH22" s="16"/>
      <c r="AJ22" s="16"/>
      <c r="AK22" s="51" t="s">
        <v>154</v>
      </c>
      <c r="AL22" s="53">
        <v>2.91</v>
      </c>
      <c r="AM22" s="53">
        <v>2.92</v>
      </c>
      <c r="AN22" s="52">
        <f>D36</f>
        <v>28.3</v>
      </c>
      <c r="AO22" s="49">
        <f>E36</f>
        <v>28.6</v>
      </c>
      <c r="AP22" s="48">
        <f>AN22/AL22</f>
        <v>9.7250859106529202</v>
      </c>
      <c r="AQ22" s="48">
        <f>AO22/AM22</f>
        <v>9.794520547945206</v>
      </c>
      <c r="AR22" s="16"/>
    </row>
    <row r="23" spans="1:44" ht="10.5" customHeight="1" thickBot="1">
      <c r="A23" s="12"/>
      <c r="B23" s="12"/>
      <c r="C23" s="13"/>
      <c r="D23" s="82"/>
      <c r="E23" s="83"/>
      <c r="F23" s="2"/>
      <c r="G23" s="84"/>
      <c r="H23" s="85"/>
      <c r="I23" s="9"/>
      <c r="J23" s="84"/>
      <c r="K23" s="85"/>
      <c r="L23" s="2"/>
      <c r="M23" s="1"/>
      <c r="N23" s="1"/>
      <c r="O23" s="15"/>
      <c r="P23" s="105" t="s">
        <v>38</v>
      </c>
      <c r="Q23" s="106"/>
      <c r="R23" s="2"/>
      <c r="S23" s="105" t="s">
        <v>113</v>
      </c>
      <c r="T23" s="106"/>
      <c r="U23" s="2"/>
      <c r="V23" s="105" t="s">
        <v>29</v>
      </c>
      <c r="W23" s="106"/>
      <c r="X23" s="2"/>
      <c r="Y23" s="105" t="s">
        <v>123</v>
      </c>
      <c r="Z23" s="106"/>
      <c r="AA23" s="2"/>
      <c r="AB23" s="13"/>
      <c r="AC23" s="70"/>
      <c r="AD23" s="71"/>
      <c r="AE23" s="16"/>
      <c r="AF23" s="70"/>
      <c r="AG23" s="71"/>
      <c r="AH23" s="16"/>
      <c r="AJ23" s="16"/>
      <c r="AK23" s="16"/>
      <c r="AL23" s="16"/>
      <c r="AM23" s="16"/>
      <c r="AN23" s="16"/>
      <c r="AO23" s="16"/>
      <c r="AP23" s="16"/>
      <c r="AQ23" s="16"/>
      <c r="AR23" s="16"/>
    </row>
    <row r="24" spans="1:44" ht="14.4" thickBot="1">
      <c r="A24" s="12"/>
      <c r="B24" s="12"/>
      <c r="C24" s="13" t="s">
        <v>40</v>
      </c>
      <c r="D24" s="64">
        <v>26</v>
      </c>
      <c r="E24" s="64">
        <v>26.5</v>
      </c>
      <c r="F24" s="2"/>
      <c r="G24" s="63">
        <v>24.5</v>
      </c>
      <c r="H24" s="63">
        <v>25</v>
      </c>
      <c r="I24" s="9"/>
      <c r="J24" s="63">
        <f>D24-0.5</f>
        <v>25.5</v>
      </c>
      <c r="K24" s="63">
        <f>J24+0.5</f>
        <v>26</v>
      </c>
      <c r="L24" s="2"/>
      <c r="M24" s="54">
        <v>30.5</v>
      </c>
      <c r="N24" s="54">
        <v>31</v>
      </c>
      <c r="O24" s="15"/>
      <c r="P24" s="8">
        <f>D24-H24</f>
        <v>1</v>
      </c>
      <c r="Q24" s="8">
        <f>E24-G24</f>
        <v>2</v>
      </c>
      <c r="R24" s="2"/>
      <c r="S24" s="8">
        <f>M24-E24</f>
        <v>4</v>
      </c>
      <c r="T24" s="8">
        <f>N24-D24</f>
        <v>5</v>
      </c>
      <c r="U24" s="2"/>
      <c r="V24" s="8">
        <f>D24-K24</f>
        <v>0</v>
      </c>
      <c r="W24" s="8">
        <f>E24-J24</f>
        <v>1</v>
      </c>
      <c r="X24" s="12"/>
      <c r="Y24" s="8">
        <f>J24-H24</f>
        <v>0.5</v>
      </c>
      <c r="Z24" s="8">
        <f>K24-G24</f>
        <v>1.5</v>
      </c>
      <c r="AA24" s="2"/>
      <c r="AB24" s="13" t="s">
        <v>40</v>
      </c>
      <c r="AC24" s="60">
        <f>D24-1.25</f>
        <v>24.75</v>
      </c>
      <c r="AD24" s="60">
        <f>AC24+0.75</f>
        <v>25.5</v>
      </c>
      <c r="AE24" s="16"/>
      <c r="AF24" s="60">
        <f>D24+0.5</f>
        <v>26.5</v>
      </c>
      <c r="AG24" s="60">
        <f>AF24+0.5</f>
        <v>27</v>
      </c>
      <c r="AH24" s="16"/>
      <c r="AJ24" s="16"/>
      <c r="AK24" s="51" t="s">
        <v>155</v>
      </c>
      <c r="AL24" s="53">
        <v>3.15</v>
      </c>
      <c r="AM24" s="53">
        <v>3.16</v>
      </c>
      <c r="AN24" s="49">
        <f>D38</f>
        <v>30.75</v>
      </c>
      <c r="AO24" s="49">
        <f>E38</f>
        <v>31.25</v>
      </c>
      <c r="AP24" s="48">
        <f>AN24/AL24</f>
        <v>9.7619047619047628</v>
      </c>
      <c r="AQ24" s="48">
        <f>AO24/AM24</f>
        <v>9.8892405063291129</v>
      </c>
      <c r="AR24" s="16"/>
    </row>
    <row r="25" spans="1:44" ht="10.5" customHeight="1" thickBot="1">
      <c r="A25" s="12"/>
      <c r="B25" s="12"/>
      <c r="C25" s="13"/>
      <c r="D25" s="82"/>
      <c r="E25" s="83"/>
      <c r="F25" s="2"/>
      <c r="G25" s="80"/>
      <c r="H25" s="81"/>
      <c r="I25" s="9"/>
      <c r="J25" s="80"/>
      <c r="K25" s="81"/>
      <c r="L25" s="2"/>
      <c r="M25" s="1"/>
      <c r="N25" s="1"/>
      <c r="O25" s="15"/>
      <c r="P25" s="105" t="s">
        <v>38</v>
      </c>
      <c r="Q25" s="106"/>
      <c r="R25" s="2"/>
      <c r="S25" s="105" t="s">
        <v>74</v>
      </c>
      <c r="T25" s="106"/>
      <c r="U25" s="2"/>
      <c r="V25" s="105" t="s">
        <v>41</v>
      </c>
      <c r="W25" s="106"/>
      <c r="X25" s="2"/>
      <c r="Y25" s="105" t="s">
        <v>29</v>
      </c>
      <c r="Z25" s="106"/>
      <c r="AA25" s="2"/>
      <c r="AB25" s="13"/>
      <c r="AC25" s="70"/>
      <c r="AD25" s="71"/>
      <c r="AE25" s="16"/>
      <c r="AF25" s="70"/>
      <c r="AG25" s="71"/>
      <c r="AH25" s="16"/>
      <c r="AJ25" s="16"/>
      <c r="AK25" s="16"/>
      <c r="AL25" s="16"/>
      <c r="AM25" s="16"/>
      <c r="AN25" s="16"/>
      <c r="AO25" s="16"/>
      <c r="AP25" s="16"/>
      <c r="AQ25" s="16"/>
      <c r="AR25" s="16"/>
    </row>
    <row r="26" spans="1:44" ht="14.4" thickBot="1">
      <c r="A26" s="12"/>
      <c r="B26" s="12"/>
      <c r="C26" s="13" t="s">
        <v>42</v>
      </c>
      <c r="D26" s="64">
        <v>31</v>
      </c>
      <c r="E26" s="64">
        <v>31.5</v>
      </c>
      <c r="F26" s="2"/>
      <c r="G26" s="63">
        <v>28.5</v>
      </c>
      <c r="H26" s="63">
        <v>29.25</v>
      </c>
      <c r="I26" s="9"/>
      <c r="J26" s="63">
        <f>D26-0.5</f>
        <v>30.5</v>
      </c>
      <c r="K26" s="63">
        <f>J26+0.5</f>
        <v>31</v>
      </c>
      <c r="L26" s="2"/>
      <c r="M26" s="54">
        <v>37.5</v>
      </c>
      <c r="N26" s="54">
        <v>38</v>
      </c>
      <c r="O26" s="40"/>
      <c r="P26" s="8">
        <f>D26-H26</f>
        <v>1.75</v>
      </c>
      <c r="Q26" s="8">
        <f>E26-G26</f>
        <v>3</v>
      </c>
      <c r="R26" s="2"/>
      <c r="S26" s="8">
        <f>M26-E26</f>
        <v>6</v>
      </c>
      <c r="T26" s="8">
        <f>N26-D26</f>
        <v>7</v>
      </c>
      <c r="U26" s="2"/>
      <c r="V26" s="8">
        <f>D26-K26</f>
        <v>0</v>
      </c>
      <c r="W26" s="8">
        <f>E26-J26</f>
        <v>1</v>
      </c>
      <c r="X26" s="12"/>
      <c r="Y26" s="8">
        <f>J26-H26</f>
        <v>1.25</v>
      </c>
      <c r="Z26" s="8">
        <f>K26-G26</f>
        <v>2.5</v>
      </c>
      <c r="AA26" s="2"/>
      <c r="AB26" s="13" t="s">
        <v>42</v>
      </c>
      <c r="AC26" s="60">
        <f>D26-0.75</f>
        <v>30.25</v>
      </c>
      <c r="AD26" s="60">
        <f>AC26+0.75</f>
        <v>31</v>
      </c>
      <c r="AE26" s="16"/>
      <c r="AF26" s="60">
        <f>D26+0.5</f>
        <v>31.5</v>
      </c>
      <c r="AG26" s="60">
        <f>AF26+0.5</f>
        <v>32</v>
      </c>
      <c r="AH26" s="16"/>
      <c r="AJ26" s="16"/>
      <c r="AK26" s="51" t="s">
        <v>156</v>
      </c>
      <c r="AL26" s="53">
        <v>3.26</v>
      </c>
      <c r="AM26" s="53">
        <v>3.27</v>
      </c>
      <c r="AN26" s="49">
        <f>D40</f>
        <v>31.5</v>
      </c>
      <c r="AO26" s="49">
        <f>E40</f>
        <v>32</v>
      </c>
      <c r="AP26" s="48">
        <f>AN26/AL26</f>
        <v>9.6625766871165659</v>
      </c>
      <c r="AQ26" s="48">
        <f>AO26/AM26</f>
        <v>9.7859327217125376</v>
      </c>
      <c r="AR26" s="16"/>
    </row>
    <row r="27" spans="1:44" ht="10.5" customHeight="1" thickBot="1">
      <c r="A27" s="12"/>
      <c r="B27" s="12"/>
      <c r="C27" s="13"/>
      <c r="D27" s="88"/>
      <c r="E27" s="89"/>
      <c r="F27" s="2"/>
      <c r="G27" s="80"/>
      <c r="H27" s="81"/>
      <c r="I27" s="9"/>
      <c r="J27" s="80"/>
      <c r="K27" s="81"/>
      <c r="L27" s="2"/>
      <c r="M27" s="1"/>
      <c r="N27" s="1"/>
      <c r="O27" s="15"/>
      <c r="P27" s="105" t="s">
        <v>108</v>
      </c>
      <c r="Q27" s="106"/>
      <c r="R27" s="2"/>
      <c r="S27" s="105" t="s">
        <v>114</v>
      </c>
      <c r="T27" s="106"/>
      <c r="U27" s="2"/>
      <c r="V27" s="105" t="s">
        <v>119</v>
      </c>
      <c r="W27" s="106"/>
      <c r="X27" s="2"/>
      <c r="Y27" s="105" t="s">
        <v>124</v>
      </c>
      <c r="Z27" s="106"/>
      <c r="AA27" s="2"/>
      <c r="AB27" s="13"/>
      <c r="AC27" s="70"/>
      <c r="AD27" s="71"/>
      <c r="AE27" s="16"/>
      <c r="AF27" s="70"/>
      <c r="AG27" s="71"/>
      <c r="AH27" s="16"/>
      <c r="AJ27" s="16"/>
      <c r="AK27" s="16"/>
      <c r="AL27" s="16"/>
      <c r="AM27" s="16"/>
      <c r="AN27" s="16"/>
      <c r="AO27" s="16"/>
      <c r="AP27" s="16"/>
      <c r="AQ27" s="16"/>
      <c r="AR27" s="16"/>
    </row>
    <row r="28" spans="1:44" ht="14.4" thickBot="1">
      <c r="A28" s="12"/>
      <c r="B28" s="12"/>
      <c r="C28" s="13" t="s">
        <v>44</v>
      </c>
      <c r="D28" s="63">
        <v>39</v>
      </c>
      <c r="E28" s="63">
        <v>39.5</v>
      </c>
      <c r="F28" s="2">
        <v>24.4</v>
      </c>
      <c r="G28" s="63">
        <v>35</v>
      </c>
      <c r="H28" s="63">
        <v>35.25</v>
      </c>
      <c r="I28" s="9"/>
      <c r="J28" s="63">
        <f>D28-1</f>
        <v>38</v>
      </c>
      <c r="K28" s="63">
        <f>J28+0.75</f>
        <v>38.75</v>
      </c>
      <c r="L28" s="2"/>
      <c r="M28" s="57">
        <v>47.4</v>
      </c>
      <c r="N28" s="57">
        <v>47.4</v>
      </c>
      <c r="O28" s="15"/>
      <c r="P28" s="8">
        <f>D28-H28</f>
        <v>3.75</v>
      </c>
      <c r="Q28" s="8">
        <f>E28-G28</f>
        <v>4.5</v>
      </c>
      <c r="R28" s="2"/>
      <c r="S28" s="8">
        <f>M28-E28</f>
        <v>7.8999999999999986</v>
      </c>
      <c r="T28" s="8">
        <f>N28-D28</f>
        <v>8.3999999999999986</v>
      </c>
      <c r="U28" s="2"/>
      <c r="V28" s="8">
        <f>D28-K28</f>
        <v>0.25</v>
      </c>
      <c r="W28" s="8">
        <f>E28-J28</f>
        <v>1.5</v>
      </c>
      <c r="X28" s="12"/>
      <c r="Y28" s="8">
        <f>J28-H28</f>
        <v>2.75</v>
      </c>
      <c r="Z28" s="8">
        <f>K28-G28</f>
        <v>3.75</v>
      </c>
      <c r="AA28" s="2"/>
      <c r="AB28" s="13" t="s">
        <v>44</v>
      </c>
      <c r="AC28" s="60">
        <f>D28-0.75</f>
        <v>38.25</v>
      </c>
      <c r="AD28" s="60">
        <f>AC28+0.75</f>
        <v>39</v>
      </c>
      <c r="AE28" s="16"/>
      <c r="AF28" s="63">
        <f>D28+1.25</f>
        <v>40.25</v>
      </c>
      <c r="AG28" s="63">
        <f>AF28+0.5</f>
        <v>40.75</v>
      </c>
      <c r="AH28" s="16"/>
      <c r="AJ28" s="16"/>
      <c r="AK28" s="51" t="s">
        <v>169</v>
      </c>
      <c r="AL28" s="53">
        <v>3.34</v>
      </c>
      <c r="AM28" s="53">
        <v>3.36</v>
      </c>
      <c r="AN28" s="49">
        <f>D42</f>
        <v>32</v>
      </c>
      <c r="AO28" s="49">
        <f>E42</f>
        <v>33</v>
      </c>
      <c r="AP28" s="48">
        <f>AN28/AL28</f>
        <v>9.5808383233532943</v>
      </c>
      <c r="AQ28" s="48">
        <f>AO28/AM28</f>
        <v>9.8214285714285712</v>
      </c>
      <c r="AR28" s="16"/>
    </row>
    <row r="29" spans="1:44" ht="10.5" customHeight="1" thickBot="1">
      <c r="A29" s="12"/>
      <c r="B29" s="12"/>
      <c r="C29" s="10" t="s">
        <v>36</v>
      </c>
      <c r="D29" s="10">
        <f>D28-E10</f>
        <v>1</v>
      </c>
      <c r="E29" s="10">
        <f>E28-D10</f>
        <v>1.6000000000000014</v>
      </c>
      <c r="F29" s="2"/>
      <c r="G29" s="10">
        <f>G28-H10</f>
        <v>0.75</v>
      </c>
      <c r="H29" s="10">
        <f>H28-G10</f>
        <v>1.5</v>
      </c>
      <c r="I29" s="9"/>
      <c r="J29" s="86"/>
      <c r="K29" s="87"/>
      <c r="L29" s="2"/>
      <c r="M29" s="59">
        <f>M28-H28</f>
        <v>12.149999999999999</v>
      </c>
      <c r="N29" s="59">
        <f>N28-G28</f>
        <v>12.399999999999999</v>
      </c>
      <c r="O29" s="15"/>
      <c r="P29" s="105" t="s">
        <v>150</v>
      </c>
      <c r="Q29" s="106"/>
      <c r="R29" s="2"/>
      <c r="S29" s="105" t="s">
        <v>115</v>
      </c>
      <c r="T29" s="106"/>
      <c r="U29" s="2"/>
      <c r="V29" s="105" t="s">
        <v>70</v>
      </c>
      <c r="W29" s="106"/>
      <c r="X29" s="2"/>
      <c r="Y29" s="105" t="s">
        <v>125</v>
      </c>
      <c r="Z29" s="106"/>
      <c r="AA29" s="2"/>
      <c r="AB29" s="13" t="s">
        <v>34</v>
      </c>
      <c r="AC29" s="70"/>
      <c r="AD29" s="71"/>
      <c r="AE29" s="16"/>
      <c r="AF29" s="70"/>
      <c r="AG29" s="71"/>
      <c r="AH29" s="16"/>
      <c r="AJ29" s="16"/>
      <c r="AK29" s="16"/>
      <c r="AL29" s="16"/>
      <c r="AM29" s="16"/>
      <c r="AN29" s="16"/>
      <c r="AO29" s="16"/>
      <c r="AP29" s="16"/>
      <c r="AQ29" s="16"/>
      <c r="AR29" s="16"/>
    </row>
    <row r="30" spans="1:44" ht="14.4" thickBot="1">
      <c r="A30" s="12"/>
      <c r="B30" s="12"/>
      <c r="C30" s="13" t="s">
        <v>45</v>
      </c>
      <c r="D30" s="63">
        <v>24.65</v>
      </c>
      <c r="E30" s="63">
        <v>24.95</v>
      </c>
      <c r="F30" s="2"/>
      <c r="G30" s="63">
        <v>23.5</v>
      </c>
      <c r="H30" s="63">
        <v>24.25</v>
      </c>
      <c r="I30" s="9"/>
      <c r="J30" s="63">
        <f>D30-0.75</f>
        <v>23.9</v>
      </c>
      <c r="K30" s="63">
        <f>J30+0.5</f>
        <v>24.4</v>
      </c>
      <c r="L30" s="2"/>
      <c r="M30" s="54">
        <v>28.6</v>
      </c>
      <c r="N30" s="54">
        <v>28.9</v>
      </c>
      <c r="O30" s="15"/>
      <c r="P30" s="8">
        <f>D30-H30</f>
        <v>0.39999999999999858</v>
      </c>
      <c r="Q30" s="8">
        <f>E30-G30</f>
        <v>1.4499999999999993</v>
      </c>
      <c r="R30" s="2"/>
      <c r="S30" s="8">
        <f>M30-E30</f>
        <v>3.6500000000000021</v>
      </c>
      <c r="T30" s="8">
        <f>N30-D30</f>
        <v>4.25</v>
      </c>
      <c r="U30" s="2"/>
      <c r="V30" s="8">
        <f>D30-K30</f>
        <v>0.25</v>
      </c>
      <c r="W30" s="8">
        <f>E30-J30</f>
        <v>1.0500000000000007</v>
      </c>
      <c r="X30" s="12"/>
      <c r="Y30" s="8">
        <f>J30-H30</f>
        <v>-0.35000000000000142</v>
      </c>
      <c r="Z30" s="8">
        <f>K30-G30</f>
        <v>0.89999999999999858</v>
      </c>
      <c r="AA30" s="2"/>
      <c r="AB30" s="13" t="s">
        <v>45</v>
      </c>
      <c r="AC30" s="60">
        <f>D30-1</f>
        <v>23.65</v>
      </c>
      <c r="AD30" s="60">
        <f>AC30+0.75</f>
        <v>24.4</v>
      </c>
      <c r="AE30" s="16"/>
      <c r="AF30" s="63">
        <f>D30+0.75</f>
        <v>25.4</v>
      </c>
      <c r="AG30" s="63">
        <f>AF30+0.75</f>
        <v>26.15</v>
      </c>
      <c r="AH30" s="16"/>
      <c r="AJ30" s="16"/>
      <c r="AK30" s="51" t="s">
        <v>170</v>
      </c>
      <c r="AL30" s="53">
        <v>3.43</v>
      </c>
      <c r="AM30" s="53">
        <v>3.44</v>
      </c>
      <c r="AN30" s="49">
        <f>D44</f>
        <v>32.5</v>
      </c>
      <c r="AO30" s="49">
        <f>E44</f>
        <v>33.5</v>
      </c>
      <c r="AP30" s="48">
        <f>AN30/AL30</f>
        <v>9.4752186588921283</v>
      </c>
      <c r="AQ30" s="48">
        <f>AO30/AM30</f>
        <v>9.7383720930232567</v>
      </c>
      <c r="AR30" s="16"/>
    </row>
    <row r="31" spans="1:44" ht="10.5" customHeight="1" thickBot="1">
      <c r="A31" s="12"/>
      <c r="B31" s="12"/>
      <c r="C31" s="13"/>
      <c r="D31" s="78"/>
      <c r="E31" s="79"/>
      <c r="F31" s="2"/>
      <c r="G31" s="86"/>
      <c r="H31" s="87"/>
      <c r="I31" s="9"/>
      <c r="J31" s="86"/>
      <c r="K31" s="87"/>
      <c r="L31" s="2"/>
      <c r="M31" s="1"/>
      <c r="N31" s="1"/>
      <c r="O31" s="15"/>
      <c r="P31" s="105" t="s">
        <v>70</v>
      </c>
      <c r="Q31" s="106"/>
      <c r="R31" s="2"/>
      <c r="S31" s="105" t="s">
        <v>116</v>
      </c>
      <c r="T31" s="106"/>
      <c r="U31" s="2"/>
      <c r="V31" s="105" t="s">
        <v>46</v>
      </c>
      <c r="W31" s="106"/>
      <c r="X31" s="2"/>
      <c r="Y31" s="105" t="s">
        <v>38</v>
      </c>
      <c r="Z31" s="106"/>
      <c r="AA31" s="2"/>
      <c r="AB31" s="13"/>
      <c r="AC31" s="70"/>
      <c r="AD31" s="71"/>
      <c r="AE31" s="16"/>
      <c r="AF31" s="70"/>
      <c r="AG31" s="71"/>
      <c r="AH31" s="16"/>
      <c r="AJ31" s="16"/>
      <c r="AK31" s="16"/>
      <c r="AL31" s="16"/>
      <c r="AM31" s="16"/>
      <c r="AN31" s="16"/>
      <c r="AO31" s="16"/>
      <c r="AP31" s="16"/>
      <c r="AQ31" s="16"/>
      <c r="AR31" s="16"/>
    </row>
    <row r="32" spans="1:44" ht="15" customHeight="1" thickBot="1">
      <c r="A32" s="12"/>
      <c r="B32" s="12"/>
      <c r="C32" s="13" t="s">
        <v>47</v>
      </c>
      <c r="D32" s="63">
        <v>25.4</v>
      </c>
      <c r="E32" s="63">
        <v>25.75</v>
      </c>
      <c r="F32" s="2"/>
      <c r="G32" s="63">
        <v>24.25</v>
      </c>
      <c r="H32" s="63">
        <v>24.75</v>
      </c>
      <c r="I32" s="9"/>
      <c r="J32" s="63">
        <f>D32-0.5</f>
        <v>24.9</v>
      </c>
      <c r="K32" s="63">
        <f>J32+0.5</f>
        <v>25.4</v>
      </c>
      <c r="L32" s="2"/>
      <c r="M32" s="54">
        <v>26.7</v>
      </c>
      <c r="N32" s="54">
        <v>26.8</v>
      </c>
      <c r="O32" s="15"/>
      <c r="P32" s="8">
        <f>D32-H32</f>
        <v>0.64999999999999858</v>
      </c>
      <c r="Q32" s="8">
        <f>E32-G32</f>
        <v>1.5</v>
      </c>
      <c r="R32" s="13"/>
      <c r="S32" s="8">
        <f>M32-E32</f>
        <v>0.94999999999999929</v>
      </c>
      <c r="T32" s="8">
        <f>N32-D32</f>
        <v>1.4000000000000021</v>
      </c>
      <c r="U32" s="13"/>
      <c r="V32" s="8">
        <f>D32-K32</f>
        <v>0</v>
      </c>
      <c r="W32" s="8">
        <f>E32-J32</f>
        <v>0.85000000000000142</v>
      </c>
      <c r="X32" s="12"/>
      <c r="Y32" s="8">
        <f>J32-H32</f>
        <v>0.14999999999999858</v>
      </c>
      <c r="Z32" s="8">
        <f>K32-G32</f>
        <v>1.1499999999999986</v>
      </c>
      <c r="AA32" s="2"/>
      <c r="AB32" s="13" t="s">
        <v>47</v>
      </c>
      <c r="AC32" s="60">
        <f>D32-1</f>
        <v>24.4</v>
      </c>
      <c r="AD32" s="60">
        <f>AC32+0.75</f>
        <v>25.15</v>
      </c>
      <c r="AE32" s="16"/>
      <c r="AF32" s="63">
        <f>D32+0.75</f>
        <v>26.15</v>
      </c>
      <c r="AG32" s="63">
        <f>AF32+0.75</f>
        <v>26.9</v>
      </c>
      <c r="AH32" s="16"/>
      <c r="AJ32" s="16"/>
      <c r="AK32" s="51" t="s">
        <v>171</v>
      </c>
      <c r="AL32" s="53">
        <v>3.51</v>
      </c>
      <c r="AM32" s="53">
        <v>3.53</v>
      </c>
      <c r="AN32" s="49">
        <f>D46</f>
        <v>31.5</v>
      </c>
      <c r="AO32" s="49">
        <f>E46</f>
        <v>32.5</v>
      </c>
      <c r="AP32" s="48">
        <f>AN32/AL32</f>
        <v>8.9743589743589745</v>
      </c>
      <c r="AQ32" s="48">
        <f>AO32/AM32</f>
        <v>9.2067988668555252</v>
      </c>
      <c r="AR32" s="16"/>
    </row>
    <row r="33" spans="1:143" ht="9" customHeight="1" thickBot="1">
      <c r="A33" s="12"/>
      <c r="B33" s="12"/>
      <c r="C33" s="13"/>
      <c r="D33" s="78"/>
      <c r="E33" s="79"/>
      <c r="F33" s="2"/>
      <c r="G33" s="80"/>
      <c r="H33" s="81"/>
      <c r="I33" s="9"/>
      <c r="J33" s="80"/>
      <c r="K33" s="81"/>
      <c r="L33" s="2"/>
      <c r="M33" s="1"/>
      <c r="N33" s="1"/>
      <c r="O33" s="15"/>
      <c r="P33" s="105" t="s">
        <v>147</v>
      </c>
      <c r="Q33" s="106"/>
      <c r="R33" s="13"/>
      <c r="S33" s="105" t="s">
        <v>43</v>
      </c>
      <c r="T33" s="106"/>
      <c r="U33" s="13"/>
      <c r="V33" s="105" t="s">
        <v>37</v>
      </c>
      <c r="W33" s="106"/>
      <c r="X33" s="2"/>
      <c r="Y33" s="105" t="s">
        <v>29</v>
      </c>
      <c r="Z33" s="106"/>
      <c r="AA33" s="2"/>
      <c r="AB33" s="13"/>
      <c r="AC33" s="70"/>
      <c r="AD33" s="71"/>
      <c r="AE33" s="16"/>
      <c r="AF33" s="70"/>
      <c r="AG33" s="71"/>
      <c r="AH33" s="16"/>
      <c r="AJ33" s="16"/>
      <c r="AK33" s="16"/>
      <c r="AL33" s="16"/>
      <c r="AM33" s="16"/>
      <c r="AN33" s="16"/>
      <c r="AO33" s="16"/>
      <c r="AP33" s="16"/>
      <c r="AQ33" s="16"/>
      <c r="AR33" s="16"/>
    </row>
    <row r="34" spans="1:143" ht="15" customHeight="1" thickBot="1">
      <c r="A34" s="12"/>
      <c r="B34" s="12"/>
      <c r="C34" s="13" t="s">
        <v>58</v>
      </c>
      <c r="D34" s="63">
        <f>((D20*800*42)+(D22*800*43)+(D24*800*21)+(D26*800*21)+(D28*800*43)+(D30*800*21)+(D32*800*64))/(255*800)</f>
        <v>27.963725490196079</v>
      </c>
      <c r="E34" s="63">
        <f>((E20*800*42)+(E22*800*43)+(E24*800*21)+(E26*800*21)+(E28*800*43)+(E30*800*21)+(E32*800*64))/(255*800)</f>
        <v>28.368431372549018</v>
      </c>
      <c r="F34" s="2"/>
      <c r="G34" s="63">
        <f>((G20*800*42)+(G22*800*43)+(G24*800*21)+(G26*800*21)+(G28*800*43)+(G30*800*21)+(G32*800*64))/(255*800)</f>
        <v>26.159803921568628</v>
      </c>
      <c r="H34" s="63">
        <f>((H20*800*42)+(H22*800*43)+(H24*800*21)+(H26*800*21)+(H28*800*43)+(H30*800*21)+(H32*800*64))/(255*800)</f>
        <v>26.658823529411766</v>
      </c>
      <c r="I34" s="2"/>
      <c r="J34" s="63">
        <f>((J20*800*42)+(J22*800*43)+(J24*800*21)+(J26*800*21)+(J28*800*43)+(J30*800*21)+(J32*800*64))/(255*800)</f>
        <v>27.342352941176472</v>
      </c>
      <c r="K34" s="63">
        <f>((K20*800*42)+(K22*800*43)+(K24*800*21)+(K26*800*21)+(K28*800*43)+(K30*800*21)+(K32*800*64))/(255*800)</f>
        <v>27.884509803921567</v>
      </c>
      <c r="L34" s="2" t="s">
        <v>34</v>
      </c>
      <c r="M34" s="54">
        <f>((M20*800*42)+(M22*800*43)+(M24*800*21)+(M26*800*21)+(M28*800*43)+(M30*800*21)+(M32*800*64))/(255*800)</f>
        <v>32.303137254901962</v>
      </c>
      <c r="N34" s="54">
        <f>((N20*800*42)+(N22*800*43)+(N24*800*21)+(N26*800*21)+(N28*800*43)+(N30*800*21)+(N32*800*64))/(255*800)</f>
        <v>32.493725490196077</v>
      </c>
      <c r="O34" s="15"/>
      <c r="P34" s="8">
        <f>D34-H34</f>
        <v>1.3049019607843135</v>
      </c>
      <c r="Q34" s="8">
        <f>E34-G34</f>
        <v>2.2086274509803907</v>
      </c>
      <c r="R34" s="13"/>
      <c r="S34" s="8">
        <f>M34-E34</f>
        <v>3.9347058823529437</v>
      </c>
      <c r="T34" s="8">
        <f>N34-D34</f>
        <v>4.5299999999999976</v>
      </c>
      <c r="U34" s="13"/>
      <c r="V34" s="8">
        <f>D34-K34</f>
        <v>7.9215686274512365E-2</v>
      </c>
      <c r="W34" s="8">
        <f>E34-J34</f>
        <v>1.0260784313725466</v>
      </c>
      <c r="X34" s="12"/>
      <c r="Y34" s="8">
        <f>J34-H34</f>
        <v>0.68352941176470594</v>
      </c>
      <c r="Z34" s="8">
        <f>K34-G34</f>
        <v>1.7247058823529393</v>
      </c>
      <c r="AA34" s="2"/>
      <c r="AB34" s="13" t="s">
        <v>48</v>
      </c>
      <c r="AC34" s="60">
        <f>((AC20*800*42)+(AC22*800*43)+(AC24*800*21)+(AC26*800*21)+(AC28*800*43)+(AC30*800*21)+(AC32*800*64))/(255*800)</f>
        <v>27.253921568627451</v>
      </c>
      <c r="AD34" s="60">
        <f>((AD20*800*42)+(AD22*800*43)+(AD24*800*21)+(AD26*800*21)+(AD28*800*43)+(AD30*800*21)+(AD32*800*64))/(255*800)</f>
        <v>27.920588235294119</v>
      </c>
      <c r="AE34" s="16"/>
      <c r="AF34" s="63">
        <f>((AF20*800*42)+(AF22*800*43)+(AF24*800*21)+(AF26*800*21)+(AF28*800*43)+(AF30*800*21)+(AF32*800*64))/(255*800)</f>
        <v>28.799019607843139</v>
      </c>
      <c r="AG34" s="63">
        <f>((AG20*800*42)+(AG22*800*43)+(AG24*800*21)+(AG26*800*21)+(AG28*800*43)+(AG30*800*21)+(AG32*800*64))/(255*800)</f>
        <v>29.42450980392157</v>
      </c>
      <c r="AH34" s="16"/>
      <c r="AJ34" s="16"/>
      <c r="AK34" s="51" t="s">
        <v>172</v>
      </c>
      <c r="AL34" s="53">
        <v>3.6</v>
      </c>
      <c r="AM34" s="53">
        <v>3.62</v>
      </c>
      <c r="AN34" s="49">
        <f>D48</f>
        <v>0</v>
      </c>
      <c r="AO34" s="49">
        <f>E48</f>
        <v>0</v>
      </c>
      <c r="AP34" s="48">
        <f>AN34/AL34</f>
        <v>0</v>
      </c>
      <c r="AQ34" s="48">
        <f>AO34/AM34</f>
        <v>0</v>
      </c>
      <c r="AR34" s="16"/>
    </row>
    <row r="35" spans="1:143" ht="9.75" customHeight="1" thickBot="1">
      <c r="A35" s="12"/>
      <c r="B35" s="12"/>
      <c r="C35" s="13"/>
      <c r="D35" s="78"/>
      <c r="E35" s="79"/>
      <c r="F35" s="2"/>
      <c r="G35" s="6"/>
      <c r="H35" s="7"/>
      <c r="I35" s="2"/>
      <c r="J35" s="6"/>
      <c r="K35" s="7"/>
      <c r="L35" s="2"/>
      <c r="M35" s="1"/>
      <c r="N35" s="1"/>
      <c r="O35" s="15"/>
      <c r="P35" s="105" t="s">
        <v>148</v>
      </c>
      <c r="Q35" s="106"/>
      <c r="R35" s="13"/>
      <c r="S35" s="105" t="s">
        <v>117</v>
      </c>
      <c r="T35" s="106"/>
      <c r="U35" s="13"/>
      <c r="V35" s="105" t="s">
        <v>120</v>
      </c>
      <c r="W35" s="106"/>
      <c r="X35" s="13"/>
      <c r="Y35" s="105" t="s">
        <v>71</v>
      </c>
      <c r="Z35" s="106"/>
      <c r="AA35" s="2"/>
      <c r="AB35" s="13"/>
      <c r="AC35" s="78"/>
      <c r="AD35" s="79"/>
      <c r="AE35" s="16"/>
      <c r="AF35" s="70"/>
      <c r="AG35" s="71"/>
      <c r="AH35" s="16"/>
      <c r="AJ35" s="16"/>
      <c r="AK35" s="16"/>
      <c r="AL35" s="16"/>
      <c r="AM35" s="16"/>
      <c r="AN35" s="16"/>
      <c r="AO35" s="16"/>
      <c r="AP35" s="16"/>
      <c r="AQ35" s="16"/>
      <c r="AR35" s="16"/>
    </row>
    <row r="36" spans="1:143" ht="15" customHeight="1" thickBot="1">
      <c r="A36" s="12"/>
      <c r="B36" s="12"/>
      <c r="C36" s="13" t="s">
        <v>49</v>
      </c>
      <c r="D36" s="63">
        <v>28.3</v>
      </c>
      <c r="E36" s="63">
        <v>28.6</v>
      </c>
      <c r="F36" s="2"/>
      <c r="G36" s="63">
        <v>26.25</v>
      </c>
      <c r="H36" s="63">
        <v>26.6</v>
      </c>
      <c r="I36" s="2">
        <v>27.5</v>
      </c>
      <c r="J36" s="63">
        <v>27</v>
      </c>
      <c r="K36" s="63">
        <v>27.75</v>
      </c>
      <c r="L36" s="2"/>
      <c r="M36" s="54">
        <v>32.299999999999997</v>
      </c>
      <c r="N36" s="54">
        <v>32.6</v>
      </c>
      <c r="O36" s="33">
        <v>33.700000000000003</v>
      </c>
      <c r="P36" s="8">
        <f>D36-H36</f>
        <v>1.6999999999999993</v>
      </c>
      <c r="Q36" s="8">
        <f>E36-G36</f>
        <v>2.3500000000000014</v>
      </c>
      <c r="R36" s="13"/>
      <c r="S36" s="8">
        <f>M36-E36</f>
        <v>3.6999999999999957</v>
      </c>
      <c r="T36" s="8">
        <f>N36-D36</f>
        <v>4.3000000000000007</v>
      </c>
      <c r="U36" s="13"/>
      <c r="V36" s="8">
        <f>D36-K36</f>
        <v>0.55000000000000071</v>
      </c>
      <c r="W36" s="8">
        <f>E36-J36</f>
        <v>1.6000000000000014</v>
      </c>
      <c r="X36" s="12"/>
      <c r="Y36" s="8">
        <f>J36-H36</f>
        <v>0.39999999999999858</v>
      </c>
      <c r="Z36" s="8">
        <f>K36-G36</f>
        <v>1.5</v>
      </c>
      <c r="AA36" s="13"/>
      <c r="AB36" s="13" t="s">
        <v>49</v>
      </c>
      <c r="AC36" s="60">
        <v>27.1</v>
      </c>
      <c r="AD36" s="60">
        <v>27.8</v>
      </c>
      <c r="AE36" s="16"/>
      <c r="AF36" s="63">
        <v>29</v>
      </c>
      <c r="AG36" s="63">
        <v>29.75</v>
      </c>
      <c r="AH36" s="16"/>
      <c r="AJ36" s="16"/>
      <c r="AK36" s="51" t="s">
        <v>173</v>
      </c>
      <c r="AL36" s="53">
        <v>3.69</v>
      </c>
      <c r="AM36" s="53">
        <v>3.71</v>
      </c>
      <c r="AN36" s="49">
        <f>D50</f>
        <v>0</v>
      </c>
      <c r="AO36" s="49">
        <f>E50</f>
        <v>0</v>
      </c>
      <c r="AP36" s="48">
        <f>AN36/AL36</f>
        <v>0</v>
      </c>
      <c r="AQ36" s="48">
        <f>AO36/AM36</f>
        <v>0</v>
      </c>
      <c r="AR36" s="16"/>
    </row>
    <row r="37" spans="1:143" ht="10.5" customHeight="1">
      <c r="A37" s="12"/>
      <c r="B37" s="12"/>
      <c r="C37" s="13" t="s">
        <v>34</v>
      </c>
      <c r="D37" s="68" t="s">
        <v>164</v>
      </c>
      <c r="E37" s="69"/>
      <c r="F37" s="2"/>
      <c r="G37" s="68" t="s">
        <v>50</v>
      </c>
      <c r="H37" s="69"/>
      <c r="I37" s="12"/>
      <c r="J37" s="3"/>
      <c r="K37" s="3"/>
      <c r="L37" s="12"/>
      <c r="M37" s="1"/>
      <c r="N37" s="1"/>
      <c r="O37" s="15"/>
      <c r="P37" s="105" t="s">
        <v>149</v>
      </c>
      <c r="Q37" s="106"/>
      <c r="R37" s="13"/>
      <c r="S37" s="105" t="s">
        <v>118</v>
      </c>
      <c r="T37" s="106"/>
      <c r="U37" s="13"/>
      <c r="V37" s="105" t="s">
        <v>121</v>
      </c>
      <c r="W37" s="106"/>
      <c r="X37" s="13"/>
      <c r="Y37" s="105" t="s">
        <v>51</v>
      </c>
      <c r="Z37" s="106"/>
      <c r="AA37" s="13"/>
      <c r="AB37" s="13" t="s">
        <v>34</v>
      </c>
      <c r="AC37" s="68"/>
      <c r="AD37" s="69"/>
      <c r="AE37" s="16"/>
      <c r="AF37" s="68"/>
      <c r="AG37" s="69"/>
      <c r="AH37" s="16"/>
      <c r="AJ37" s="16"/>
      <c r="AK37" s="16"/>
      <c r="AL37" s="16"/>
      <c r="AM37" s="16"/>
      <c r="AN37" s="16"/>
      <c r="AO37" s="16"/>
      <c r="AP37" s="16"/>
      <c r="AQ37" s="16"/>
      <c r="AR37" s="16"/>
    </row>
    <row r="38" spans="1:143" ht="15" customHeight="1">
      <c r="A38" s="12"/>
      <c r="B38" s="12"/>
      <c r="C38" s="13" t="s">
        <v>52</v>
      </c>
      <c r="D38" s="63">
        <v>30.75</v>
      </c>
      <c r="E38" s="63">
        <v>31.25</v>
      </c>
      <c r="F38" s="2"/>
      <c r="G38" s="63">
        <v>27.75</v>
      </c>
      <c r="H38" s="63">
        <v>28.25</v>
      </c>
      <c r="I38" s="2"/>
      <c r="J38" s="55">
        <v>29.5</v>
      </c>
      <c r="K38" s="55">
        <v>30.5</v>
      </c>
      <c r="L38" s="13"/>
      <c r="M38" s="54">
        <v>33.049999999999997</v>
      </c>
      <c r="N38" s="54">
        <v>33.35</v>
      </c>
      <c r="O38" s="15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 t="s">
        <v>52</v>
      </c>
      <c r="AC38" s="60">
        <f>D38-0.4</f>
        <v>30.35</v>
      </c>
      <c r="AD38" s="60">
        <f>AC38+1</f>
        <v>31.35</v>
      </c>
      <c r="AE38" s="16"/>
      <c r="AF38" s="63">
        <v>31</v>
      </c>
      <c r="AG38" s="63">
        <v>31.75</v>
      </c>
      <c r="AH38" s="16"/>
      <c r="AJ38" s="16"/>
      <c r="AK38" s="16"/>
      <c r="AL38" s="16"/>
      <c r="AM38" s="16"/>
      <c r="AN38" s="16"/>
      <c r="AO38" s="16"/>
      <c r="AP38" s="16"/>
      <c r="AQ38" s="16"/>
      <c r="AR38" s="16"/>
    </row>
    <row r="39" spans="1:143">
      <c r="A39" s="12"/>
      <c r="B39" s="12"/>
      <c r="C39" s="13"/>
      <c r="D39" s="68" t="s">
        <v>63</v>
      </c>
      <c r="E39" s="69"/>
      <c r="F39" s="2"/>
      <c r="G39" s="68" t="s">
        <v>23</v>
      </c>
      <c r="H39" s="69"/>
      <c r="I39" s="13">
        <v>20</v>
      </c>
      <c r="J39" s="11"/>
      <c r="K39" s="11"/>
      <c r="L39" s="13"/>
      <c r="M39" s="68" t="s">
        <v>59</v>
      </c>
      <c r="N39" s="69"/>
      <c r="O39" s="15"/>
      <c r="P39" s="13"/>
      <c r="Q39" s="13"/>
      <c r="R39" s="13"/>
      <c r="S39" s="13"/>
      <c r="T39" s="13"/>
      <c r="U39" s="13"/>
      <c r="V39" s="13"/>
      <c r="W39" s="13"/>
      <c r="X39" s="34"/>
      <c r="Y39" s="34"/>
      <c r="Z39" s="13"/>
      <c r="AA39" s="13"/>
      <c r="AB39" s="13"/>
      <c r="AC39" s="70"/>
      <c r="AD39" s="71"/>
      <c r="AE39" s="16"/>
      <c r="AF39" s="68"/>
      <c r="AG39" s="69"/>
      <c r="AH39" s="16"/>
      <c r="AJ39" s="16"/>
      <c r="AK39" s="16"/>
      <c r="AL39" s="16"/>
      <c r="AM39" s="16"/>
      <c r="AN39" s="16"/>
      <c r="AO39" s="16"/>
      <c r="AP39" s="16"/>
      <c r="AQ39" s="16"/>
      <c r="AR39" s="16"/>
    </row>
    <row r="40" spans="1:143">
      <c r="A40" s="12"/>
      <c r="B40" s="13"/>
      <c r="C40" s="13" t="s">
        <v>53</v>
      </c>
      <c r="D40" s="63">
        <v>31.5</v>
      </c>
      <c r="E40" s="63">
        <v>32</v>
      </c>
      <c r="F40" s="2"/>
      <c r="G40" s="63">
        <v>28.5</v>
      </c>
      <c r="H40" s="63">
        <v>29.25</v>
      </c>
      <c r="I40" s="2"/>
      <c r="J40" s="55">
        <v>29.75</v>
      </c>
      <c r="K40" s="55">
        <v>30.75</v>
      </c>
      <c r="L40" s="13"/>
      <c r="M40" s="54">
        <v>34</v>
      </c>
      <c r="N40" s="54">
        <v>34.5</v>
      </c>
      <c r="O40" s="15"/>
      <c r="P40" s="13"/>
      <c r="Q40" s="13"/>
      <c r="R40" s="13"/>
      <c r="S40" s="13"/>
      <c r="T40" s="13"/>
      <c r="U40" s="13"/>
      <c r="V40" s="13"/>
      <c r="W40" s="13"/>
      <c r="X40" s="34"/>
      <c r="Y40" s="34"/>
      <c r="Z40" s="13"/>
      <c r="AA40" s="13"/>
      <c r="AB40" s="13" t="s">
        <v>53</v>
      </c>
      <c r="AC40" s="60">
        <f>D40-0.6</f>
        <v>30.9</v>
      </c>
      <c r="AD40" s="60">
        <f>AC40+1</f>
        <v>31.9</v>
      </c>
      <c r="AE40" s="16"/>
      <c r="AF40" s="63">
        <v>32</v>
      </c>
      <c r="AG40" s="63">
        <v>32.5</v>
      </c>
      <c r="AH40" s="16"/>
      <c r="AJ40" s="16"/>
      <c r="AK40" s="16"/>
      <c r="AL40" s="16"/>
      <c r="AM40" s="16"/>
      <c r="AN40" s="16"/>
      <c r="AO40" s="16"/>
      <c r="AP40" s="16"/>
      <c r="AQ40" s="16"/>
      <c r="AR40" s="16"/>
    </row>
    <row r="41" spans="1:143">
      <c r="A41" s="12"/>
      <c r="B41" s="13"/>
      <c r="C41" s="13"/>
      <c r="D41" s="68" t="s">
        <v>54</v>
      </c>
      <c r="E41" s="69"/>
      <c r="F41" s="13"/>
      <c r="G41" s="76"/>
      <c r="H41" s="77"/>
      <c r="I41" s="13">
        <v>20</v>
      </c>
      <c r="J41" s="3"/>
      <c r="K41" s="3"/>
      <c r="L41" s="13"/>
      <c r="M41" s="68" t="s">
        <v>59</v>
      </c>
      <c r="N41" s="69"/>
      <c r="O41" s="15"/>
      <c r="P41" s="13"/>
      <c r="Q41" s="13"/>
      <c r="R41" s="13"/>
      <c r="S41" s="13"/>
      <c r="T41" s="13"/>
      <c r="U41" s="13"/>
      <c r="V41" s="13"/>
      <c r="W41" s="13"/>
      <c r="X41" s="34"/>
      <c r="Y41" s="13"/>
      <c r="Z41" s="13"/>
      <c r="AA41" s="13"/>
      <c r="AB41" s="13"/>
      <c r="AC41" s="70"/>
      <c r="AD41" s="71"/>
      <c r="AE41" s="16"/>
      <c r="AF41" s="113" t="s">
        <v>168</v>
      </c>
      <c r="AG41" s="114"/>
      <c r="AH41" s="16"/>
      <c r="AJ41" s="16"/>
      <c r="AK41" s="16"/>
      <c r="AL41" s="16"/>
      <c r="AM41" s="16"/>
      <c r="AN41" s="16"/>
      <c r="AO41" s="16"/>
      <c r="AP41" s="16"/>
      <c r="AQ41" s="16"/>
      <c r="AR41" s="16"/>
    </row>
    <row r="42" spans="1:143">
      <c r="A42" s="12"/>
      <c r="B42" s="13"/>
      <c r="C42" s="13" t="s">
        <v>55</v>
      </c>
      <c r="D42" s="63">
        <v>32</v>
      </c>
      <c r="E42" s="63">
        <v>33</v>
      </c>
      <c r="F42" s="13"/>
      <c r="G42" s="63">
        <v>29.5</v>
      </c>
      <c r="H42" s="63">
        <v>30.5</v>
      </c>
      <c r="I42" s="13"/>
      <c r="J42" s="55">
        <v>30.5</v>
      </c>
      <c r="K42" s="55">
        <v>31.25</v>
      </c>
      <c r="L42" s="13"/>
      <c r="M42" s="54">
        <v>34.75</v>
      </c>
      <c r="N42" s="54">
        <v>35.5</v>
      </c>
      <c r="O42" s="15"/>
      <c r="P42" s="13"/>
      <c r="Q42" s="13"/>
      <c r="R42" s="13"/>
      <c r="S42" s="13"/>
      <c r="T42" s="13"/>
      <c r="U42" s="13"/>
      <c r="V42" s="13"/>
      <c r="W42" s="13"/>
      <c r="X42" s="34"/>
      <c r="Y42" s="34"/>
      <c r="Z42" s="13"/>
      <c r="AA42" s="13"/>
      <c r="AB42" s="13" t="s">
        <v>56</v>
      </c>
      <c r="AC42" s="13"/>
      <c r="AD42" s="13"/>
      <c r="AE42" s="13"/>
      <c r="AF42" s="55">
        <v>31.5</v>
      </c>
      <c r="AG42" s="55">
        <v>33.5</v>
      </c>
      <c r="AH42" s="13"/>
      <c r="AJ42" s="16"/>
      <c r="AK42" s="16"/>
      <c r="AL42" s="16"/>
      <c r="AM42" s="16"/>
      <c r="AN42" s="16"/>
      <c r="AO42" s="16"/>
      <c r="AP42" s="16"/>
      <c r="AQ42" s="16"/>
      <c r="AR42" s="16"/>
    </row>
    <row r="43" spans="1:143" ht="11.25" customHeight="1">
      <c r="A43" s="13"/>
      <c r="B43" s="13"/>
      <c r="C43" s="13"/>
      <c r="D43" s="76"/>
      <c r="E43" s="77"/>
      <c r="F43" s="13"/>
      <c r="G43" s="76"/>
      <c r="H43" s="77"/>
      <c r="I43" s="13"/>
      <c r="J43" s="103"/>
      <c r="K43" s="104"/>
      <c r="L43" s="13"/>
      <c r="M43" s="68" t="s">
        <v>59</v>
      </c>
      <c r="N43" s="69"/>
      <c r="O43" s="15"/>
      <c r="P43" s="13"/>
      <c r="Q43" s="13"/>
      <c r="R43" s="13"/>
      <c r="S43" s="13"/>
      <c r="T43" s="13"/>
      <c r="U43" s="13"/>
      <c r="V43" s="13"/>
      <c r="W43" s="13"/>
      <c r="X43" s="34"/>
      <c r="Y43" s="34"/>
      <c r="Z43" s="13"/>
      <c r="AA43" s="13"/>
      <c r="AB43" s="13"/>
      <c r="AC43" s="13"/>
      <c r="AD43" s="13"/>
      <c r="AE43" s="13"/>
      <c r="AF43" s="113" t="s">
        <v>167</v>
      </c>
      <c r="AG43" s="114"/>
      <c r="AH43" s="13"/>
      <c r="AI43" s="13"/>
      <c r="AJ43" s="13"/>
      <c r="AK43" s="16"/>
      <c r="AL43" s="16"/>
      <c r="AM43" s="16"/>
      <c r="AN43" s="16"/>
      <c r="AO43" s="16"/>
      <c r="AP43" s="16"/>
      <c r="AQ43" s="16"/>
      <c r="AR43" s="16"/>
    </row>
    <row r="44" spans="1:143" ht="13.5" customHeight="1">
      <c r="A44" s="13"/>
      <c r="B44" s="13"/>
      <c r="C44" s="13" t="s">
        <v>75</v>
      </c>
      <c r="D44" s="55">
        <v>32.5</v>
      </c>
      <c r="E44" s="55">
        <v>33.5</v>
      </c>
      <c r="F44" s="13"/>
      <c r="G44" s="63">
        <v>30</v>
      </c>
      <c r="H44" s="63">
        <v>31</v>
      </c>
      <c r="I44" s="13"/>
      <c r="J44" s="55">
        <v>30.75</v>
      </c>
      <c r="K44" s="55">
        <v>31.75</v>
      </c>
      <c r="L44" s="13"/>
      <c r="M44" s="54" t="s">
        <v>73</v>
      </c>
      <c r="N44" s="54" t="s">
        <v>73</v>
      </c>
      <c r="O44" s="15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6"/>
      <c r="AB44" s="16"/>
      <c r="AC44" s="16"/>
      <c r="AD44" s="16"/>
      <c r="AE44" s="16"/>
      <c r="AF44" s="16"/>
      <c r="AG44" s="16"/>
      <c r="AH44" s="16"/>
      <c r="AJ44" s="16"/>
      <c r="AK44" s="16"/>
      <c r="AL44" s="16"/>
      <c r="AM44" s="16"/>
      <c r="AN44" s="16"/>
      <c r="AO44" s="16"/>
      <c r="AP44" s="16"/>
      <c r="AQ44" s="16"/>
      <c r="AR44" s="16"/>
    </row>
    <row r="45" spans="1:143" ht="9.75" customHeight="1">
      <c r="A45" s="13"/>
      <c r="B45" s="13"/>
      <c r="C45" s="13"/>
      <c r="D45" s="76"/>
      <c r="E45" s="77"/>
      <c r="F45" s="61"/>
      <c r="G45" s="61"/>
      <c r="H45" s="61"/>
      <c r="I45" s="61"/>
      <c r="J45" s="61"/>
      <c r="K45" s="61"/>
      <c r="L45" s="61"/>
      <c r="M45" s="68" t="s">
        <v>59</v>
      </c>
      <c r="N45" s="69"/>
      <c r="O45" s="15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6"/>
      <c r="AB45" s="16"/>
      <c r="AC45" s="16"/>
      <c r="AD45" s="16"/>
      <c r="AE45" s="16"/>
      <c r="AF45" s="16"/>
      <c r="AG45" s="16"/>
      <c r="AH45" s="16"/>
      <c r="AJ45" s="16"/>
      <c r="AK45" s="16"/>
      <c r="AL45" s="16"/>
      <c r="AM45" s="13"/>
      <c r="AN45" s="13"/>
      <c r="AO45" s="16"/>
      <c r="AP45" s="16"/>
      <c r="AQ45" s="16"/>
      <c r="AR45" s="16"/>
      <c r="CY45" s="13"/>
      <c r="CZ45" s="13"/>
      <c r="DA45" s="13"/>
      <c r="DB45" s="13"/>
      <c r="DC45" s="13"/>
      <c r="DD45" s="13"/>
      <c r="DE45" s="13"/>
      <c r="DF45" s="13"/>
      <c r="DG45" s="13"/>
      <c r="DH45" s="13"/>
      <c r="DI45" s="13"/>
      <c r="DJ45" s="13"/>
      <c r="DK45" s="13"/>
      <c r="DL45" s="13"/>
      <c r="DM45" s="13"/>
      <c r="DN45" s="13"/>
      <c r="DO45" s="13"/>
      <c r="DP45" s="13"/>
      <c r="DQ45" s="13"/>
      <c r="DR45" s="13"/>
      <c r="DS45" s="13"/>
      <c r="DT45" s="13"/>
      <c r="DU45" s="13"/>
      <c r="DV45" s="13"/>
      <c r="DW45" s="13"/>
      <c r="DX45" s="13"/>
      <c r="DY45" s="13"/>
      <c r="DZ45" s="13"/>
      <c r="EA45" s="13"/>
      <c r="EB45" s="13"/>
      <c r="EC45" s="13"/>
      <c r="ED45" s="13"/>
      <c r="EE45" s="13"/>
      <c r="EF45" s="13"/>
      <c r="EG45" s="13"/>
      <c r="EH45" s="13"/>
      <c r="EI45" s="13"/>
      <c r="EJ45" s="13"/>
      <c r="EK45" s="13"/>
      <c r="EL45" s="13"/>
      <c r="EM45" s="13"/>
    </row>
    <row r="46" spans="1:143">
      <c r="A46" s="13"/>
      <c r="B46" s="13"/>
      <c r="C46" s="13" t="s">
        <v>76</v>
      </c>
      <c r="D46" s="55">
        <v>31.5</v>
      </c>
      <c r="E46" s="55">
        <v>32.5</v>
      </c>
      <c r="F46" s="61"/>
      <c r="G46" s="13"/>
      <c r="H46" s="13"/>
      <c r="I46" s="13"/>
      <c r="J46" s="13"/>
      <c r="K46" s="13"/>
      <c r="L46" s="61"/>
      <c r="M46" s="61"/>
      <c r="N46" s="61"/>
      <c r="O46" s="62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6"/>
      <c r="AL46" s="13"/>
      <c r="AM46" s="13"/>
      <c r="AN46" s="13"/>
      <c r="AO46" s="16"/>
      <c r="AP46" s="16"/>
      <c r="AQ46" s="16"/>
      <c r="AR46" s="16"/>
    </row>
    <row r="47" spans="1:143">
      <c r="A47" s="13"/>
      <c r="B47" s="61"/>
      <c r="C47" s="61"/>
      <c r="D47" s="61"/>
      <c r="E47" s="61"/>
      <c r="F47" s="61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  <c r="AO47" s="16"/>
      <c r="AP47" s="16"/>
      <c r="AQ47" s="16"/>
      <c r="AR47" s="16"/>
    </row>
    <row r="48" spans="1:143">
      <c r="C48" s="39"/>
      <c r="AI48" s="17"/>
    </row>
    <row r="49" spans="4:35">
      <c r="AI49" s="17"/>
    </row>
    <row r="50" spans="4:35">
      <c r="AI50" s="17"/>
    </row>
    <row r="51" spans="4:35">
      <c r="AI51" s="17"/>
    </row>
    <row r="52" spans="4:35">
      <c r="AI52" s="17"/>
    </row>
    <row r="53" spans="4:35">
      <c r="AI53" s="17"/>
    </row>
    <row r="54" spans="4:35">
      <c r="AI54" s="17"/>
    </row>
    <row r="55" spans="4:35">
      <c r="D55" s="44"/>
      <c r="E55" s="44"/>
      <c r="AI55" s="17"/>
    </row>
    <row r="56" spans="4:35">
      <c r="D56" s="44"/>
      <c r="E56" s="44"/>
      <c r="AI56" s="17"/>
    </row>
    <row r="57" spans="4:35">
      <c r="D57" s="44"/>
      <c r="E57" s="44"/>
      <c r="AI57" s="17"/>
    </row>
    <row r="58" spans="4:35">
      <c r="AI58" s="17"/>
    </row>
    <row r="59" spans="4:35">
      <c r="AI59" s="17"/>
    </row>
    <row r="60" spans="4:35">
      <c r="AI60" s="17"/>
    </row>
    <row r="61" spans="4:35">
      <c r="AI61" s="17"/>
    </row>
    <row r="62" spans="4:35">
      <c r="AI62" s="17"/>
    </row>
    <row r="63" spans="4:35">
      <c r="AI63" s="17"/>
    </row>
    <row r="64" spans="4:35">
      <c r="AI64" s="17"/>
    </row>
    <row r="65" spans="35:35">
      <c r="AI65" s="17"/>
    </row>
    <row r="66" spans="35:35">
      <c r="AI66" s="17"/>
    </row>
    <row r="67" spans="35:35">
      <c r="AI67" s="17"/>
    </row>
    <row r="68" spans="35:35">
      <c r="AI68" s="17"/>
    </row>
    <row r="69" spans="35:35">
      <c r="AI69" s="17"/>
    </row>
    <row r="70" spans="35:35">
      <c r="AI70" s="17"/>
    </row>
    <row r="71" spans="35:35">
      <c r="AI71" s="17"/>
    </row>
    <row r="72" spans="35:35">
      <c r="AI72" s="17"/>
    </row>
    <row r="73" spans="35:35">
      <c r="AI73" s="17"/>
    </row>
    <row r="74" spans="35:35">
      <c r="AI74" s="17"/>
    </row>
    <row r="75" spans="35:35">
      <c r="AI75" s="17"/>
    </row>
    <row r="76" spans="35:35">
      <c r="AI76" s="17"/>
    </row>
    <row r="77" spans="35:35">
      <c r="AI77" s="17"/>
    </row>
    <row r="78" spans="35:35">
      <c r="AI78" s="17"/>
    </row>
    <row r="79" spans="35:35">
      <c r="AI79" s="17"/>
    </row>
    <row r="80" spans="35:35">
      <c r="AI80" s="17"/>
    </row>
    <row r="81" spans="35:35">
      <c r="AI81" s="17"/>
    </row>
    <row r="82" spans="35:35">
      <c r="AI82" s="17"/>
    </row>
    <row r="83" spans="35:35">
      <c r="AI83" s="17"/>
    </row>
    <row r="84" spans="35:35">
      <c r="AI84" s="17"/>
    </row>
    <row r="85" spans="35:35">
      <c r="AI85" s="17"/>
    </row>
    <row r="86" spans="35:35">
      <c r="AI86" s="17"/>
    </row>
    <row r="87" spans="35:35">
      <c r="AI87" s="17"/>
    </row>
    <row r="88" spans="35:35">
      <c r="AI88" s="17"/>
    </row>
    <row r="89" spans="35:35">
      <c r="AI89" s="17"/>
    </row>
    <row r="90" spans="35:35">
      <c r="AI90" s="17"/>
    </row>
    <row r="91" spans="35:35">
      <c r="AI91" s="17"/>
    </row>
    <row r="92" spans="35:35">
      <c r="AI92" s="17"/>
    </row>
    <row r="93" spans="35:35">
      <c r="AI93" s="17"/>
    </row>
    <row r="94" spans="35:35">
      <c r="AI94" s="17"/>
    </row>
    <row r="95" spans="35:35">
      <c r="AI95" s="17"/>
    </row>
    <row r="96" spans="35:35">
      <c r="AI96" s="17"/>
    </row>
    <row r="97" spans="35:35">
      <c r="AI97" s="17"/>
    </row>
    <row r="98" spans="35:35">
      <c r="AI98" s="17"/>
    </row>
    <row r="99" spans="35:35">
      <c r="AI99" s="17"/>
    </row>
    <row r="100" spans="35:35">
      <c r="AI100" s="17"/>
    </row>
    <row r="101" spans="35:35">
      <c r="AI101" s="17"/>
    </row>
    <row r="102" spans="35:35">
      <c r="AI102" s="17"/>
    </row>
    <row r="103" spans="35:35">
      <c r="AI103" s="17"/>
    </row>
    <row r="104" spans="35:35">
      <c r="AI104" s="17"/>
    </row>
    <row r="105" spans="35:35">
      <c r="AI105" s="17"/>
    </row>
    <row r="106" spans="35:35">
      <c r="AI106" s="17"/>
    </row>
    <row r="107" spans="35:35">
      <c r="AI107" s="17"/>
    </row>
    <row r="108" spans="35:35">
      <c r="AI108" s="17"/>
    </row>
    <row r="109" spans="35:35">
      <c r="AI109" s="17"/>
    </row>
    <row r="110" spans="35:35">
      <c r="AI110" s="17"/>
    </row>
    <row r="111" spans="35:35">
      <c r="AI111" s="17"/>
    </row>
    <row r="112" spans="35:35">
      <c r="AI112" s="17"/>
    </row>
    <row r="113" spans="35:35">
      <c r="AI113" s="17"/>
    </row>
    <row r="114" spans="35:35">
      <c r="AI114" s="17"/>
    </row>
    <row r="115" spans="35:35">
      <c r="AI115" s="17"/>
    </row>
    <row r="116" spans="35:35">
      <c r="AI116" s="17"/>
    </row>
    <row r="117" spans="35:35">
      <c r="AI117" s="17"/>
    </row>
    <row r="118" spans="35:35">
      <c r="AI118" s="17"/>
    </row>
    <row r="119" spans="35:35">
      <c r="AI119" s="17"/>
    </row>
    <row r="120" spans="35:35">
      <c r="AI120" s="17"/>
    </row>
    <row r="121" spans="35:35">
      <c r="AI121" s="17"/>
    </row>
    <row r="122" spans="35:35">
      <c r="AI122" s="17"/>
    </row>
    <row r="123" spans="35:35">
      <c r="AI123" s="17"/>
    </row>
    <row r="124" spans="35:35">
      <c r="AI124" s="17"/>
    </row>
    <row r="125" spans="35:35">
      <c r="AI125" s="17"/>
    </row>
    <row r="126" spans="35:35">
      <c r="AI126" s="17"/>
    </row>
    <row r="127" spans="35:35">
      <c r="AI127" s="17"/>
    </row>
    <row r="128" spans="35:35">
      <c r="AI128" s="17"/>
    </row>
    <row r="129" spans="35:35">
      <c r="AI129" s="17"/>
    </row>
    <row r="130" spans="35:35">
      <c r="AI130" s="17"/>
    </row>
    <row r="131" spans="35:35">
      <c r="AI131" s="17"/>
    </row>
    <row r="132" spans="35:35">
      <c r="AI132" s="17"/>
    </row>
    <row r="133" spans="35:35">
      <c r="AI133" s="17"/>
    </row>
    <row r="134" spans="35:35">
      <c r="AI134" s="17"/>
    </row>
    <row r="135" spans="35:35">
      <c r="AI135" s="17"/>
    </row>
    <row r="136" spans="35:35">
      <c r="AI136" s="17"/>
    </row>
    <row r="137" spans="35:35">
      <c r="AI137" s="17"/>
    </row>
    <row r="138" spans="35:35">
      <c r="AI138" s="17"/>
    </row>
    <row r="139" spans="35:35">
      <c r="AI139" s="17"/>
    </row>
    <row r="140" spans="35:35">
      <c r="AI140" s="17"/>
    </row>
    <row r="141" spans="35:35">
      <c r="AI141" s="17"/>
    </row>
    <row r="142" spans="35:35">
      <c r="AI142" s="17"/>
    </row>
    <row r="143" spans="35:35">
      <c r="AI143" s="17"/>
    </row>
    <row r="144" spans="35:35">
      <c r="AI144" s="17"/>
    </row>
    <row r="145" spans="35:35">
      <c r="AI145" s="17"/>
    </row>
    <row r="146" spans="35:35">
      <c r="AI146" s="17"/>
    </row>
    <row r="147" spans="35:35">
      <c r="AI147" s="17"/>
    </row>
    <row r="148" spans="35:35">
      <c r="AI148" s="17"/>
    </row>
    <row r="149" spans="35:35">
      <c r="AI149" s="17"/>
    </row>
    <row r="150" spans="35:35">
      <c r="AI150" s="17"/>
    </row>
    <row r="151" spans="35:35">
      <c r="AI151" s="17"/>
    </row>
    <row r="152" spans="35:35">
      <c r="AI152" s="17"/>
    </row>
    <row r="153" spans="35:35">
      <c r="AI153" s="17"/>
    </row>
    <row r="154" spans="35:35">
      <c r="AI154" s="17"/>
    </row>
    <row r="155" spans="35:35">
      <c r="AI155" s="17"/>
    </row>
    <row r="156" spans="35:35">
      <c r="AI156" s="17"/>
    </row>
    <row r="157" spans="35:35">
      <c r="AI157" s="17"/>
    </row>
    <row r="158" spans="35:35">
      <c r="AI158" s="17"/>
    </row>
    <row r="159" spans="35:35">
      <c r="AI159" s="17"/>
    </row>
    <row r="160" spans="35:35">
      <c r="AI160" s="17"/>
    </row>
    <row r="161" spans="35:35">
      <c r="AI161" s="17"/>
    </row>
    <row r="162" spans="35:35">
      <c r="AI162" s="17"/>
    </row>
    <row r="163" spans="35:35">
      <c r="AI163" s="17"/>
    </row>
    <row r="164" spans="35:35">
      <c r="AI164" s="17"/>
    </row>
    <row r="165" spans="35:35">
      <c r="AI165" s="17"/>
    </row>
    <row r="166" spans="35:35">
      <c r="AI166" s="17"/>
    </row>
    <row r="167" spans="35:35">
      <c r="AI167" s="17"/>
    </row>
    <row r="168" spans="35:35">
      <c r="AI168" s="17"/>
    </row>
    <row r="169" spans="35:35">
      <c r="AI169" s="17"/>
    </row>
    <row r="170" spans="35:35">
      <c r="AI170" s="17"/>
    </row>
    <row r="171" spans="35:35">
      <c r="AI171" s="17"/>
    </row>
    <row r="172" spans="35:35">
      <c r="AI172" s="17"/>
    </row>
    <row r="173" spans="35:35">
      <c r="AI173" s="17"/>
    </row>
    <row r="174" spans="35:35">
      <c r="AI174" s="17"/>
    </row>
    <row r="175" spans="35:35">
      <c r="AI175" s="17"/>
    </row>
    <row r="176" spans="35:35">
      <c r="AI176" s="17"/>
    </row>
    <row r="177" spans="35:35">
      <c r="AI177" s="17"/>
    </row>
    <row r="178" spans="35:35">
      <c r="AI178" s="17"/>
    </row>
    <row r="179" spans="35:35">
      <c r="AI179" s="17"/>
    </row>
    <row r="180" spans="35:35">
      <c r="AI180" s="17"/>
    </row>
    <row r="181" spans="35:35">
      <c r="AI181" s="17"/>
    </row>
    <row r="182" spans="35:35">
      <c r="AI182" s="17"/>
    </row>
    <row r="183" spans="35:35">
      <c r="AI183" s="17"/>
    </row>
    <row r="184" spans="35:35">
      <c r="AI184" s="17"/>
    </row>
    <row r="185" spans="35:35">
      <c r="AI185" s="17"/>
    </row>
    <row r="186" spans="35:35">
      <c r="AI186" s="17"/>
    </row>
    <row r="187" spans="35:35">
      <c r="AI187" s="17"/>
    </row>
    <row r="188" spans="35:35">
      <c r="AI188" s="17"/>
    </row>
    <row r="189" spans="35:35">
      <c r="AI189" s="17"/>
    </row>
    <row r="190" spans="35:35">
      <c r="AI190" s="17"/>
    </row>
    <row r="191" spans="35:35">
      <c r="AI191" s="17"/>
    </row>
    <row r="192" spans="35:35">
      <c r="AI192" s="17"/>
    </row>
    <row r="193" spans="35:35">
      <c r="AI193" s="17"/>
    </row>
    <row r="194" spans="35:35">
      <c r="AI194" s="17"/>
    </row>
    <row r="195" spans="35:35">
      <c r="AI195" s="17"/>
    </row>
    <row r="196" spans="35:35">
      <c r="AI196" s="17"/>
    </row>
    <row r="197" spans="35:35">
      <c r="AI197" s="17"/>
    </row>
    <row r="198" spans="35:35">
      <c r="AI198" s="17"/>
    </row>
    <row r="199" spans="35:35">
      <c r="AI199" s="17"/>
    </row>
    <row r="200" spans="35:35">
      <c r="AI200" s="17"/>
    </row>
    <row r="201" spans="35:35">
      <c r="AI201" s="17"/>
    </row>
    <row r="202" spans="35:35">
      <c r="AI202" s="17"/>
    </row>
    <row r="203" spans="35:35">
      <c r="AI203" s="17"/>
    </row>
    <row r="204" spans="35:35">
      <c r="AI204" s="17"/>
    </row>
    <row r="205" spans="35:35">
      <c r="AI205" s="17"/>
    </row>
    <row r="206" spans="35:35">
      <c r="AI206" s="17"/>
    </row>
    <row r="207" spans="35:35">
      <c r="AI207" s="17"/>
    </row>
    <row r="208" spans="35:35">
      <c r="AI208" s="17"/>
    </row>
    <row r="209" spans="35:35">
      <c r="AI209" s="17"/>
    </row>
    <row r="210" spans="35:35">
      <c r="AI210" s="17"/>
    </row>
    <row r="211" spans="35:35">
      <c r="AI211" s="17"/>
    </row>
    <row r="212" spans="35:35">
      <c r="AI212" s="17"/>
    </row>
    <row r="213" spans="35:35">
      <c r="AI213" s="17"/>
    </row>
    <row r="214" spans="35:35">
      <c r="AI214" s="17"/>
    </row>
    <row r="215" spans="35:35">
      <c r="AI215" s="17"/>
    </row>
    <row r="216" spans="35:35">
      <c r="AI216" s="17"/>
    </row>
    <row r="217" spans="35:35">
      <c r="AI217" s="17"/>
    </row>
    <row r="218" spans="35:35">
      <c r="AI218" s="17"/>
    </row>
    <row r="219" spans="35:35">
      <c r="AI219" s="17"/>
    </row>
    <row r="220" spans="35:35">
      <c r="AI220" s="17"/>
    </row>
    <row r="221" spans="35:35">
      <c r="AI221" s="17"/>
    </row>
    <row r="222" spans="35:35">
      <c r="AI222" s="17"/>
    </row>
    <row r="223" spans="35:35">
      <c r="AI223" s="17"/>
    </row>
    <row r="224" spans="35:35">
      <c r="AI224" s="17"/>
    </row>
    <row r="225" spans="35:35">
      <c r="AI225" s="17"/>
    </row>
    <row r="226" spans="35:35">
      <c r="AI226" s="17"/>
    </row>
    <row r="227" spans="35:35">
      <c r="AI227" s="17"/>
    </row>
    <row r="228" spans="35:35">
      <c r="AI228" s="17"/>
    </row>
    <row r="229" spans="35:35">
      <c r="AI229" s="17"/>
    </row>
    <row r="230" spans="35:35">
      <c r="AI230" s="17"/>
    </row>
    <row r="231" spans="35:35">
      <c r="AI231" s="17"/>
    </row>
    <row r="232" spans="35:35">
      <c r="AI232" s="17"/>
    </row>
    <row r="233" spans="35:35">
      <c r="AI233" s="17"/>
    </row>
    <row r="234" spans="35:35">
      <c r="AI234" s="17"/>
    </row>
    <row r="235" spans="35:35">
      <c r="AI235" s="17"/>
    </row>
    <row r="236" spans="35:35">
      <c r="AI236" s="17"/>
    </row>
    <row r="237" spans="35:35">
      <c r="AI237" s="17"/>
    </row>
    <row r="238" spans="35:35">
      <c r="AI238" s="17"/>
    </row>
    <row r="239" spans="35:35">
      <c r="AI239" s="17"/>
    </row>
    <row r="240" spans="35:35">
      <c r="AI240" s="17"/>
    </row>
    <row r="241" spans="35:35">
      <c r="AI241" s="17"/>
    </row>
    <row r="242" spans="35:35">
      <c r="AI242" s="17"/>
    </row>
    <row r="243" spans="35:35">
      <c r="AI243" s="17"/>
    </row>
    <row r="244" spans="35:35">
      <c r="AI244" s="17"/>
    </row>
    <row r="245" spans="35:35">
      <c r="AI245" s="17"/>
    </row>
    <row r="246" spans="35:35">
      <c r="AI246" s="17"/>
    </row>
    <row r="247" spans="35:35">
      <c r="AI247" s="17"/>
    </row>
    <row r="248" spans="35:35">
      <c r="AI248" s="17"/>
    </row>
    <row r="249" spans="35:35">
      <c r="AI249" s="17"/>
    </row>
    <row r="250" spans="35:35">
      <c r="AI250" s="17"/>
    </row>
    <row r="251" spans="35:35">
      <c r="AI251" s="17"/>
    </row>
    <row r="252" spans="35:35">
      <c r="AI252" s="17"/>
    </row>
    <row r="253" spans="35:35">
      <c r="AI253" s="17"/>
    </row>
    <row r="254" spans="35:35">
      <c r="AI254" s="17"/>
    </row>
    <row r="255" spans="35:35">
      <c r="AI255" s="17"/>
    </row>
    <row r="256" spans="35:35">
      <c r="AI256" s="17"/>
    </row>
    <row r="257" spans="35:35">
      <c r="AI257" s="17"/>
    </row>
    <row r="258" spans="35:35">
      <c r="AI258" s="17"/>
    </row>
    <row r="259" spans="35:35">
      <c r="AI259" s="17"/>
    </row>
    <row r="260" spans="35:35">
      <c r="AI260" s="17"/>
    </row>
    <row r="261" spans="35:35">
      <c r="AI261" s="17"/>
    </row>
    <row r="262" spans="35:35">
      <c r="AI262" s="17"/>
    </row>
    <row r="263" spans="35:35">
      <c r="AI263" s="17"/>
    </row>
    <row r="264" spans="35:35">
      <c r="AI264" s="17"/>
    </row>
    <row r="265" spans="35:35">
      <c r="AI265" s="17"/>
    </row>
    <row r="266" spans="35:35">
      <c r="AI266" s="17"/>
    </row>
    <row r="267" spans="35:35">
      <c r="AI267" s="17"/>
    </row>
    <row r="268" spans="35:35">
      <c r="AI268" s="17"/>
    </row>
    <row r="269" spans="35:35">
      <c r="AI269" s="17"/>
    </row>
    <row r="270" spans="35:35">
      <c r="AI270" s="17"/>
    </row>
    <row r="271" spans="35:35">
      <c r="AI271" s="17"/>
    </row>
    <row r="272" spans="35:35">
      <c r="AI272" s="17"/>
    </row>
    <row r="273" spans="35:35">
      <c r="AI273" s="17"/>
    </row>
    <row r="274" spans="35:35">
      <c r="AI274" s="17"/>
    </row>
    <row r="275" spans="35:35">
      <c r="AI275" s="17"/>
    </row>
    <row r="276" spans="35:35">
      <c r="AI276" s="17"/>
    </row>
    <row r="277" spans="35:35">
      <c r="AI277" s="17"/>
    </row>
    <row r="278" spans="35:35">
      <c r="AI278" s="17"/>
    </row>
    <row r="279" spans="35:35">
      <c r="AI279" s="17"/>
    </row>
    <row r="280" spans="35:35">
      <c r="AI280" s="17"/>
    </row>
    <row r="281" spans="35:35">
      <c r="AI281" s="17"/>
    </row>
    <row r="282" spans="35:35">
      <c r="AI282" s="17"/>
    </row>
    <row r="283" spans="35:35">
      <c r="AI283" s="17"/>
    </row>
    <row r="284" spans="35:35">
      <c r="AI284" s="17"/>
    </row>
    <row r="285" spans="35:35">
      <c r="AI285" s="17"/>
    </row>
    <row r="286" spans="35:35">
      <c r="AI286" s="17"/>
    </row>
    <row r="287" spans="35:35">
      <c r="AI287" s="17"/>
    </row>
    <row r="288" spans="35:35">
      <c r="AI288" s="17"/>
    </row>
    <row r="289" spans="35:35">
      <c r="AI289" s="17"/>
    </row>
    <row r="290" spans="35:35">
      <c r="AI290" s="17"/>
    </row>
    <row r="291" spans="35:35">
      <c r="AI291" s="17"/>
    </row>
    <row r="292" spans="35:35">
      <c r="AI292" s="17"/>
    </row>
    <row r="293" spans="35:35">
      <c r="AI293" s="17"/>
    </row>
    <row r="294" spans="35:35">
      <c r="AI294" s="17"/>
    </row>
    <row r="295" spans="35:35">
      <c r="AI295" s="17"/>
    </row>
    <row r="296" spans="35:35">
      <c r="AI296" s="17"/>
    </row>
    <row r="297" spans="35:35">
      <c r="AI297" s="17"/>
    </row>
    <row r="298" spans="35:35">
      <c r="AI298" s="17"/>
    </row>
    <row r="299" spans="35:35">
      <c r="AI299" s="17"/>
    </row>
    <row r="300" spans="35:35">
      <c r="AI300" s="17"/>
    </row>
    <row r="301" spans="35:35">
      <c r="AI301" s="17"/>
    </row>
    <row r="302" spans="35:35">
      <c r="AI302" s="17"/>
    </row>
    <row r="303" spans="35:35">
      <c r="AI303" s="17"/>
    </row>
    <row r="304" spans="35:35">
      <c r="AI304" s="17"/>
    </row>
    <row r="305" spans="35:35">
      <c r="AI305" s="17"/>
    </row>
    <row r="306" spans="35:35">
      <c r="AI306" s="17"/>
    </row>
    <row r="307" spans="35:35">
      <c r="AI307" s="17"/>
    </row>
    <row r="308" spans="35:35">
      <c r="AI308" s="17"/>
    </row>
    <row r="309" spans="35:35">
      <c r="AI309" s="17"/>
    </row>
    <row r="310" spans="35:35">
      <c r="AI310" s="17"/>
    </row>
    <row r="311" spans="35:35">
      <c r="AI311" s="17"/>
    </row>
    <row r="312" spans="35:35">
      <c r="AI312" s="17"/>
    </row>
    <row r="313" spans="35:35">
      <c r="AI313" s="17"/>
    </row>
    <row r="314" spans="35:35">
      <c r="AI314" s="17"/>
    </row>
    <row r="315" spans="35:35">
      <c r="AI315" s="17"/>
    </row>
    <row r="316" spans="35:35">
      <c r="AI316" s="17"/>
    </row>
    <row r="317" spans="35:35">
      <c r="AI317" s="17"/>
    </row>
    <row r="318" spans="35:35">
      <c r="AI318" s="17"/>
    </row>
    <row r="319" spans="35:35">
      <c r="AI319" s="17"/>
    </row>
    <row r="320" spans="35:35">
      <c r="AI320" s="17"/>
    </row>
    <row r="321" spans="35:35">
      <c r="AI321" s="17"/>
    </row>
    <row r="322" spans="35:35">
      <c r="AI322" s="17"/>
    </row>
    <row r="323" spans="35:35">
      <c r="AI323" s="17"/>
    </row>
    <row r="324" spans="35:35">
      <c r="AI324" s="17"/>
    </row>
    <row r="325" spans="35:35">
      <c r="AI325" s="17"/>
    </row>
    <row r="326" spans="35:35">
      <c r="AI326" s="17"/>
    </row>
    <row r="327" spans="35:35">
      <c r="AI327" s="17"/>
    </row>
    <row r="328" spans="35:35">
      <c r="AI328" s="17"/>
    </row>
    <row r="329" spans="35:35">
      <c r="AI329" s="17"/>
    </row>
    <row r="330" spans="35:35">
      <c r="AI330" s="17"/>
    </row>
    <row r="331" spans="35:35">
      <c r="AI331" s="17"/>
    </row>
    <row r="332" spans="35:35">
      <c r="AI332" s="17"/>
    </row>
    <row r="333" spans="35:35">
      <c r="AI333" s="17"/>
    </row>
    <row r="334" spans="35:35">
      <c r="AI334" s="17"/>
    </row>
    <row r="335" spans="35:35">
      <c r="AI335" s="17"/>
    </row>
    <row r="336" spans="35:35">
      <c r="AI336" s="17"/>
    </row>
    <row r="337" spans="35:35">
      <c r="AI337" s="17"/>
    </row>
    <row r="338" spans="35:35">
      <c r="AI338" s="17"/>
    </row>
    <row r="339" spans="35:35">
      <c r="AI339" s="17"/>
    </row>
    <row r="340" spans="35:35">
      <c r="AI340" s="17"/>
    </row>
    <row r="341" spans="35:35">
      <c r="AI341" s="17"/>
    </row>
    <row r="342" spans="35:35">
      <c r="AI342" s="17"/>
    </row>
    <row r="343" spans="35:35">
      <c r="AI343" s="17"/>
    </row>
    <row r="344" spans="35:35">
      <c r="AI344" s="17"/>
    </row>
    <row r="345" spans="35:35">
      <c r="AI345" s="17"/>
    </row>
    <row r="346" spans="35:35">
      <c r="AI346" s="17"/>
    </row>
    <row r="347" spans="35:35">
      <c r="AI347" s="17"/>
    </row>
    <row r="348" spans="35:35">
      <c r="AI348" s="17"/>
    </row>
    <row r="349" spans="35:35">
      <c r="AI349" s="17"/>
    </row>
    <row r="350" spans="35:35">
      <c r="AI350" s="17"/>
    </row>
    <row r="351" spans="35:35">
      <c r="AI351" s="17"/>
    </row>
    <row r="352" spans="35:35">
      <c r="AI352" s="17"/>
    </row>
    <row r="353" spans="35:35">
      <c r="AI353" s="17"/>
    </row>
    <row r="354" spans="35:35">
      <c r="AI354" s="17"/>
    </row>
    <row r="355" spans="35:35">
      <c r="AI355" s="17"/>
    </row>
    <row r="356" spans="35:35">
      <c r="AI356" s="17"/>
    </row>
    <row r="357" spans="35:35">
      <c r="AI357" s="17"/>
    </row>
    <row r="358" spans="35:35">
      <c r="AI358" s="17"/>
    </row>
    <row r="359" spans="35:35">
      <c r="AI359" s="17"/>
    </row>
    <row r="360" spans="35:35">
      <c r="AI360" s="17"/>
    </row>
    <row r="361" spans="35:35">
      <c r="AI361" s="17"/>
    </row>
    <row r="362" spans="35:35">
      <c r="AI362" s="17"/>
    </row>
    <row r="363" spans="35:35">
      <c r="AI363" s="17"/>
    </row>
    <row r="364" spans="35:35">
      <c r="AI364" s="17"/>
    </row>
    <row r="365" spans="35:35">
      <c r="AI365" s="17"/>
    </row>
    <row r="366" spans="35:35">
      <c r="AI366" s="17"/>
    </row>
    <row r="367" spans="35:35">
      <c r="AI367" s="17"/>
    </row>
    <row r="368" spans="35:35">
      <c r="AI368" s="17"/>
    </row>
    <row r="369" spans="35:35">
      <c r="AI369" s="17"/>
    </row>
    <row r="370" spans="35:35">
      <c r="AI370" s="17"/>
    </row>
    <row r="371" spans="35:35">
      <c r="AI371" s="17"/>
    </row>
    <row r="372" spans="35:35">
      <c r="AI372" s="17"/>
    </row>
    <row r="373" spans="35:35">
      <c r="AI373" s="17"/>
    </row>
    <row r="374" spans="35:35">
      <c r="AI374" s="17"/>
    </row>
    <row r="375" spans="35:35">
      <c r="AI375" s="17"/>
    </row>
    <row r="376" spans="35:35">
      <c r="AI376" s="17"/>
    </row>
    <row r="377" spans="35:35">
      <c r="AI377" s="17"/>
    </row>
    <row r="378" spans="35:35">
      <c r="AI378" s="17"/>
    </row>
    <row r="379" spans="35:35">
      <c r="AI379" s="17"/>
    </row>
    <row r="380" spans="35:35">
      <c r="AI380" s="17"/>
    </row>
    <row r="381" spans="35:35">
      <c r="AI381" s="17"/>
    </row>
    <row r="382" spans="35:35">
      <c r="AI382" s="17"/>
    </row>
    <row r="383" spans="35:35">
      <c r="AI383" s="17"/>
    </row>
    <row r="384" spans="35:35">
      <c r="AI384" s="17"/>
    </row>
    <row r="385" spans="35:35">
      <c r="AI385" s="17"/>
    </row>
    <row r="386" spans="35:35">
      <c r="AI386" s="17"/>
    </row>
    <row r="387" spans="35:35">
      <c r="AI387" s="17"/>
    </row>
    <row r="388" spans="35:35">
      <c r="AI388" s="17"/>
    </row>
    <row r="389" spans="35:35">
      <c r="AI389" s="17"/>
    </row>
    <row r="390" spans="35:35">
      <c r="AI390" s="17"/>
    </row>
    <row r="391" spans="35:35">
      <c r="AI391" s="17"/>
    </row>
    <row r="392" spans="35:35">
      <c r="AI392" s="17"/>
    </row>
    <row r="393" spans="35:35">
      <c r="AI393" s="17"/>
    </row>
    <row r="394" spans="35:35">
      <c r="AI394" s="17"/>
    </row>
    <row r="395" spans="35:35">
      <c r="AI395" s="17"/>
    </row>
    <row r="396" spans="35:35">
      <c r="AI396" s="17"/>
    </row>
    <row r="397" spans="35:35">
      <c r="AI397" s="17"/>
    </row>
    <row r="398" spans="35:35">
      <c r="AI398" s="17"/>
    </row>
    <row r="399" spans="35:35">
      <c r="AI399" s="17"/>
    </row>
    <row r="400" spans="35:35">
      <c r="AI400" s="17"/>
    </row>
    <row r="401" spans="35:35">
      <c r="AI401" s="17"/>
    </row>
    <row r="402" spans="35:35">
      <c r="AI402" s="17"/>
    </row>
    <row r="403" spans="35:35">
      <c r="AI403" s="17"/>
    </row>
    <row r="404" spans="35:35">
      <c r="AI404" s="17"/>
    </row>
    <row r="405" spans="35:35">
      <c r="AI405" s="17"/>
    </row>
    <row r="406" spans="35:35">
      <c r="AI406" s="17"/>
    </row>
    <row r="407" spans="35:35">
      <c r="AI407" s="17"/>
    </row>
    <row r="408" spans="35:35">
      <c r="AI408" s="17"/>
    </row>
    <row r="409" spans="35:35">
      <c r="AI409" s="17"/>
    </row>
    <row r="410" spans="35:35">
      <c r="AI410" s="17"/>
    </row>
    <row r="411" spans="35:35">
      <c r="AI411" s="17"/>
    </row>
    <row r="412" spans="35:35">
      <c r="AI412" s="17"/>
    </row>
    <row r="413" spans="35:35">
      <c r="AI413" s="17"/>
    </row>
    <row r="414" spans="35:35">
      <c r="AI414" s="17"/>
    </row>
    <row r="415" spans="35:35">
      <c r="AI415" s="17"/>
    </row>
    <row r="416" spans="35:35">
      <c r="AI416" s="17"/>
    </row>
    <row r="417" spans="35:35">
      <c r="AI417" s="17"/>
    </row>
    <row r="418" spans="35:35">
      <c r="AI418" s="17"/>
    </row>
    <row r="419" spans="35:35">
      <c r="AI419" s="17"/>
    </row>
    <row r="420" spans="35:35">
      <c r="AI420" s="17"/>
    </row>
    <row r="421" spans="35:35">
      <c r="AI421" s="17"/>
    </row>
    <row r="422" spans="35:35">
      <c r="AI422" s="17"/>
    </row>
    <row r="423" spans="35:35">
      <c r="AI423" s="17"/>
    </row>
    <row r="424" spans="35:35">
      <c r="AI424" s="17"/>
    </row>
    <row r="425" spans="35:35">
      <c r="AI425" s="17"/>
    </row>
    <row r="426" spans="35:35">
      <c r="AI426" s="17"/>
    </row>
    <row r="427" spans="35:35">
      <c r="AI427" s="17"/>
    </row>
    <row r="428" spans="35:35">
      <c r="AI428" s="17"/>
    </row>
    <row r="429" spans="35:35">
      <c r="AI429" s="17"/>
    </row>
    <row r="430" spans="35:35">
      <c r="AI430" s="17"/>
    </row>
    <row r="431" spans="35:35">
      <c r="AI431" s="17"/>
    </row>
    <row r="432" spans="35:35">
      <c r="AI432" s="17"/>
    </row>
    <row r="433" spans="35:35">
      <c r="AI433" s="17"/>
    </row>
    <row r="434" spans="35:35">
      <c r="AI434" s="17"/>
    </row>
    <row r="435" spans="35:35">
      <c r="AI435" s="17"/>
    </row>
    <row r="436" spans="35:35">
      <c r="AI436" s="17"/>
    </row>
    <row r="437" spans="35:35">
      <c r="AI437" s="17"/>
    </row>
    <row r="438" spans="35:35">
      <c r="AI438" s="17"/>
    </row>
    <row r="439" spans="35:35">
      <c r="AI439" s="17"/>
    </row>
    <row r="440" spans="35:35">
      <c r="AI440" s="17"/>
    </row>
    <row r="441" spans="35:35">
      <c r="AI441" s="17"/>
    </row>
    <row r="442" spans="35:35">
      <c r="AI442" s="17"/>
    </row>
    <row r="443" spans="35:35">
      <c r="AI443" s="17"/>
    </row>
    <row r="444" spans="35:35">
      <c r="AI444" s="17"/>
    </row>
    <row r="445" spans="35:35">
      <c r="AI445" s="17"/>
    </row>
    <row r="446" spans="35:35">
      <c r="AI446" s="17"/>
    </row>
    <row r="447" spans="35:35">
      <c r="AI447" s="17"/>
    </row>
    <row r="448" spans="35:35">
      <c r="AI448" s="17"/>
    </row>
    <row r="449" spans="35:35">
      <c r="AI449" s="17"/>
    </row>
    <row r="450" spans="35:35">
      <c r="AI450" s="17"/>
    </row>
    <row r="451" spans="35:35">
      <c r="AI451" s="17"/>
    </row>
    <row r="452" spans="35:35">
      <c r="AI452" s="17"/>
    </row>
    <row r="453" spans="35:35">
      <c r="AI453" s="17"/>
    </row>
    <row r="454" spans="35:35">
      <c r="AI454" s="17"/>
    </row>
    <row r="455" spans="35:35">
      <c r="AI455" s="17"/>
    </row>
    <row r="456" spans="35:35">
      <c r="AI456" s="17"/>
    </row>
    <row r="457" spans="35:35">
      <c r="AI457" s="17"/>
    </row>
    <row r="458" spans="35:35">
      <c r="AI458" s="17"/>
    </row>
    <row r="459" spans="35:35">
      <c r="AI459" s="17"/>
    </row>
    <row r="460" spans="35:35">
      <c r="AI460" s="17"/>
    </row>
    <row r="461" spans="35:35">
      <c r="AI461" s="17"/>
    </row>
    <row r="462" spans="35:35">
      <c r="AI462" s="17"/>
    </row>
    <row r="463" spans="35:35">
      <c r="AI463" s="17"/>
    </row>
    <row r="464" spans="35:35">
      <c r="AI464" s="17"/>
    </row>
    <row r="465" spans="35:35">
      <c r="AI465" s="17"/>
    </row>
    <row r="466" spans="35:35">
      <c r="AI466" s="17"/>
    </row>
    <row r="467" spans="35:35">
      <c r="AI467" s="17"/>
    </row>
    <row r="468" spans="35:35">
      <c r="AI468" s="17"/>
    </row>
    <row r="469" spans="35:35">
      <c r="AI469" s="17"/>
    </row>
    <row r="470" spans="35:35">
      <c r="AI470" s="17"/>
    </row>
    <row r="471" spans="35:35">
      <c r="AI471" s="17"/>
    </row>
    <row r="472" spans="35:35">
      <c r="AI472" s="17"/>
    </row>
    <row r="473" spans="35:35">
      <c r="AI473" s="17"/>
    </row>
    <row r="474" spans="35:35">
      <c r="AI474" s="17"/>
    </row>
    <row r="475" spans="35:35">
      <c r="AI475" s="17"/>
    </row>
    <row r="476" spans="35:35">
      <c r="AI476" s="17"/>
    </row>
    <row r="477" spans="35:35">
      <c r="AI477" s="17"/>
    </row>
    <row r="478" spans="35:35">
      <c r="AI478" s="17"/>
    </row>
    <row r="479" spans="35:35">
      <c r="AI479" s="17"/>
    </row>
    <row r="480" spans="35:35">
      <c r="AI480" s="17"/>
    </row>
    <row r="481" spans="35:35">
      <c r="AI481" s="17"/>
    </row>
    <row r="482" spans="35:35">
      <c r="AI482" s="17"/>
    </row>
    <row r="483" spans="35:35">
      <c r="AI483" s="17"/>
    </row>
    <row r="484" spans="35:35">
      <c r="AI484" s="17"/>
    </row>
    <row r="485" spans="35:35">
      <c r="AI485" s="17"/>
    </row>
    <row r="486" spans="35:35">
      <c r="AI486" s="17"/>
    </row>
    <row r="487" spans="35:35">
      <c r="AI487" s="17"/>
    </row>
    <row r="488" spans="35:35">
      <c r="AI488" s="17"/>
    </row>
    <row r="489" spans="35:35">
      <c r="AI489" s="17"/>
    </row>
    <row r="490" spans="35:35">
      <c r="AI490" s="17"/>
    </row>
    <row r="491" spans="35:35">
      <c r="AI491" s="17"/>
    </row>
    <row r="492" spans="35:35">
      <c r="AI492" s="17"/>
    </row>
    <row r="493" spans="35:35">
      <c r="AI493" s="17"/>
    </row>
    <row r="494" spans="35:35">
      <c r="AI494" s="17"/>
    </row>
    <row r="495" spans="35:35">
      <c r="AI495" s="17"/>
    </row>
    <row r="496" spans="35:35">
      <c r="AI496" s="17"/>
    </row>
    <row r="497" spans="35:35">
      <c r="AI497" s="17"/>
    </row>
    <row r="498" spans="35:35">
      <c r="AI498" s="17"/>
    </row>
    <row r="499" spans="35:35">
      <c r="AI499" s="17"/>
    </row>
    <row r="500" spans="35:35">
      <c r="AI500" s="17"/>
    </row>
    <row r="501" spans="35:35">
      <c r="AI501" s="17"/>
    </row>
    <row r="502" spans="35:35">
      <c r="AI502" s="17"/>
    </row>
    <row r="503" spans="35:35">
      <c r="AI503" s="17"/>
    </row>
    <row r="504" spans="35:35">
      <c r="AI504" s="17"/>
    </row>
    <row r="505" spans="35:35">
      <c r="AI505" s="17"/>
    </row>
    <row r="506" spans="35:35">
      <c r="AI506" s="17"/>
    </row>
    <row r="507" spans="35:35">
      <c r="AI507" s="17"/>
    </row>
    <row r="508" spans="35:35">
      <c r="AI508" s="17"/>
    </row>
    <row r="509" spans="35:35">
      <c r="AI509" s="17"/>
    </row>
    <row r="510" spans="35:35">
      <c r="AI510" s="17"/>
    </row>
    <row r="511" spans="35:35">
      <c r="AI511" s="17"/>
    </row>
    <row r="512" spans="35:35">
      <c r="AI512" s="17"/>
    </row>
    <row r="513" spans="35:35">
      <c r="AI513" s="17"/>
    </row>
    <row r="514" spans="35:35">
      <c r="AI514" s="17"/>
    </row>
    <row r="515" spans="35:35">
      <c r="AI515" s="17"/>
    </row>
    <row r="516" spans="35:35">
      <c r="AI516" s="17"/>
    </row>
    <row r="517" spans="35:35">
      <c r="AI517" s="17"/>
    </row>
    <row r="518" spans="35:35">
      <c r="AI518" s="17"/>
    </row>
    <row r="519" spans="35:35">
      <c r="AI519" s="17"/>
    </row>
    <row r="520" spans="35:35">
      <c r="AI520" s="17"/>
    </row>
    <row r="521" spans="35:35">
      <c r="AI521" s="17"/>
    </row>
    <row r="522" spans="35:35">
      <c r="AI522" s="17"/>
    </row>
    <row r="523" spans="35:35">
      <c r="AI523" s="17"/>
    </row>
    <row r="524" spans="35:35">
      <c r="AI524" s="17"/>
    </row>
    <row r="525" spans="35:35">
      <c r="AI525" s="17"/>
    </row>
    <row r="526" spans="35:35">
      <c r="AI526" s="17"/>
    </row>
    <row r="527" spans="35:35">
      <c r="AI527" s="17"/>
    </row>
    <row r="528" spans="35:35">
      <c r="AI528" s="17"/>
    </row>
    <row r="529" spans="35:35">
      <c r="AI529" s="17"/>
    </row>
    <row r="530" spans="35:35">
      <c r="AI530" s="17"/>
    </row>
    <row r="531" spans="35:35">
      <c r="AI531" s="17"/>
    </row>
    <row r="532" spans="35:35">
      <c r="AI532" s="17"/>
    </row>
    <row r="533" spans="35:35">
      <c r="AI533" s="17"/>
    </row>
    <row r="534" spans="35:35">
      <c r="AI534" s="17"/>
    </row>
    <row r="535" spans="35:35">
      <c r="AI535" s="17"/>
    </row>
    <row r="536" spans="35:35">
      <c r="AI536" s="17"/>
    </row>
    <row r="537" spans="35:35">
      <c r="AI537" s="17"/>
    </row>
    <row r="538" spans="35:35">
      <c r="AI538" s="17"/>
    </row>
    <row r="539" spans="35:35">
      <c r="AI539" s="17"/>
    </row>
    <row r="540" spans="35:35">
      <c r="AI540" s="17"/>
    </row>
    <row r="541" spans="35:35">
      <c r="AI541" s="17"/>
    </row>
    <row r="542" spans="35:35">
      <c r="AI542" s="17"/>
    </row>
    <row r="543" spans="35:35">
      <c r="AI543" s="17"/>
    </row>
    <row r="544" spans="35:35">
      <c r="AI544" s="17"/>
    </row>
    <row r="545" spans="35:35">
      <c r="AI545" s="17"/>
    </row>
    <row r="546" spans="35:35">
      <c r="AI546" s="17"/>
    </row>
    <row r="547" spans="35:35">
      <c r="AI547" s="17"/>
    </row>
    <row r="548" spans="35:35">
      <c r="AI548" s="17"/>
    </row>
    <row r="549" spans="35:35">
      <c r="AI549" s="17"/>
    </row>
    <row r="550" spans="35:35">
      <c r="AI550" s="17"/>
    </row>
    <row r="551" spans="35:35">
      <c r="AI551" s="17"/>
    </row>
    <row r="552" spans="35:35">
      <c r="AI552" s="17"/>
    </row>
    <row r="553" spans="35:35">
      <c r="AI553" s="17"/>
    </row>
    <row r="554" spans="35:35">
      <c r="AI554" s="17"/>
    </row>
    <row r="555" spans="35:35">
      <c r="AI555" s="17"/>
    </row>
    <row r="556" spans="35:35">
      <c r="AI556" s="17"/>
    </row>
    <row r="557" spans="35:35">
      <c r="AI557" s="17"/>
    </row>
    <row r="558" spans="35:35">
      <c r="AI558" s="17"/>
    </row>
    <row r="559" spans="35:35">
      <c r="AI559" s="17"/>
    </row>
    <row r="560" spans="35:35">
      <c r="AI560" s="17"/>
    </row>
    <row r="561" spans="35:35">
      <c r="AI561" s="17"/>
    </row>
    <row r="562" spans="35:35">
      <c r="AI562" s="17"/>
    </row>
    <row r="563" spans="35:35">
      <c r="AI563" s="17"/>
    </row>
    <row r="564" spans="35:35">
      <c r="AI564" s="17"/>
    </row>
    <row r="565" spans="35:35">
      <c r="AI565" s="17"/>
    </row>
    <row r="566" spans="35:35">
      <c r="AI566" s="17"/>
    </row>
    <row r="567" spans="35:35">
      <c r="AI567" s="17"/>
    </row>
    <row r="568" spans="35:35">
      <c r="AI568" s="17"/>
    </row>
    <row r="569" spans="35:35">
      <c r="AI569" s="17"/>
    </row>
    <row r="570" spans="35:35">
      <c r="AI570" s="17"/>
    </row>
    <row r="571" spans="35:35">
      <c r="AI571" s="17"/>
    </row>
    <row r="572" spans="35:35">
      <c r="AI572" s="17"/>
    </row>
    <row r="573" spans="35:35">
      <c r="AI573" s="17"/>
    </row>
    <row r="574" spans="35:35">
      <c r="AI574" s="17"/>
    </row>
    <row r="575" spans="35:35">
      <c r="AI575" s="17"/>
    </row>
    <row r="576" spans="35:35">
      <c r="AI576" s="17"/>
    </row>
    <row r="577" spans="35:35">
      <c r="AI577" s="17"/>
    </row>
    <row r="578" spans="35:35">
      <c r="AI578" s="17"/>
    </row>
    <row r="579" spans="35:35">
      <c r="AI579" s="17"/>
    </row>
    <row r="580" spans="35:35">
      <c r="AI580" s="17"/>
    </row>
    <row r="581" spans="35:35">
      <c r="AI581" s="17"/>
    </row>
    <row r="582" spans="35:35">
      <c r="AI582" s="17"/>
    </row>
    <row r="583" spans="35:35">
      <c r="AI583" s="17"/>
    </row>
    <row r="584" spans="35:35">
      <c r="AI584" s="17"/>
    </row>
    <row r="585" spans="35:35">
      <c r="AI585" s="17"/>
    </row>
    <row r="586" spans="35:35">
      <c r="AI586" s="17"/>
    </row>
    <row r="587" spans="35:35">
      <c r="AI587" s="17"/>
    </row>
    <row r="588" spans="35:35">
      <c r="AI588" s="17"/>
    </row>
    <row r="589" spans="35:35">
      <c r="AI589" s="17"/>
    </row>
    <row r="590" spans="35:35">
      <c r="AI590" s="17"/>
    </row>
    <row r="591" spans="35:35">
      <c r="AI591" s="17"/>
    </row>
    <row r="592" spans="35:35">
      <c r="AI592" s="17"/>
    </row>
    <row r="593" spans="35:35">
      <c r="AI593" s="17"/>
    </row>
    <row r="594" spans="35:35">
      <c r="AI594" s="17"/>
    </row>
    <row r="595" spans="35:35">
      <c r="AI595" s="17"/>
    </row>
    <row r="596" spans="35:35">
      <c r="AI596" s="17"/>
    </row>
    <row r="597" spans="35:35">
      <c r="AI597" s="17"/>
    </row>
    <row r="598" spans="35:35">
      <c r="AI598" s="17"/>
    </row>
    <row r="599" spans="35:35">
      <c r="AI599" s="17"/>
    </row>
    <row r="600" spans="35:35">
      <c r="AI600" s="17"/>
    </row>
    <row r="601" spans="35:35">
      <c r="AI601" s="17"/>
    </row>
    <row r="602" spans="35:35">
      <c r="AI602" s="17"/>
    </row>
    <row r="603" spans="35:35">
      <c r="AI603" s="17"/>
    </row>
    <row r="604" spans="35:35">
      <c r="AI604" s="17"/>
    </row>
    <row r="605" spans="35:35">
      <c r="AI605" s="17"/>
    </row>
    <row r="606" spans="35:35">
      <c r="AI606" s="17"/>
    </row>
    <row r="607" spans="35:35">
      <c r="AI607" s="17"/>
    </row>
    <row r="608" spans="35:35">
      <c r="AI608" s="17"/>
    </row>
    <row r="609" spans="35:35">
      <c r="AI609" s="17"/>
    </row>
    <row r="610" spans="35:35">
      <c r="AI610" s="17"/>
    </row>
    <row r="611" spans="35:35">
      <c r="AI611" s="17"/>
    </row>
    <row r="612" spans="35:35">
      <c r="AI612" s="17"/>
    </row>
    <row r="613" spans="35:35">
      <c r="AI613" s="17"/>
    </row>
    <row r="614" spans="35:35">
      <c r="AI614" s="17"/>
    </row>
    <row r="615" spans="35:35">
      <c r="AI615" s="17"/>
    </row>
    <row r="616" spans="35:35">
      <c r="AI616" s="17"/>
    </row>
    <row r="617" spans="35:35">
      <c r="AI617" s="17"/>
    </row>
    <row r="618" spans="35:35">
      <c r="AI618" s="17"/>
    </row>
    <row r="619" spans="35:35">
      <c r="AI619" s="17"/>
    </row>
    <row r="620" spans="35:35">
      <c r="AI620" s="17"/>
    </row>
    <row r="621" spans="35:35">
      <c r="AI621" s="17"/>
    </row>
    <row r="622" spans="35:35">
      <c r="AI622" s="17"/>
    </row>
    <row r="623" spans="35:35">
      <c r="AI623" s="17"/>
    </row>
    <row r="624" spans="35:35">
      <c r="AI624" s="17"/>
    </row>
    <row r="625" spans="35:35">
      <c r="AI625" s="17"/>
    </row>
    <row r="626" spans="35:35">
      <c r="AI626" s="17"/>
    </row>
    <row r="627" spans="35:35">
      <c r="AI627" s="17"/>
    </row>
    <row r="628" spans="35:35">
      <c r="AI628" s="17"/>
    </row>
    <row r="629" spans="35:35">
      <c r="AI629" s="17"/>
    </row>
    <row r="630" spans="35:35">
      <c r="AI630" s="17"/>
    </row>
    <row r="631" spans="35:35">
      <c r="AI631" s="17"/>
    </row>
    <row r="632" spans="35:35">
      <c r="AI632" s="17"/>
    </row>
    <row r="633" spans="35:35">
      <c r="AI633" s="17"/>
    </row>
    <row r="634" spans="35:35">
      <c r="AI634" s="17"/>
    </row>
    <row r="635" spans="35:35">
      <c r="AI635" s="17"/>
    </row>
    <row r="636" spans="35:35">
      <c r="AI636" s="17"/>
    </row>
    <row r="637" spans="35:35">
      <c r="AI637" s="17"/>
    </row>
    <row r="638" spans="35:35">
      <c r="AI638" s="17"/>
    </row>
    <row r="639" spans="35:35">
      <c r="AI639" s="17"/>
    </row>
    <row r="640" spans="35:35">
      <c r="AI640" s="17"/>
    </row>
    <row r="641" spans="35:35">
      <c r="AI641" s="17"/>
    </row>
    <row r="642" spans="35:35">
      <c r="AI642" s="17"/>
    </row>
    <row r="643" spans="35:35">
      <c r="AI643" s="17"/>
    </row>
    <row r="644" spans="35:35">
      <c r="AI644" s="17"/>
    </row>
    <row r="645" spans="35:35">
      <c r="AI645" s="17"/>
    </row>
    <row r="646" spans="35:35">
      <c r="AI646" s="17"/>
    </row>
    <row r="647" spans="35:35">
      <c r="AI647" s="17"/>
    </row>
    <row r="648" spans="35:35">
      <c r="AI648" s="17"/>
    </row>
    <row r="649" spans="35:35">
      <c r="AI649" s="17"/>
    </row>
    <row r="650" spans="35:35">
      <c r="AI650" s="17"/>
    </row>
    <row r="651" spans="35:35">
      <c r="AI651" s="17"/>
    </row>
    <row r="652" spans="35:35">
      <c r="AI652" s="17"/>
    </row>
    <row r="653" spans="35:35">
      <c r="AI653" s="17"/>
    </row>
    <row r="654" spans="35:35">
      <c r="AI654" s="17"/>
    </row>
    <row r="655" spans="35:35">
      <c r="AI655" s="17"/>
    </row>
    <row r="656" spans="35:35">
      <c r="AI656" s="17"/>
    </row>
    <row r="657" spans="35:35">
      <c r="AI657" s="17"/>
    </row>
    <row r="658" spans="35:35">
      <c r="AI658" s="17"/>
    </row>
    <row r="659" spans="35:35">
      <c r="AI659" s="17"/>
    </row>
    <row r="660" spans="35:35">
      <c r="AI660" s="17"/>
    </row>
    <row r="661" spans="35:35">
      <c r="AI661" s="17"/>
    </row>
    <row r="662" spans="35:35">
      <c r="AI662" s="17"/>
    </row>
    <row r="663" spans="35:35">
      <c r="AI663" s="17"/>
    </row>
    <row r="664" spans="35:35">
      <c r="AI664" s="17"/>
    </row>
    <row r="665" spans="35:35">
      <c r="AI665" s="17"/>
    </row>
    <row r="666" spans="35:35">
      <c r="AI666" s="17"/>
    </row>
    <row r="667" spans="35:35">
      <c r="AI667" s="17"/>
    </row>
    <row r="668" spans="35:35">
      <c r="AI668" s="17"/>
    </row>
    <row r="669" spans="35:35">
      <c r="AI669" s="17"/>
    </row>
    <row r="670" spans="35:35">
      <c r="AI670" s="17"/>
    </row>
    <row r="671" spans="35:35">
      <c r="AI671" s="17"/>
    </row>
    <row r="672" spans="35:35">
      <c r="AI672" s="17"/>
    </row>
    <row r="673" spans="35:35">
      <c r="AI673" s="17"/>
    </row>
    <row r="674" spans="35:35">
      <c r="AI674" s="17"/>
    </row>
    <row r="675" spans="35:35">
      <c r="AI675" s="17"/>
    </row>
    <row r="676" spans="35:35">
      <c r="AI676" s="17"/>
    </row>
    <row r="677" spans="35:35">
      <c r="AI677" s="17"/>
    </row>
    <row r="678" spans="35:35">
      <c r="AI678" s="17"/>
    </row>
    <row r="679" spans="35:35">
      <c r="AI679" s="17"/>
    </row>
    <row r="680" spans="35:35">
      <c r="AI680" s="17"/>
    </row>
    <row r="681" spans="35:35">
      <c r="AI681" s="17"/>
    </row>
    <row r="682" spans="35:35">
      <c r="AI682" s="17"/>
    </row>
    <row r="683" spans="35:35">
      <c r="AI683" s="17"/>
    </row>
    <row r="684" spans="35:35">
      <c r="AI684" s="17"/>
    </row>
    <row r="685" spans="35:35">
      <c r="AI685" s="17"/>
    </row>
    <row r="686" spans="35:35">
      <c r="AI686" s="17"/>
    </row>
    <row r="687" spans="35:35">
      <c r="AI687" s="17"/>
    </row>
    <row r="688" spans="35:35">
      <c r="AI688" s="17"/>
    </row>
    <row r="689" spans="35:35">
      <c r="AI689" s="17"/>
    </row>
    <row r="690" spans="35:35">
      <c r="AI690" s="17"/>
    </row>
    <row r="691" spans="35:35">
      <c r="AI691" s="17"/>
    </row>
    <row r="692" spans="35:35">
      <c r="AI692" s="17"/>
    </row>
    <row r="693" spans="35:35">
      <c r="AI693" s="17"/>
    </row>
    <row r="694" spans="35:35">
      <c r="AI694" s="17"/>
    </row>
    <row r="695" spans="35:35">
      <c r="AI695" s="17"/>
    </row>
    <row r="696" spans="35:35">
      <c r="AI696" s="17"/>
    </row>
    <row r="697" spans="35:35">
      <c r="AI697" s="17"/>
    </row>
    <row r="698" spans="35:35">
      <c r="AI698" s="17"/>
    </row>
    <row r="699" spans="35:35">
      <c r="AI699" s="17"/>
    </row>
    <row r="700" spans="35:35">
      <c r="AI700" s="17"/>
    </row>
    <row r="701" spans="35:35">
      <c r="AI701" s="17"/>
    </row>
    <row r="702" spans="35:35">
      <c r="AI702" s="17"/>
    </row>
    <row r="703" spans="35:35">
      <c r="AI703" s="17"/>
    </row>
    <row r="704" spans="35:35">
      <c r="AI704" s="17"/>
    </row>
    <row r="705" spans="35:35">
      <c r="AI705" s="17"/>
    </row>
    <row r="706" spans="35:35">
      <c r="AI706" s="17"/>
    </row>
    <row r="707" spans="35:35">
      <c r="AI707" s="17"/>
    </row>
    <row r="708" spans="35:35">
      <c r="AI708" s="17"/>
    </row>
    <row r="709" spans="35:35">
      <c r="AI709" s="17"/>
    </row>
    <row r="710" spans="35:35">
      <c r="AI710" s="17"/>
    </row>
    <row r="711" spans="35:35">
      <c r="AI711" s="17"/>
    </row>
    <row r="712" spans="35:35">
      <c r="AI712" s="17"/>
    </row>
    <row r="713" spans="35:35">
      <c r="AI713" s="17"/>
    </row>
    <row r="714" spans="35:35">
      <c r="AI714" s="17"/>
    </row>
    <row r="715" spans="35:35">
      <c r="AI715" s="17"/>
    </row>
    <row r="716" spans="35:35">
      <c r="AI716" s="17"/>
    </row>
    <row r="717" spans="35:35">
      <c r="AI717" s="17"/>
    </row>
    <row r="718" spans="35:35">
      <c r="AI718" s="17"/>
    </row>
    <row r="719" spans="35:35">
      <c r="AI719" s="17"/>
    </row>
    <row r="720" spans="35:35">
      <c r="AI720" s="17"/>
    </row>
    <row r="721" spans="35:35">
      <c r="AI721" s="17"/>
    </row>
    <row r="722" spans="35:35">
      <c r="AI722" s="17"/>
    </row>
    <row r="723" spans="35:35">
      <c r="AI723" s="17"/>
    </row>
    <row r="724" spans="35:35">
      <c r="AI724" s="17"/>
    </row>
    <row r="725" spans="35:35">
      <c r="AI725" s="17"/>
    </row>
    <row r="726" spans="35:35">
      <c r="AI726" s="17"/>
    </row>
    <row r="727" spans="35:35">
      <c r="AI727" s="17"/>
    </row>
    <row r="728" spans="35:35">
      <c r="AI728" s="17"/>
    </row>
    <row r="729" spans="35:35">
      <c r="AI729" s="17"/>
    </row>
    <row r="730" spans="35:35">
      <c r="AI730" s="17"/>
    </row>
    <row r="731" spans="35:35">
      <c r="AI731" s="17"/>
    </row>
    <row r="732" spans="35:35">
      <c r="AI732" s="17"/>
    </row>
    <row r="733" spans="35:35">
      <c r="AI733" s="17"/>
    </row>
    <row r="734" spans="35:35">
      <c r="AI734" s="17"/>
    </row>
    <row r="735" spans="35:35">
      <c r="AI735" s="17"/>
    </row>
    <row r="736" spans="35:35">
      <c r="AI736" s="17"/>
    </row>
    <row r="737" spans="35:35">
      <c r="AI737" s="17"/>
    </row>
    <row r="738" spans="35:35">
      <c r="AI738" s="17"/>
    </row>
    <row r="739" spans="35:35">
      <c r="AI739" s="17"/>
    </row>
    <row r="740" spans="35:35">
      <c r="AI740" s="17"/>
    </row>
    <row r="741" spans="35:35">
      <c r="AI741" s="17"/>
    </row>
    <row r="742" spans="35:35">
      <c r="AI742" s="17"/>
    </row>
    <row r="743" spans="35:35">
      <c r="AI743" s="17"/>
    </row>
    <row r="744" spans="35:35">
      <c r="AI744" s="17"/>
    </row>
    <row r="745" spans="35:35">
      <c r="AI745" s="17"/>
    </row>
    <row r="746" spans="35:35">
      <c r="AI746" s="17"/>
    </row>
    <row r="747" spans="35:35">
      <c r="AI747" s="17"/>
    </row>
    <row r="748" spans="35:35">
      <c r="AI748" s="17"/>
    </row>
    <row r="749" spans="35:35">
      <c r="AI749" s="17"/>
    </row>
    <row r="750" spans="35:35">
      <c r="AI750" s="17"/>
    </row>
    <row r="751" spans="35:35">
      <c r="AI751" s="17"/>
    </row>
    <row r="752" spans="35:35">
      <c r="AI752" s="17"/>
    </row>
    <row r="753" spans="35:35">
      <c r="AI753" s="17"/>
    </row>
    <row r="754" spans="35:35">
      <c r="AI754" s="17"/>
    </row>
    <row r="755" spans="35:35">
      <c r="AI755" s="17"/>
    </row>
    <row r="756" spans="35:35">
      <c r="AI756" s="17"/>
    </row>
    <row r="757" spans="35:35">
      <c r="AI757" s="17"/>
    </row>
    <row r="758" spans="35:35">
      <c r="AI758" s="17"/>
    </row>
    <row r="759" spans="35:35">
      <c r="AI759" s="17"/>
    </row>
    <row r="760" spans="35:35">
      <c r="AI760" s="17"/>
    </row>
    <row r="761" spans="35:35">
      <c r="AI761" s="17"/>
    </row>
    <row r="762" spans="35:35">
      <c r="AI762" s="17"/>
    </row>
    <row r="763" spans="35:35">
      <c r="AI763" s="17"/>
    </row>
    <row r="764" spans="35:35">
      <c r="AI764" s="17"/>
    </row>
    <row r="765" spans="35:35">
      <c r="AI765" s="17"/>
    </row>
    <row r="766" spans="35:35">
      <c r="AI766" s="17"/>
    </row>
    <row r="767" spans="35:35">
      <c r="AI767" s="17"/>
    </row>
    <row r="768" spans="35:35">
      <c r="AI768" s="17"/>
    </row>
    <row r="769" spans="35:35">
      <c r="AI769" s="17"/>
    </row>
    <row r="770" spans="35:35">
      <c r="AI770" s="17"/>
    </row>
    <row r="771" spans="35:35">
      <c r="AI771" s="17"/>
    </row>
    <row r="772" spans="35:35">
      <c r="AI772" s="17"/>
    </row>
    <row r="773" spans="35:35">
      <c r="AI773" s="17"/>
    </row>
    <row r="774" spans="35:35">
      <c r="AI774" s="17"/>
    </row>
    <row r="775" spans="35:35">
      <c r="AI775" s="17"/>
    </row>
    <row r="776" spans="35:35">
      <c r="AI776" s="17"/>
    </row>
    <row r="777" spans="35:35">
      <c r="AI777" s="17"/>
    </row>
    <row r="778" spans="35:35">
      <c r="AI778" s="17"/>
    </row>
    <row r="779" spans="35:35">
      <c r="AI779" s="17"/>
    </row>
    <row r="780" spans="35:35">
      <c r="AI780" s="17"/>
    </row>
    <row r="781" spans="35:35">
      <c r="AI781" s="17"/>
    </row>
    <row r="782" spans="35:35">
      <c r="AI782" s="17"/>
    </row>
    <row r="783" spans="35:35">
      <c r="AI783" s="17"/>
    </row>
    <row r="784" spans="35:35">
      <c r="AI784" s="17"/>
    </row>
    <row r="785" spans="35:35">
      <c r="AI785" s="17"/>
    </row>
    <row r="786" spans="35:35">
      <c r="AI786" s="17"/>
    </row>
    <row r="787" spans="35:35">
      <c r="AI787" s="17"/>
    </row>
    <row r="788" spans="35:35">
      <c r="AI788" s="17"/>
    </row>
    <row r="789" spans="35:35">
      <c r="AI789" s="17"/>
    </row>
    <row r="790" spans="35:35">
      <c r="AI790" s="17"/>
    </row>
    <row r="791" spans="35:35">
      <c r="AI791" s="17"/>
    </row>
    <row r="792" spans="35:35">
      <c r="AI792" s="17"/>
    </row>
    <row r="793" spans="35:35">
      <c r="AI793" s="17"/>
    </row>
    <row r="794" spans="35:35">
      <c r="AI794" s="17"/>
    </row>
    <row r="795" spans="35:35">
      <c r="AI795" s="17"/>
    </row>
    <row r="796" spans="35:35">
      <c r="AI796" s="17"/>
    </row>
    <row r="797" spans="35:35">
      <c r="AI797" s="17"/>
    </row>
    <row r="798" spans="35:35">
      <c r="AI798" s="17"/>
    </row>
    <row r="799" spans="35:35">
      <c r="AI799" s="17"/>
    </row>
    <row r="800" spans="35:35">
      <c r="AI800" s="17"/>
    </row>
    <row r="801" spans="35:35">
      <c r="AI801" s="17"/>
    </row>
    <row r="802" spans="35:35">
      <c r="AI802" s="17"/>
    </row>
    <row r="803" spans="35:35">
      <c r="AI803" s="17"/>
    </row>
    <row r="804" spans="35:35">
      <c r="AI804" s="17"/>
    </row>
    <row r="805" spans="35:35">
      <c r="AI805" s="17"/>
    </row>
    <row r="806" spans="35:35">
      <c r="AI806" s="17"/>
    </row>
    <row r="807" spans="35:35">
      <c r="AI807" s="17"/>
    </row>
    <row r="808" spans="35:35">
      <c r="AI808" s="17"/>
    </row>
    <row r="809" spans="35:35">
      <c r="AI809" s="17"/>
    </row>
    <row r="810" spans="35:35">
      <c r="AI810" s="17"/>
    </row>
    <row r="811" spans="35:35">
      <c r="AI811" s="17"/>
    </row>
    <row r="812" spans="35:35">
      <c r="AI812" s="17"/>
    </row>
    <row r="813" spans="35:35">
      <c r="AI813" s="17"/>
    </row>
    <row r="814" spans="35:35">
      <c r="AI814" s="17"/>
    </row>
    <row r="815" spans="35:35">
      <c r="AI815" s="17"/>
    </row>
    <row r="816" spans="35:35">
      <c r="AI816" s="17"/>
    </row>
    <row r="817" spans="35:35">
      <c r="AI817" s="17"/>
    </row>
    <row r="818" spans="35:35">
      <c r="AI818" s="17"/>
    </row>
    <row r="819" spans="35:35">
      <c r="AI819" s="17"/>
    </row>
    <row r="820" spans="35:35">
      <c r="AI820" s="17"/>
    </row>
    <row r="821" spans="35:35">
      <c r="AI821" s="17"/>
    </row>
    <row r="822" spans="35:35">
      <c r="AI822" s="17"/>
    </row>
    <row r="823" spans="35:35">
      <c r="AI823" s="17"/>
    </row>
    <row r="824" spans="35:35">
      <c r="AI824" s="17"/>
    </row>
    <row r="825" spans="35:35">
      <c r="AI825" s="17"/>
    </row>
    <row r="826" spans="35:35">
      <c r="AI826" s="17"/>
    </row>
    <row r="827" spans="35:35">
      <c r="AI827" s="17"/>
    </row>
    <row r="828" spans="35:35">
      <c r="AI828" s="17"/>
    </row>
    <row r="829" spans="35:35">
      <c r="AI829" s="17"/>
    </row>
    <row r="830" spans="35:35">
      <c r="AI830" s="17"/>
    </row>
    <row r="831" spans="35:35">
      <c r="AI831" s="17"/>
    </row>
    <row r="832" spans="35:35">
      <c r="AI832" s="17"/>
    </row>
    <row r="833" spans="35:35">
      <c r="AI833" s="17"/>
    </row>
    <row r="834" spans="35:35">
      <c r="AI834" s="17"/>
    </row>
    <row r="835" spans="35:35">
      <c r="AI835" s="17"/>
    </row>
    <row r="836" spans="35:35">
      <c r="AI836" s="17"/>
    </row>
    <row r="837" spans="35:35">
      <c r="AI837" s="17"/>
    </row>
    <row r="838" spans="35:35">
      <c r="AI838" s="17"/>
    </row>
    <row r="839" spans="35:35">
      <c r="AI839" s="17"/>
    </row>
    <row r="840" spans="35:35">
      <c r="AI840" s="17"/>
    </row>
    <row r="841" spans="35:35">
      <c r="AI841" s="17"/>
    </row>
    <row r="842" spans="35:35">
      <c r="AI842" s="17"/>
    </row>
    <row r="843" spans="35:35">
      <c r="AI843" s="17"/>
    </row>
    <row r="844" spans="35:35">
      <c r="AI844" s="17"/>
    </row>
    <row r="845" spans="35:35">
      <c r="AI845" s="17"/>
    </row>
    <row r="846" spans="35:35">
      <c r="AI846" s="17"/>
    </row>
    <row r="847" spans="35:35">
      <c r="AI847" s="17"/>
    </row>
    <row r="848" spans="35:35">
      <c r="AI848" s="17"/>
    </row>
    <row r="849" spans="35:35">
      <c r="AI849" s="17"/>
    </row>
    <row r="850" spans="35:35">
      <c r="AI850" s="17"/>
    </row>
    <row r="851" spans="35:35">
      <c r="AI851" s="17"/>
    </row>
    <row r="852" spans="35:35">
      <c r="AI852" s="17"/>
    </row>
    <row r="853" spans="35:35">
      <c r="AI853" s="17"/>
    </row>
    <row r="854" spans="35:35">
      <c r="AI854" s="17"/>
    </row>
    <row r="855" spans="35:35">
      <c r="AI855" s="17"/>
    </row>
    <row r="856" spans="35:35">
      <c r="AI856" s="17"/>
    </row>
    <row r="857" spans="35:35">
      <c r="AI857" s="17"/>
    </row>
    <row r="858" spans="35:35">
      <c r="AI858" s="17"/>
    </row>
    <row r="859" spans="35:35">
      <c r="AI859" s="17"/>
    </row>
    <row r="860" spans="35:35">
      <c r="AI860" s="17"/>
    </row>
    <row r="861" spans="35:35">
      <c r="AI861" s="17"/>
    </row>
    <row r="862" spans="35:35">
      <c r="AI862" s="17"/>
    </row>
    <row r="863" spans="35:35">
      <c r="AI863" s="17"/>
    </row>
    <row r="864" spans="35:35">
      <c r="AI864" s="17"/>
    </row>
    <row r="865" spans="35:35">
      <c r="AI865" s="17"/>
    </row>
    <row r="866" spans="35:35">
      <c r="AI866" s="17"/>
    </row>
    <row r="867" spans="35:35">
      <c r="AI867" s="17"/>
    </row>
    <row r="868" spans="35:35">
      <c r="AI868" s="17"/>
    </row>
    <row r="869" spans="35:35">
      <c r="AI869" s="17"/>
    </row>
    <row r="870" spans="35:35">
      <c r="AI870" s="17"/>
    </row>
    <row r="871" spans="35:35">
      <c r="AI871" s="17"/>
    </row>
    <row r="872" spans="35:35">
      <c r="AI872" s="17"/>
    </row>
    <row r="873" spans="35:35">
      <c r="AI873" s="17"/>
    </row>
    <row r="874" spans="35:35">
      <c r="AI874" s="17"/>
    </row>
    <row r="875" spans="35:35">
      <c r="AI875" s="17"/>
    </row>
    <row r="876" spans="35:35">
      <c r="AI876" s="17"/>
    </row>
    <row r="877" spans="35:35">
      <c r="AI877" s="17"/>
    </row>
    <row r="878" spans="35:35">
      <c r="AI878" s="17"/>
    </row>
    <row r="879" spans="35:35">
      <c r="AI879" s="17"/>
    </row>
    <row r="880" spans="35:35">
      <c r="AI880" s="17"/>
    </row>
    <row r="881" spans="35:35">
      <c r="AI881" s="17"/>
    </row>
    <row r="882" spans="35:35">
      <c r="AI882" s="17"/>
    </row>
    <row r="883" spans="35:35">
      <c r="AI883" s="17"/>
    </row>
    <row r="884" spans="35:35">
      <c r="AI884" s="17"/>
    </row>
    <row r="885" spans="35:35">
      <c r="AI885" s="17"/>
    </row>
    <row r="886" spans="35:35">
      <c r="AI886" s="17"/>
    </row>
    <row r="887" spans="35:35">
      <c r="AI887" s="17"/>
    </row>
    <row r="888" spans="35:35">
      <c r="AI888" s="17"/>
    </row>
    <row r="889" spans="35:35">
      <c r="AI889" s="17"/>
    </row>
    <row r="890" spans="35:35">
      <c r="AI890" s="17"/>
    </row>
    <row r="891" spans="35:35">
      <c r="AI891" s="17"/>
    </row>
    <row r="892" spans="35:35">
      <c r="AI892" s="17"/>
    </row>
    <row r="893" spans="35:35">
      <c r="AI893" s="17"/>
    </row>
    <row r="894" spans="35:35">
      <c r="AI894" s="17"/>
    </row>
    <row r="895" spans="35:35">
      <c r="AI895" s="17"/>
    </row>
    <row r="896" spans="35:35">
      <c r="AI896" s="17"/>
    </row>
    <row r="897" spans="35:35">
      <c r="AI897" s="17"/>
    </row>
    <row r="898" spans="35:35">
      <c r="AI898" s="17"/>
    </row>
    <row r="899" spans="35:35">
      <c r="AI899" s="17"/>
    </row>
    <row r="900" spans="35:35">
      <c r="AI900" s="17"/>
    </row>
    <row r="901" spans="35:35">
      <c r="AI901" s="17"/>
    </row>
    <row r="902" spans="35:35">
      <c r="AI902" s="17"/>
    </row>
    <row r="903" spans="35:35">
      <c r="AI903" s="17"/>
    </row>
    <row r="904" spans="35:35">
      <c r="AI904" s="17"/>
    </row>
    <row r="905" spans="35:35">
      <c r="AI905" s="17"/>
    </row>
    <row r="906" spans="35:35">
      <c r="AI906" s="17"/>
    </row>
    <row r="907" spans="35:35">
      <c r="AI907" s="17"/>
    </row>
    <row r="908" spans="35:35">
      <c r="AI908" s="17"/>
    </row>
    <row r="909" spans="35:35">
      <c r="AI909" s="17"/>
    </row>
    <row r="910" spans="35:35">
      <c r="AI910" s="17"/>
    </row>
    <row r="911" spans="35:35">
      <c r="AI911" s="17"/>
    </row>
    <row r="912" spans="35:35">
      <c r="AI912" s="17"/>
    </row>
    <row r="913" spans="35:35">
      <c r="AI913" s="17"/>
    </row>
    <row r="914" spans="35:35">
      <c r="AI914" s="17"/>
    </row>
    <row r="915" spans="35:35">
      <c r="AI915" s="17"/>
    </row>
    <row r="916" spans="35:35">
      <c r="AI916" s="17"/>
    </row>
    <row r="917" spans="35:35">
      <c r="AI917" s="17"/>
    </row>
    <row r="918" spans="35:35">
      <c r="AI918" s="17"/>
    </row>
    <row r="919" spans="35:35">
      <c r="AI919" s="17"/>
    </row>
    <row r="920" spans="35:35">
      <c r="AI920" s="17"/>
    </row>
    <row r="921" spans="35:35">
      <c r="AI921" s="17"/>
    </row>
    <row r="922" spans="35:35">
      <c r="AI922" s="17"/>
    </row>
    <row r="923" spans="35:35">
      <c r="AI923" s="17"/>
    </row>
    <row r="924" spans="35:35">
      <c r="AI924" s="17"/>
    </row>
    <row r="925" spans="35:35">
      <c r="AI925" s="17"/>
    </row>
    <row r="926" spans="35:35">
      <c r="AI926" s="17"/>
    </row>
    <row r="927" spans="35:35">
      <c r="AI927" s="17"/>
    </row>
    <row r="928" spans="35:35">
      <c r="AI928" s="17"/>
    </row>
    <row r="929" spans="35:35">
      <c r="AI929" s="17"/>
    </row>
    <row r="930" spans="35:35">
      <c r="AI930" s="17"/>
    </row>
    <row r="931" spans="35:35">
      <c r="AI931" s="17"/>
    </row>
    <row r="932" spans="35:35">
      <c r="AI932" s="17"/>
    </row>
    <row r="933" spans="35:35">
      <c r="AI933" s="17"/>
    </row>
    <row r="934" spans="35:35">
      <c r="AI934" s="17"/>
    </row>
    <row r="935" spans="35:35">
      <c r="AI935" s="17"/>
    </row>
    <row r="936" spans="35:35">
      <c r="AI936" s="17"/>
    </row>
    <row r="937" spans="35:35">
      <c r="AI937" s="17"/>
    </row>
    <row r="938" spans="35:35">
      <c r="AI938" s="17"/>
    </row>
    <row r="939" spans="35:35">
      <c r="AI939" s="17"/>
    </row>
    <row r="940" spans="35:35">
      <c r="AI940" s="17"/>
    </row>
    <row r="941" spans="35:35">
      <c r="AI941" s="17"/>
    </row>
    <row r="942" spans="35:35">
      <c r="AI942" s="17"/>
    </row>
    <row r="943" spans="35:35">
      <c r="AI943" s="17"/>
    </row>
    <row r="944" spans="35:35">
      <c r="AI944" s="17"/>
    </row>
    <row r="945" spans="35:35">
      <c r="AI945" s="17"/>
    </row>
    <row r="946" spans="35:35">
      <c r="AI946" s="17"/>
    </row>
    <row r="947" spans="35:35">
      <c r="AI947" s="17"/>
    </row>
    <row r="948" spans="35:35">
      <c r="AI948" s="17"/>
    </row>
    <row r="949" spans="35:35">
      <c r="AI949" s="17"/>
    </row>
    <row r="950" spans="35:35">
      <c r="AI950" s="17"/>
    </row>
    <row r="951" spans="35:35">
      <c r="AI951" s="17"/>
    </row>
    <row r="952" spans="35:35">
      <c r="AI952" s="17"/>
    </row>
    <row r="953" spans="35:35">
      <c r="AI953" s="17"/>
    </row>
    <row r="954" spans="35:35">
      <c r="AI954" s="17"/>
    </row>
    <row r="955" spans="35:35">
      <c r="AI955" s="17"/>
    </row>
    <row r="956" spans="35:35">
      <c r="AI956" s="17"/>
    </row>
    <row r="957" spans="35:35">
      <c r="AI957" s="17"/>
    </row>
    <row r="958" spans="35:35">
      <c r="AI958" s="17"/>
    </row>
    <row r="959" spans="35:35">
      <c r="AI959" s="17"/>
    </row>
    <row r="960" spans="35:35">
      <c r="AI960" s="17"/>
    </row>
    <row r="961" spans="35:35">
      <c r="AI961" s="17"/>
    </row>
    <row r="962" spans="35:35">
      <c r="AI962" s="17"/>
    </row>
    <row r="963" spans="35:35">
      <c r="AI963" s="17"/>
    </row>
    <row r="964" spans="35:35">
      <c r="AI964" s="17"/>
    </row>
    <row r="965" spans="35:35">
      <c r="AI965" s="17"/>
    </row>
    <row r="966" spans="35:35">
      <c r="AI966" s="17"/>
    </row>
    <row r="967" spans="35:35">
      <c r="AI967" s="17"/>
    </row>
    <row r="968" spans="35:35">
      <c r="AI968" s="17"/>
    </row>
    <row r="969" spans="35:35">
      <c r="AI969" s="17"/>
    </row>
    <row r="970" spans="35:35">
      <c r="AI970" s="17"/>
    </row>
    <row r="971" spans="35:35">
      <c r="AI971" s="17"/>
    </row>
    <row r="972" spans="35:35">
      <c r="AI972" s="17"/>
    </row>
    <row r="973" spans="35:35">
      <c r="AI973" s="17"/>
    </row>
    <row r="974" spans="35:35">
      <c r="AI974" s="17"/>
    </row>
    <row r="975" spans="35:35">
      <c r="AI975" s="17"/>
    </row>
    <row r="976" spans="35:35">
      <c r="AI976" s="17"/>
    </row>
    <row r="977" spans="35:35">
      <c r="AI977" s="17"/>
    </row>
    <row r="978" spans="35:35">
      <c r="AI978" s="17"/>
    </row>
    <row r="979" spans="35:35">
      <c r="AI979" s="17"/>
    </row>
    <row r="980" spans="35:35">
      <c r="AI980" s="17"/>
    </row>
    <row r="981" spans="35:35">
      <c r="AI981" s="17"/>
    </row>
    <row r="982" spans="35:35">
      <c r="AI982" s="17"/>
    </row>
    <row r="983" spans="35:35">
      <c r="AI983" s="17"/>
    </row>
    <row r="984" spans="35:35">
      <c r="AI984" s="17"/>
    </row>
    <row r="985" spans="35:35">
      <c r="AI985" s="17"/>
    </row>
    <row r="986" spans="35:35">
      <c r="AI986" s="17"/>
    </row>
    <row r="987" spans="35:35">
      <c r="AI987" s="17"/>
    </row>
    <row r="988" spans="35:35">
      <c r="AI988" s="17"/>
    </row>
    <row r="989" spans="35:35">
      <c r="AI989" s="17"/>
    </row>
    <row r="990" spans="35:35">
      <c r="AI990" s="17"/>
    </row>
    <row r="991" spans="35:35">
      <c r="AI991" s="17"/>
    </row>
    <row r="992" spans="35:35">
      <c r="AI992" s="17"/>
    </row>
    <row r="993" spans="35:35">
      <c r="AI993" s="17"/>
    </row>
    <row r="994" spans="35:35">
      <c r="AI994" s="17"/>
    </row>
    <row r="995" spans="35:35">
      <c r="AI995" s="17"/>
    </row>
    <row r="996" spans="35:35">
      <c r="AI996" s="17"/>
    </row>
    <row r="997" spans="35:35">
      <c r="AI997" s="17"/>
    </row>
    <row r="998" spans="35:35">
      <c r="AI998" s="17"/>
    </row>
    <row r="999" spans="35:35">
      <c r="AI999" s="17"/>
    </row>
    <row r="1000" spans="35:35">
      <c r="AI1000" s="17"/>
    </row>
    <row r="1001" spans="35:35">
      <c r="AI1001" s="17"/>
    </row>
    <row r="1002" spans="35:35">
      <c r="AI1002" s="17"/>
    </row>
    <row r="1003" spans="35:35">
      <c r="AI1003" s="17"/>
    </row>
    <row r="1004" spans="35:35">
      <c r="AI1004" s="17"/>
    </row>
    <row r="1005" spans="35:35">
      <c r="AI1005" s="17"/>
    </row>
    <row r="1006" spans="35:35">
      <c r="AI1006" s="17"/>
    </row>
    <row r="1007" spans="35:35">
      <c r="AI1007" s="17"/>
    </row>
    <row r="1008" spans="35:35">
      <c r="AI1008" s="17"/>
    </row>
    <row r="1009" spans="35:35">
      <c r="AI1009" s="17"/>
    </row>
    <row r="1010" spans="35:35">
      <c r="AI1010" s="17"/>
    </row>
    <row r="1011" spans="35:35">
      <c r="AI1011" s="17"/>
    </row>
    <row r="1012" spans="35:35">
      <c r="AI1012" s="17"/>
    </row>
    <row r="1013" spans="35:35">
      <c r="AI1013" s="17"/>
    </row>
    <row r="1014" spans="35:35">
      <c r="AI1014" s="17"/>
    </row>
    <row r="1015" spans="35:35">
      <c r="AI1015" s="17"/>
    </row>
    <row r="1016" spans="35:35">
      <c r="AI1016" s="17"/>
    </row>
    <row r="1017" spans="35:35">
      <c r="AI1017" s="17"/>
    </row>
    <row r="1018" spans="35:35">
      <c r="AI1018" s="17"/>
    </row>
    <row r="1019" spans="35:35">
      <c r="AI1019" s="17"/>
    </row>
    <row r="1020" spans="35:35">
      <c r="AI1020" s="17"/>
    </row>
    <row r="1021" spans="35:35">
      <c r="AI1021" s="17"/>
    </row>
    <row r="1022" spans="35:35">
      <c r="AI1022" s="17"/>
    </row>
    <row r="1023" spans="35:35">
      <c r="AI1023" s="17"/>
    </row>
    <row r="1024" spans="35:35">
      <c r="AI1024" s="17"/>
    </row>
    <row r="1025" spans="35:35">
      <c r="AI1025" s="17"/>
    </row>
    <row r="1026" spans="35:35">
      <c r="AI1026" s="17"/>
    </row>
    <row r="1027" spans="35:35">
      <c r="AI1027" s="17"/>
    </row>
    <row r="1028" spans="35:35">
      <c r="AI1028" s="17"/>
    </row>
    <row r="1029" spans="35:35">
      <c r="AI1029" s="17"/>
    </row>
    <row r="1030" spans="35:35">
      <c r="AI1030" s="17"/>
    </row>
    <row r="1031" spans="35:35">
      <c r="AI1031" s="17"/>
    </row>
    <row r="1032" spans="35:35">
      <c r="AI1032" s="17"/>
    </row>
    <row r="1033" spans="35:35">
      <c r="AI1033" s="17"/>
    </row>
    <row r="1034" spans="35:35">
      <c r="AI1034" s="17"/>
    </row>
    <row r="1035" spans="35:35">
      <c r="AI1035" s="17"/>
    </row>
    <row r="1036" spans="35:35">
      <c r="AI1036" s="17"/>
    </row>
    <row r="1037" spans="35:35">
      <c r="AI1037" s="17"/>
    </row>
    <row r="1038" spans="35:35">
      <c r="AI1038" s="17"/>
    </row>
    <row r="1039" spans="35:35">
      <c r="AI1039" s="17"/>
    </row>
    <row r="1040" spans="35:35">
      <c r="AI1040" s="17"/>
    </row>
    <row r="1041" spans="35:35">
      <c r="AI1041" s="17"/>
    </row>
    <row r="1042" spans="35:35">
      <c r="AI1042" s="17"/>
    </row>
    <row r="1043" spans="35:35">
      <c r="AI1043" s="17"/>
    </row>
    <row r="1044" spans="35:35">
      <c r="AI1044" s="17"/>
    </row>
    <row r="1045" spans="35:35">
      <c r="AI1045" s="17"/>
    </row>
    <row r="1046" spans="35:35">
      <c r="AI1046" s="17"/>
    </row>
    <row r="1047" spans="35:35">
      <c r="AI1047" s="17"/>
    </row>
    <row r="1048" spans="35:35">
      <c r="AI1048" s="17"/>
    </row>
    <row r="1049" spans="35:35">
      <c r="AI1049" s="17"/>
    </row>
    <row r="1050" spans="35:35">
      <c r="AI1050" s="17"/>
    </row>
    <row r="1051" spans="35:35">
      <c r="AI1051" s="17"/>
    </row>
    <row r="1052" spans="35:35">
      <c r="AI1052" s="17"/>
    </row>
    <row r="1053" spans="35:35">
      <c r="AI1053" s="17"/>
    </row>
    <row r="1054" spans="35:35">
      <c r="AI1054" s="17"/>
    </row>
    <row r="1055" spans="35:35">
      <c r="AI1055" s="17"/>
    </row>
    <row r="1056" spans="35:35">
      <c r="AI1056" s="17"/>
    </row>
    <row r="1057" spans="35:35">
      <c r="AI1057" s="17"/>
    </row>
    <row r="1058" spans="35:35">
      <c r="AI1058" s="17"/>
    </row>
    <row r="1059" spans="35:35">
      <c r="AI1059" s="17"/>
    </row>
    <row r="1060" spans="35:35">
      <c r="AI1060" s="17"/>
    </row>
    <row r="1061" spans="35:35">
      <c r="AI1061" s="17"/>
    </row>
    <row r="1062" spans="35:35">
      <c r="AI1062" s="17"/>
    </row>
    <row r="1063" spans="35:35">
      <c r="AI1063" s="17"/>
    </row>
    <row r="1064" spans="35:35">
      <c r="AI1064" s="17"/>
    </row>
    <row r="1065" spans="35:35">
      <c r="AI1065" s="17"/>
    </row>
    <row r="1066" spans="35:35">
      <c r="AI1066" s="17"/>
    </row>
    <row r="1067" spans="35:35">
      <c r="AI1067" s="17"/>
    </row>
    <row r="1068" spans="35:35">
      <c r="AI1068" s="17"/>
    </row>
    <row r="1069" spans="35:35">
      <c r="AI1069" s="17"/>
    </row>
    <row r="1070" spans="35:35">
      <c r="AI1070" s="17"/>
    </row>
    <row r="1071" spans="35:35">
      <c r="AI1071" s="17"/>
    </row>
    <row r="1072" spans="35:35">
      <c r="AI1072" s="17"/>
    </row>
    <row r="1073" spans="35:35">
      <c r="AI1073" s="17"/>
    </row>
    <row r="1074" spans="35:35">
      <c r="AI1074" s="17"/>
    </row>
    <row r="1075" spans="35:35">
      <c r="AI1075" s="17"/>
    </row>
    <row r="1076" spans="35:35">
      <c r="AI1076" s="17"/>
    </row>
    <row r="1077" spans="35:35">
      <c r="AI1077" s="17"/>
    </row>
    <row r="1078" spans="35:35">
      <c r="AI1078" s="17"/>
    </row>
    <row r="1079" spans="35:35">
      <c r="AI1079" s="17"/>
    </row>
    <row r="1080" spans="35:35">
      <c r="AI1080" s="17"/>
    </row>
    <row r="1081" spans="35:35">
      <c r="AI1081" s="17"/>
    </row>
    <row r="1082" spans="35:35">
      <c r="AI1082" s="17"/>
    </row>
    <row r="1083" spans="35:35">
      <c r="AI1083" s="17"/>
    </row>
    <row r="1084" spans="35:35">
      <c r="AI1084" s="17"/>
    </row>
    <row r="1085" spans="35:35">
      <c r="AI1085" s="17"/>
    </row>
    <row r="1086" spans="35:35">
      <c r="AI1086" s="17"/>
    </row>
    <row r="1087" spans="35:35">
      <c r="AI1087" s="17"/>
    </row>
    <row r="1088" spans="35:35">
      <c r="AI1088" s="17"/>
    </row>
    <row r="1089" spans="35:35">
      <c r="AI1089" s="17"/>
    </row>
    <row r="1090" spans="35:35">
      <c r="AI1090" s="17"/>
    </row>
    <row r="1091" spans="35:35">
      <c r="AI1091" s="17"/>
    </row>
    <row r="1092" spans="35:35">
      <c r="AI1092" s="17"/>
    </row>
    <row r="1093" spans="35:35">
      <c r="AI1093" s="17"/>
    </row>
    <row r="1094" spans="35:35">
      <c r="AI1094" s="17"/>
    </row>
    <row r="1095" spans="35:35">
      <c r="AI1095" s="17"/>
    </row>
    <row r="1096" spans="35:35">
      <c r="AI1096" s="17"/>
    </row>
    <row r="1097" spans="35:35">
      <c r="AI1097" s="17"/>
    </row>
    <row r="1098" spans="35:35">
      <c r="AI1098" s="17"/>
    </row>
    <row r="1099" spans="35:35">
      <c r="AI1099" s="17"/>
    </row>
    <row r="1100" spans="35:35">
      <c r="AI1100" s="17"/>
    </row>
    <row r="1101" spans="35:35">
      <c r="AI1101" s="17"/>
    </row>
    <row r="1102" spans="35:35">
      <c r="AI1102" s="17"/>
    </row>
    <row r="1103" spans="35:35">
      <c r="AI1103" s="17"/>
    </row>
    <row r="1104" spans="35:35">
      <c r="AI1104" s="17"/>
    </row>
    <row r="1105" spans="35:35">
      <c r="AI1105" s="17"/>
    </row>
    <row r="1106" spans="35:35">
      <c r="AI1106" s="17"/>
    </row>
    <row r="1107" spans="35:35">
      <c r="AI1107" s="17"/>
    </row>
    <row r="1108" spans="35:35">
      <c r="AI1108" s="17"/>
    </row>
    <row r="1109" spans="35:35">
      <c r="AI1109" s="17"/>
    </row>
    <row r="1110" spans="35:35">
      <c r="AI1110" s="17"/>
    </row>
    <row r="1111" spans="35:35">
      <c r="AI1111" s="17"/>
    </row>
    <row r="1112" spans="35:35">
      <c r="AI1112" s="17"/>
    </row>
    <row r="1113" spans="35:35">
      <c r="AI1113" s="17"/>
    </row>
    <row r="1114" spans="35:35">
      <c r="AI1114" s="17"/>
    </row>
    <row r="1115" spans="35:35">
      <c r="AI1115" s="17"/>
    </row>
    <row r="1116" spans="35:35">
      <c r="AI1116" s="17"/>
    </row>
    <row r="1117" spans="35:35">
      <c r="AI1117" s="17"/>
    </row>
    <row r="1118" spans="35:35">
      <c r="AI1118" s="17"/>
    </row>
    <row r="1119" spans="35:35">
      <c r="AI1119" s="17"/>
    </row>
    <row r="1120" spans="35:35">
      <c r="AI1120" s="17"/>
    </row>
    <row r="1121" spans="35:35">
      <c r="AI1121" s="17"/>
    </row>
    <row r="1122" spans="35:35">
      <c r="AI1122" s="17"/>
    </row>
    <row r="1123" spans="35:35">
      <c r="AI1123" s="17"/>
    </row>
    <row r="1124" spans="35:35">
      <c r="AI1124" s="17"/>
    </row>
    <row r="1125" spans="35:35">
      <c r="AI1125" s="17"/>
    </row>
    <row r="1126" spans="35:35">
      <c r="AI1126" s="17"/>
    </row>
    <row r="1127" spans="35:35">
      <c r="AI1127" s="17"/>
    </row>
    <row r="1128" spans="35:35">
      <c r="AI1128" s="17"/>
    </row>
    <row r="1129" spans="35:35">
      <c r="AI1129" s="17"/>
    </row>
    <row r="1130" spans="35:35">
      <c r="AI1130" s="17"/>
    </row>
    <row r="1131" spans="35:35">
      <c r="AI1131" s="17"/>
    </row>
    <row r="1132" spans="35:35">
      <c r="AI1132" s="17"/>
    </row>
    <row r="1133" spans="35:35">
      <c r="AI1133" s="17"/>
    </row>
    <row r="1134" spans="35:35">
      <c r="AI1134" s="17"/>
    </row>
    <row r="1135" spans="35:35">
      <c r="AI1135" s="17"/>
    </row>
    <row r="1136" spans="35:35">
      <c r="AI1136" s="17"/>
    </row>
    <row r="1137" spans="35:35">
      <c r="AI1137" s="17"/>
    </row>
    <row r="1138" spans="35:35">
      <c r="AI1138" s="17"/>
    </row>
    <row r="1139" spans="35:35">
      <c r="AI1139" s="17"/>
    </row>
    <row r="1140" spans="35:35">
      <c r="AI1140" s="17"/>
    </row>
    <row r="1141" spans="35:35">
      <c r="AI1141" s="17"/>
    </row>
    <row r="1142" spans="35:35">
      <c r="AI1142" s="17"/>
    </row>
    <row r="1143" spans="35:35">
      <c r="AI1143" s="17"/>
    </row>
    <row r="1144" spans="35:35">
      <c r="AI1144" s="17"/>
    </row>
    <row r="1145" spans="35:35">
      <c r="AI1145" s="17"/>
    </row>
    <row r="1146" spans="35:35">
      <c r="AI1146" s="17"/>
    </row>
    <row r="1147" spans="35:35">
      <c r="AI1147" s="17"/>
    </row>
    <row r="1148" spans="35:35">
      <c r="AI1148" s="17"/>
    </row>
    <row r="1149" spans="35:35">
      <c r="AI1149" s="17"/>
    </row>
    <row r="1150" spans="35:35">
      <c r="AI1150" s="17"/>
    </row>
    <row r="1151" spans="35:35">
      <c r="AI1151" s="17"/>
    </row>
    <row r="1152" spans="35:35">
      <c r="AI1152" s="17"/>
    </row>
    <row r="1153" spans="35:35">
      <c r="AI1153" s="17"/>
    </row>
    <row r="1154" spans="35:35">
      <c r="AI1154" s="17"/>
    </row>
    <row r="1155" spans="35:35">
      <c r="AI1155" s="17"/>
    </row>
    <row r="1156" spans="35:35">
      <c r="AI1156" s="17"/>
    </row>
    <row r="1157" spans="35:35">
      <c r="AI1157" s="17"/>
    </row>
    <row r="1158" spans="35:35">
      <c r="AI1158" s="17"/>
    </row>
    <row r="1159" spans="35:35">
      <c r="AI1159" s="17"/>
    </row>
    <row r="1160" spans="35:35">
      <c r="AI1160" s="17"/>
    </row>
    <row r="1161" spans="35:35">
      <c r="AI1161" s="17"/>
    </row>
    <row r="1162" spans="35:35">
      <c r="AI1162" s="17"/>
    </row>
    <row r="1163" spans="35:35">
      <c r="AI1163" s="17"/>
    </row>
    <row r="1164" spans="35:35">
      <c r="AI1164" s="17"/>
    </row>
    <row r="1165" spans="35:35">
      <c r="AI1165" s="17"/>
    </row>
    <row r="1166" spans="35:35">
      <c r="AI1166" s="17"/>
    </row>
    <row r="1167" spans="35:35">
      <c r="AI1167" s="17"/>
    </row>
    <row r="1168" spans="35:35">
      <c r="AI1168" s="17"/>
    </row>
    <row r="1169" spans="35:35">
      <c r="AI1169" s="17"/>
    </row>
    <row r="1170" spans="35:35">
      <c r="AI1170" s="17"/>
    </row>
    <row r="1171" spans="35:35">
      <c r="AI1171" s="17"/>
    </row>
    <row r="1172" spans="35:35">
      <c r="AI1172" s="17"/>
    </row>
    <row r="1173" spans="35:35">
      <c r="AI1173" s="17"/>
    </row>
    <row r="1174" spans="35:35">
      <c r="AI1174" s="17"/>
    </row>
    <row r="1175" spans="35:35">
      <c r="AI1175" s="17"/>
    </row>
    <row r="1176" spans="35:35">
      <c r="AI1176" s="17"/>
    </row>
    <row r="1177" spans="35:35">
      <c r="AI1177" s="17"/>
    </row>
    <row r="1178" spans="35:35">
      <c r="AI1178" s="17"/>
    </row>
    <row r="1179" spans="35:35">
      <c r="AI1179" s="17"/>
    </row>
    <row r="1180" spans="35:35">
      <c r="AI1180" s="17"/>
    </row>
    <row r="1181" spans="35:35">
      <c r="AI1181" s="17"/>
    </row>
    <row r="1182" spans="35:35">
      <c r="AI1182" s="17"/>
    </row>
    <row r="1183" spans="35:35">
      <c r="AI1183" s="17"/>
    </row>
    <row r="1184" spans="35:35">
      <c r="AI1184" s="17"/>
    </row>
    <row r="1185" spans="35:35">
      <c r="AI1185" s="17"/>
    </row>
    <row r="1186" spans="35:35">
      <c r="AI1186" s="17"/>
    </row>
    <row r="1187" spans="35:35">
      <c r="AI1187" s="17"/>
    </row>
    <row r="1188" spans="35:35">
      <c r="AI1188" s="17"/>
    </row>
    <row r="1189" spans="35:35">
      <c r="AI1189" s="17"/>
    </row>
    <row r="1190" spans="35:35">
      <c r="AI1190" s="17"/>
    </row>
    <row r="1191" spans="35:35">
      <c r="AI1191" s="17"/>
    </row>
    <row r="1192" spans="35:35">
      <c r="AI1192" s="17"/>
    </row>
    <row r="1193" spans="35:35">
      <c r="AI1193" s="17"/>
    </row>
    <row r="1194" spans="35:35">
      <c r="AI1194" s="17"/>
    </row>
    <row r="1195" spans="35:35">
      <c r="AI1195" s="17"/>
    </row>
    <row r="1196" spans="35:35">
      <c r="AI1196" s="17"/>
    </row>
    <row r="1197" spans="35:35">
      <c r="AI1197" s="17"/>
    </row>
    <row r="1198" spans="35:35">
      <c r="AI1198" s="17"/>
    </row>
    <row r="1199" spans="35:35">
      <c r="AI1199" s="17"/>
    </row>
    <row r="1200" spans="35:35">
      <c r="AI1200" s="17"/>
    </row>
    <row r="1201" spans="35:35">
      <c r="AI1201" s="17"/>
    </row>
    <row r="1202" spans="35:35">
      <c r="AI1202" s="17"/>
    </row>
    <row r="1203" spans="35:35">
      <c r="AI1203" s="17"/>
    </row>
    <row r="1204" spans="35:35">
      <c r="AI1204" s="17"/>
    </row>
    <row r="1205" spans="35:35">
      <c r="AI1205" s="17"/>
    </row>
    <row r="1206" spans="35:35">
      <c r="AI1206" s="17"/>
    </row>
    <row r="1207" spans="35:35">
      <c r="AI1207" s="17"/>
    </row>
    <row r="1208" spans="35:35">
      <c r="AI1208" s="17"/>
    </row>
    <row r="1209" spans="35:35">
      <c r="AI1209" s="17"/>
    </row>
    <row r="1210" spans="35:35">
      <c r="AI1210" s="17"/>
    </row>
    <row r="1211" spans="35:35">
      <c r="AI1211" s="17"/>
    </row>
    <row r="1212" spans="35:35">
      <c r="AI1212" s="17"/>
    </row>
    <row r="1213" spans="35:35">
      <c r="AI1213" s="17"/>
    </row>
    <row r="1214" spans="35:35">
      <c r="AI1214" s="17"/>
    </row>
    <row r="1215" spans="35:35">
      <c r="AI1215" s="17"/>
    </row>
    <row r="1216" spans="35:35">
      <c r="AI1216" s="17"/>
    </row>
    <row r="1217" spans="35:35">
      <c r="AI1217" s="17"/>
    </row>
    <row r="1218" spans="35:35">
      <c r="AI1218" s="17"/>
    </row>
    <row r="1219" spans="35:35">
      <c r="AI1219" s="17"/>
    </row>
    <row r="1220" spans="35:35">
      <c r="AI1220" s="17"/>
    </row>
    <row r="1221" spans="35:35">
      <c r="AI1221" s="17"/>
    </row>
    <row r="1222" spans="35:35">
      <c r="AI1222" s="17"/>
    </row>
    <row r="1223" spans="35:35">
      <c r="AI1223" s="17"/>
    </row>
    <row r="1224" spans="35:35">
      <c r="AI1224" s="17"/>
    </row>
    <row r="1225" spans="35:35">
      <c r="AI1225" s="17"/>
    </row>
    <row r="1226" spans="35:35">
      <c r="AI1226" s="17"/>
    </row>
    <row r="1227" spans="35:35">
      <c r="AI1227" s="17"/>
    </row>
    <row r="1228" spans="35:35">
      <c r="AI1228" s="17"/>
    </row>
    <row r="1229" spans="35:35">
      <c r="AI1229" s="17"/>
    </row>
    <row r="1230" spans="35:35">
      <c r="AI1230" s="17"/>
    </row>
    <row r="1231" spans="35:35">
      <c r="AI1231" s="17"/>
    </row>
    <row r="1232" spans="35:35">
      <c r="AI1232" s="17"/>
    </row>
    <row r="1233" spans="35:35">
      <c r="AI1233" s="17"/>
    </row>
    <row r="1234" spans="35:35">
      <c r="AI1234" s="17"/>
    </row>
    <row r="1235" spans="35:35">
      <c r="AI1235" s="17"/>
    </row>
    <row r="1236" spans="35:35">
      <c r="AI1236" s="17"/>
    </row>
    <row r="1237" spans="35:35">
      <c r="AI1237" s="17"/>
    </row>
    <row r="1238" spans="35:35">
      <c r="AI1238" s="17"/>
    </row>
    <row r="1239" spans="35:35">
      <c r="AI1239" s="17"/>
    </row>
    <row r="1240" spans="35:35">
      <c r="AI1240" s="17"/>
    </row>
    <row r="1241" spans="35:35">
      <c r="AI1241" s="17"/>
    </row>
    <row r="1242" spans="35:35">
      <c r="AI1242" s="17"/>
    </row>
    <row r="1243" spans="35:35">
      <c r="AI1243" s="17"/>
    </row>
    <row r="1244" spans="35:35">
      <c r="AI1244" s="17"/>
    </row>
    <row r="1245" spans="35:35">
      <c r="AI1245" s="17"/>
    </row>
    <row r="1246" spans="35:35">
      <c r="AI1246" s="17"/>
    </row>
    <row r="1247" spans="35:35">
      <c r="AI1247" s="17"/>
    </row>
    <row r="1248" spans="35:35">
      <c r="AI1248" s="17"/>
    </row>
    <row r="1249" spans="35:35">
      <c r="AI1249" s="17"/>
    </row>
    <row r="1250" spans="35:35">
      <c r="AI1250" s="17"/>
    </row>
    <row r="1251" spans="35:35">
      <c r="AI1251" s="17"/>
    </row>
    <row r="1252" spans="35:35">
      <c r="AI1252" s="17"/>
    </row>
    <row r="1253" spans="35:35">
      <c r="AI1253" s="17"/>
    </row>
    <row r="1254" spans="35:35">
      <c r="AI1254" s="17"/>
    </row>
    <row r="1255" spans="35:35">
      <c r="AI1255" s="17"/>
    </row>
    <row r="1256" spans="35:35">
      <c r="AI1256" s="17"/>
    </row>
    <row r="1257" spans="35:35">
      <c r="AI1257" s="17"/>
    </row>
    <row r="1258" spans="35:35">
      <c r="AI1258" s="17"/>
    </row>
    <row r="1259" spans="35:35">
      <c r="AI1259" s="17"/>
    </row>
    <row r="1260" spans="35:35">
      <c r="AI1260" s="17"/>
    </row>
    <row r="1261" spans="35:35">
      <c r="AI1261" s="17"/>
    </row>
    <row r="1262" spans="35:35">
      <c r="AI1262" s="17"/>
    </row>
    <row r="1263" spans="35:35">
      <c r="AI1263" s="17"/>
    </row>
    <row r="1264" spans="35:35">
      <c r="AI1264" s="17"/>
    </row>
    <row r="1265" spans="35:35">
      <c r="AI1265" s="17"/>
    </row>
    <row r="1266" spans="35:35">
      <c r="AI1266" s="17"/>
    </row>
    <row r="1267" spans="35:35">
      <c r="AI1267" s="17"/>
    </row>
    <row r="1268" spans="35:35">
      <c r="AI1268" s="17"/>
    </row>
    <row r="1269" spans="35:35">
      <c r="AI1269" s="17"/>
    </row>
    <row r="1270" spans="35:35">
      <c r="AI1270" s="17"/>
    </row>
    <row r="1271" spans="35:35">
      <c r="AI1271" s="17"/>
    </row>
    <row r="1272" spans="35:35">
      <c r="AI1272" s="17"/>
    </row>
    <row r="1273" spans="35:35">
      <c r="AI1273" s="17"/>
    </row>
    <row r="1274" spans="35:35">
      <c r="AI1274" s="17"/>
    </row>
    <row r="1275" spans="35:35">
      <c r="AI1275" s="17"/>
    </row>
    <row r="1276" spans="35:35">
      <c r="AI1276" s="17"/>
    </row>
    <row r="1277" spans="35:35">
      <c r="AI1277" s="17"/>
    </row>
    <row r="1278" spans="35:35">
      <c r="AI1278" s="17"/>
    </row>
    <row r="1279" spans="35:35">
      <c r="AI1279" s="17"/>
    </row>
    <row r="1280" spans="35:35">
      <c r="AI1280" s="17"/>
    </row>
    <row r="1281" spans="35:35">
      <c r="AI1281" s="17"/>
    </row>
    <row r="1282" spans="35:35">
      <c r="AI1282" s="17"/>
    </row>
    <row r="1283" spans="35:35">
      <c r="AI1283" s="17"/>
    </row>
    <row r="1284" spans="35:35">
      <c r="AI1284" s="17"/>
    </row>
    <row r="1285" spans="35:35">
      <c r="AI1285" s="17"/>
    </row>
    <row r="1286" spans="35:35">
      <c r="AI1286" s="17"/>
    </row>
    <row r="1287" spans="35:35">
      <c r="AI1287" s="17"/>
    </row>
    <row r="1288" spans="35:35">
      <c r="AI1288" s="17"/>
    </row>
    <row r="1289" spans="35:35">
      <c r="AI1289" s="17"/>
    </row>
    <row r="1290" spans="35:35">
      <c r="AI1290" s="17"/>
    </row>
    <row r="1291" spans="35:35">
      <c r="AI1291" s="17"/>
    </row>
    <row r="1292" spans="35:35">
      <c r="AI1292" s="17"/>
    </row>
    <row r="1293" spans="35:35">
      <c r="AI1293" s="17"/>
    </row>
    <row r="1294" spans="35:35">
      <c r="AI1294" s="17"/>
    </row>
    <row r="1295" spans="35:35">
      <c r="AI1295" s="17"/>
    </row>
    <row r="1296" spans="35:35">
      <c r="AI1296" s="17"/>
    </row>
    <row r="1297" spans="35:35">
      <c r="AI1297" s="17"/>
    </row>
    <row r="1298" spans="35:35">
      <c r="AI1298" s="17"/>
    </row>
    <row r="1299" spans="35:35">
      <c r="AI1299" s="17"/>
    </row>
    <row r="1300" spans="35:35">
      <c r="AI1300" s="17"/>
    </row>
    <row r="1301" spans="35:35">
      <c r="AI1301" s="17"/>
    </row>
    <row r="1302" spans="35:35">
      <c r="AI1302" s="17"/>
    </row>
    <row r="1303" spans="35:35">
      <c r="AI1303" s="17"/>
    </row>
    <row r="1304" spans="35:35">
      <c r="AI1304" s="17"/>
    </row>
    <row r="1305" spans="35:35">
      <c r="AI1305" s="17"/>
    </row>
    <row r="1306" spans="35:35">
      <c r="AI1306" s="17"/>
    </row>
    <row r="1307" spans="35:35">
      <c r="AI1307" s="17"/>
    </row>
    <row r="1308" spans="35:35">
      <c r="AI1308" s="17"/>
    </row>
    <row r="1309" spans="35:35">
      <c r="AI1309" s="17"/>
    </row>
    <row r="1310" spans="35:35">
      <c r="AI1310" s="17"/>
    </row>
    <row r="1311" spans="35:35">
      <c r="AI1311" s="17"/>
    </row>
    <row r="1312" spans="35:35">
      <c r="AI1312" s="17"/>
    </row>
    <row r="1313" spans="35:35">
      <c r="AI1313" s="17"/>
    </row>
    <row r="1314" spans="35:35">
      <c r="AI1314" s="17"/>
    </row>
    <row r="1315" spans="35:35">
      <c r="AI1315" s="17"/>
    </row>
    <row r="1316" spans="35:35">
      <c r="AI1316" s="17"/>
    </row>
    <row r="1317" spans="35:35">
      <c r="AI1317" s="17"/>
    </row>
    <row r="1318" spans="35:35">
      <c r="AI1318" s="17"/>
    </row>
    <row r="1319" spans="35:35">
      <c r="AI1319" s="17"/>
    </row>
    <row r="1320" spans="35:35">
      <c r="AI1320" s="17"/>
    </row>
    <row r="1321" spans="35:35">
      <c r="AI1321" s="17"/>
    </row>
    <row r="1322" spans="35:35">
      <c r="AI1322" s="17"/>
    </row>
    <row r="1323" spans="35:35">
      <c r="AI1323" s="17"/>
    </row>
    <row r="1324" spans="35:35">
      <c r="AI1324" s="17"/>
    </row>
    <row r="1325" spans="35:35">
      <c r="AI1325" s="17"/>
    </row>
    <row r="1326" spans="35:35">
      <c r="AI1326" s="17"/>
    </row>
    <row r="1327" spans="35:35">
      <c r="AI1327" s="17"/>
    </row>
    <row r="1328" spans="35:35">
      <c r="AI1328" s="17"/>
    </row>
    <row r="1329" spans="35:35">
      <c r="AI1329" s="17"/>
    </row>
    <row r="1330" spans="35:35">
      <c r="AI1330" s="17"/>
    </row>
    <row r="1331" spans="35:35">
      <c r="AI1331" s="17"/>
    </row>
    <row r="1332" spans="35:35">
      <c r="AI1332" s="17"/>
    </row>
    <row r="1333" spans="35:35">
      <c r="AI1333" s="17"/>
    </row>
    <row r="1334" spans="35:35">
      <c r="AI1334" s="17"/>
    </row>
    <row r="1335" spans="35:35">
      <c r="AI1335" s="17"/>
    </row>
    <row r="1336" spans="35:35">
      <c r="AI1336" s="17"/>
    </row>
    <row r="1337" spans="35:35">
      <c r="AI1337" s="17"/>
    </row>
    <row r="1338" spans="35:35">
      <c r="AI1338" s="17"/>
    </row>
    <row r="1339" spans="35:35">
      <c r="AI1339" s="17"/>
    </row>
    <row r="1340" spans="35:35">
      <c r="AI1340" s="17"/>
    </row>
    <row r="1341" spans="35:35">
      <c r="AI1341" s="17"/>
    </row>
    <row r="1342" spans="35:35">
      <c r="AI1342" s="17"/>
    </row>
    <row r="1343" spans="35:35">
      <c r="AI1343" s="17"/>
    </row>
    <row r="1344" spans="35:35">
      <c r="AI1344" s="17"/>
    </row>
    <row r="1345" spans="35:35">
      <c r="AI1345" s="17"/>
    </row>
    <row r="1346" spans="35:35">
      <c r="AI1346" s="17"/>
    </row>
    <row r="1347" spans="35:35">
      <c r="AI1347" s="17"/>
    </row>
    <row r="1348" spans="35:35">
      <c r="AI1348" s="17"/>
    </row>
    <row r="1349" spans="35:35">
      <c r="AI1349" s="17"/>
    </row>
    <row r="1350" spans="35:35">
      <c r="AI1350" s="17"/>
    </row>
    <row r="1351" spans="35:35">
      <c r="AI1351" s="17"/>
    </row>
    <row r="1352" spans="35:35">
      <c r="AI1352" s="17"/>
    </row>
    <row r="1353" spans="35:35">
      <c r="AI1353" s="17"/>
    </row>
    <row r="1354" spans="35:35">
      <c r="AI1354" s="17"/>
    </row>
    <row r="1355" spans="35:35">
      <c r="AI1355" s="17"/>
    </row>
    <row r="1356" spans="35:35">
      <c r="AI1356" s="17"/>
    </row>
    <row r="1357" spans="35:35">
      <c r="AI1357" s="17"/>
    </row>
    <row r="1358" spans="35:35">
      <c r="AI1358" s="17"/>
    </row>
    <row r="1359" spans="35:35">
      <c r="AI1359" s="17"/>
    </row>
    <row r="1360" spans="35:35">
      <c r="AI1360" s="17"/>
    </row>
    <row r="1361" spans="35:35">
      <c r="AI1361" s="17"/>
    </row>
    <row r="1362" spans="35:35">
      <c r="AI1362" s="17"/>
    </row>
    <row r="1363" spans="35:35">
      <c r="AI1363" s="17"/>
    </row>
    <row r="1364" spans="35:35">
      <c r="AI1364" s="17"/>
    </row>
    <row r="1365" spans="35:35">
      <c r="AI1365" s="17"/>
    </row>
    <row r="1366" spans="35:35">
      <c r="AI1366" s="17"/>
    </row>
    <row r="1367" spans="35:35">
      <c r="AI1367" s="17"/>
    </row>
    <row r="1368" spans="35:35">
      <c r="AI1368" s="17"/>
    </row>
    <row r="1369" spans="35:35">
      <c r="AI1369" s="17"/>
    </row>
    <row r="1370" spans="35:35">
      <c r="AI1370" s="17"/>
    </row>
    <row r="1371" spans="35:35">
      <c r="AI1371" s="17"/>
    </row>
    <row r="1372" spans="35:35">
      <c r="AI1372" s="17"/>
    </row>
    <row r="1373" spans="35:35">
      <c r="AI1373" s="17"/>
    </row>
    <row r="1374" spans="35:35">
      <c r="AI1374" s="17"/>
    </row>
    <row r="1375" spans="35:35">
      <c r="AI1375" s="17"/>
    </row>
    <row r="1376" spans="35:35">
      <c r="AI1376" s="17"/>
    </row>
    <row r="1377" spans="35:35">
      <c r="AI1377" s="17"/>
    </row>
    <row r="1378" spans="35:35">
      <c r="AI1378" s="17"/>
    </row>
    <row r="1379" spans="35:35">
      <c r="AI1379" s="17"/>
    </row>
    <row r="1380" spans="35:35">
      <c r="AI1380" s="17"/>
    </row>
    <row r="1381" spans="35:35">
      <c r="AI1381" s="17"/>
    </row>
    <row r="1382" spans="35:35">
      <c r="AI1382" s="17"/>
    </row>
    <row r="1383" spans="35:35">
      <c r="AI1383" s="17"/>
    </row>
    <row r="1384" spans="35:35">
      <c r="AI1384" s="17"/>
    </row>
    <row r="1385" spans="35:35">
      <c r="AI1385" s="17"/>
    </row>
    <row r="1386" spans="35:35">
      <c r="AI1386" s="17"/>
    </row>
    <row r="1387" spans="35:35">
      <c r="AI1387" s="17"/>
    </row>
    <row r="1388" spans="35:35">
      <c r="AI1388" s="17"/>
    </row>
    <row r="1389" spans="35:35">
      <c r="AI1389" s="17"/>
    </row>
    <row r="1390" spans="35:35">
      <c r="AI1390" s="17"/>
    </row>
    <row r="1391" spans="35:35">
      <c r="AI1391" s="17"/>
    </row>
    <row r="1392" spans="35:35">
      <c r="AI1392" s="17"/>
    </row>
    <row r="1393" spans="35:35">
      <c r="AI1393" s="17"/>
    </row>
    <row r="1394" spans="35:35">
      <c r="AI1394" s="17"/>
    </row>
    <row r="1395" spans="35:35">
      <c r="AI1395" s="17"/>
    </row>
    <row r="1396" spans="35:35">
      <c r="AI1396" s="17"/>
    </row>
    <row r="1397" spans="35:35">
      <c r="AI1397" s="17"/>
    </row>
    <row r="1398" spans="35:35">
      <c r="AI1398" s="17"/>
    </row>
    <row r="1399" spans="35:35">
      <c r="AI1399" s="17"/>
    </row>
    <row r="1400" spans="35:35">
      <c r="AI1400" s="17"/>
    </row>
    <row r="1401" spans="35:35">
      <c r="AI1401" s="17"/>
    </row>
    <row r="1402" spans="35:35">
      <c r="AI1402" s="17"/>
    </row>
    <row r="1403" spans="35:35">
      <c r="AI1403" s="17"/>
    </row>
    <row r="1404" spans="35:35">
      <c r="AI1404" s="17"/>
    </row>
    <row r="1405" spans="35:35">
      <c r="AI1405" s="17"/>
    </row>
    <row r="1406" spans="35:35">
      <c r="AI1406" s="17"/>
    </row>
    <row r="1407" spans="35:35">
      <c r="AI1407" s="17"/>
    </row>
    <row r="1408" spans="35:35">
      <c r="AI1408" s="17"/>
    </row>
    <row r="1409" spans="35:35">
      <c r="AI1409" s="17"/>
    </row>
    <row r="1410" spans="35:35">
      <c r="AI1410" s="17"/>
    </row>
    <row r="1411" spans="35:35">
      <c r="AI1411" s="17"/>
    </row>
    <row r="1412" spans="35:35">
      <c r="AI1412" s="17"/>
    </row>
    <row r="1413" spans="35:35">
      <c r="AI1413" s="17"/>
    </row>
    <row r="1414" spans="35:35">
      <c r="AI1414" s="17"/>
    </row>
    <row r="1415" spans="35:35">
      <c r="AI1415" s="17"/>
    </row>
    <row r="1416" spans="35:35">
      <c r="AI1416" s="17"/>
    </row>
    <row r="1417" spans="35:35">
      <c r="AI1417" s="17"/>
    </row>
    <row r="1418" spans="35:35">
      <c r="AI1418" s="17"/>
    </row>
    <row r="1419" spans="35:35">
      <c r="AI1419" s="17"/>
    </row>
    <row r="1420" spans="35:35">
      <c r="AI1420" s="17"/>
    </row>
    <row r="1421" spans="35:35">
      <c r="AI1421" s="17"/>
    </row>
    <row r="1422" spans="35:35">
      <c r="AI1422" s="17"/>
    </row>
    <row r="1423" spans="35:35">
      <c r="AI1423" s="17"/>
    </row>
    <row r="1424" spans="35:35">
      <c r="AI1424" s="17"/>
    </row>
    <row r="1425" spans="35:35">
      <c r="AI1425" s="17"/>
    </row>
    <row r="1426" spans="35:35">
      <c r="AI1426" s="17"/>
    </row>
    <row r="1427" spans="35:35">
      <c r="AI1427" s="17"/>
    </row>
    <row r="1428" spans="35:35">
      <c r="AI1428" s="17"/>
    </row>
    <row r="1429" spans="35:35">
      <c r="AI1429" s="17"/>
    </row>
    <row r="1430" spans="35:35">
      <c r="AI1430" s="17"/>
    </row>
    <row r="1431" spans="35:35">
      <c r="AI1431" s="17"/>
    </row>
    <row r="1432" spans="35:35">
      <c r="AI1432" s="17"/>
    </row>
    <row r="1433" spans="35:35">
      <c r="AI1433" s="17"/>
    </row>
    <row r="1434" spans="35:35">
      <c r="AI1434" s="17"/>
    </row>
    <row r="1435" spans="35:35">
      <c r="AI1435" s="17"/>
    </row>
    <row r="1436" spans="35:35">
      <c r="AI1436" s="17"/>
    </row>
    <row r="1437" spans="35:35">
      <c r="AI1437" s="17"/>
    </row>
    <row r="1438" spans="35:35">
      <c r="AI1438" s="17"/>
    </row>
    <row r="1439" spans="35:35">
      <c r="AI1439" s="17"/>
    </row>
    <row r="1440" spans="35:35">
      <c r="AI1440" s="17"/>
    </row>
    <row r="1441" spans="35:35">
      <c r="AI1441" s="17"/>
    </row>
    <row r="1442" spans="35:35">
      <c r="AI1442" s="17"/>
    </row>
    <row r="1443" spans="35:35">
      <c r="AI1443" s="17"/>
    </row>
    <row r="1444" spans="35:35">
      <c r="AI1444" s="17"/>
    </row>
    <row r="1445" spans="35:35">
      <c r="AI1445" s="17"/>
    </row>
    <row r="1446" spans="35:35">
      <c r="AI1446" s="17"/>
    </row>
    <row r="1447" spans="35:35">
      <c r="AI1447" s="17"/>
    </row>
    <row r="1448" spans="35:35">
      <c r="AI1448" s="17"/>
    </row>
    <row r="1449" spans="35:35">
      <c r="AI1449" s="17"/>
    </row>
    <row r="1450" spans="35:35">
      <c r="AI1450" s="17"/>
    </row>
    <row r="1451" spans="35:35">
      <c r="AI1451" s="17"/>
    </row>
    <row r="1452" spans="35:35">
      <c r="AI1452" s="17"/>
    </row>
    <row r="1453" spans="35:35">
      <c r="AI1453" s="17"/>
    </row>
    <row r="1454" spans="35:35">
      <c r="AI1454" s="17"/>
    </row>
    <row r="1455" spans="35:35">
      <c r="AI1455" s="17"/>
    </row>
    <row r="1456" spans="35:35">
      <c r="AI1456" s="17"/>
    </row>
    <row r="1457" spans="35:35">
      <c r="AI1457" s="17"/>
    </row>
    <row r="1458" spans="35:35">
      <c r="AI1458" s="17"/>
    </row>
    <row r="1459" spans="35:35">
      <c r="AI1459" s="17"/>
    </row>
    <row r="1460" spans="35:35">
      <c r="AI1460" s="17"/>
    </row>
    <row r="1461" spans="35:35">
      <c r="AI1461" s="17"/>
    </row>
    <row r="1462" spans="35:35">
      <c r="AI1462" s="17"/>
    </row>
    <row r="1463" spans="35:35">
      <c r="AI1463" s="17"/>
    </row>
    <row r="1464" spans="35:35">
      <c r="AI1464" s="17"/>
    </row>
    <row r="1465" spans="35:35">
      <c r="AI1465" s="17"/>
    </row>
    <row r="1466" spans="35:35">
      <c r="AI1466" s="17"/>
    </row>
    <row r="1467" spans="35:35">
      <c r="AI1467" s="17"/>
    </row>
    <row r="1468" spans="35:35">
      <c r="AI1468" s="17"/>
    </row>
    <row r="1469" spans="35:35">
      <c r="AI1469" s="17"/>
    </row>
    <row r="1470" spans="35:35">
      <c r="AI1470" s="17"/>
    </row>
    <row r="1471" spans="35:35">
      <c r="AI1471" s="17"/>
    </row>
    <row r="1472" spans="35:35">
      <c r="AI1472" s="17"/>
    </row>
    <row r="1473" spans="35:35">
      <c r="AI1473" s="17"/>
    </row>
    <row r="1474" spans="35:35">
      <c r="AI1474" s="17"/>
    </row>
    <row r="1475" spans="35:35">
      <c r="AI1475" s="17"/>
    </row>
    <row r="1476" spans="35:35">
      <c r="AI1476" s="17"/>
    </row>
    <row r="1477" spans="35:35">
      <c r="AI1477" s="17"/>
    </row>
    <row r="1478" spans="35:35">
      <c r="AI1478" s="17"/>
    </row>
    <row r="1479" spans="35:35">
      <c r="AI1479" s="17"/>
    </row>
    <row r="1480" spans="35:35">
      <c r="AI1480" s="17"/>
    </row>
    <row r="1481" spans="35:35">
      <c r="AI1481" s="17"/>
    </row>
    <row r="1482" spans="35:35">
      <c r="AI1482" s="17"/>
    </row>
    <row r="1483" spans="35:35">
      <c r="AI1483" s="17"/>
    </row>
    <row r="1484" spans="35:35">
      <c r="AI1484" s="17"/>
    </row>
    <row r="1485" spans="35:35">
      <c r="AI1485" s="17"/>
    </row>
    <row r="1486" spans="35:35">
      <c r="AI1486" s="17"/>
    </row>
    <row r="1487" spans="35:35">
      <c r="AI1487" s="17"/>
    </row>
    <row r="1488" spans="35:35">
      <c r="AI1488" s="17"/>
    </row>
    <row r="1489" spans="35:35">
      <c r="AI1489" s="17"/>
    </row>
    <row r="1490" spans="35:35">
      <c r="AI1490" s="17"/>
    </row>
    <row r="1491" spans="35:35">
      <c r="AI1491" s="17"/>
    </row>
    <row r="1492" spans="35:35">
      <c r="AI1492" s="17"/>
    </row>
    <row r="1493" spans="35:35">
      <c r="AI1493" s="17"/>
    </row>
    <row r="1494" spans="35:35">
      <c r="AI1494" s="17"/>
    </row>
    <row r="1495" spans="35:35">
      <c r="AI1495" s="17"/>
    </row>
    <row r="1496" spans="35:35">
      <c r="AI1496" s="17"/>
    </row>
    <row r="1497" spans="35:35">
      <c r="AI1497" s="17"/>
    </row>
    <row r="1498" spans="35:35">
      <c r="AI1498" s="17"/>
    </row>
    <row r="1499" spans="35:35">
      <c r="AI1499" s="17"/>
    </row>
    <row r="1500" spans="35:35">
      <c r="AI1500" s="17"/>
    </row>
    <row r="1501" spans="35:35">
      <c r="AI1501" s="17"/>
    </row>
    <row r="1502" spans="35:35">
      <c r="AI1502" s="17"/>
    </row>
    <row r="1503" spans="35:35">
      <c r="AI1503" s="17"/>
    </row>
    <row r="1504" spans="35:35">
      <c r="AI1504" s="17"/>
    </row>
    <row r="1505" spans="35:35">
      <c r="AI1505" s="17"/>
    </row>
    <row r="1506" spans="35:35">
      <c r="AI1506" s="17"/>
    </row>
    <row r="1507" spans="35:35">
      <c r="AI1507" s="17"/>
    </row>
    <row r="1508" spans="35:35">
      <c r="AI1508" s="17"/>
    </row>
    <row r="1509" spans="35:35">
      <c r="AI1509" s="17"/>
    </row>
    <row r="1510" spans="35:35">
      <c r="AI1510" s="17"/>
    </row>
    <row r="1511" spans="35:35">
      <c r="AI1511" s="17"/>
    </row>
    <row r="1512" spans="35:35">
      <c r="AI1512" s="17"/>
    </row>
    <row r="1513" spans="35:35">
      <c r="AI1513" s="17"/>
    </row>
    <row r="1514" spans="35:35">
      <c r="AI1514" s="17"/>
    </row>
    <row r="1515" spans="35:35">
      <c r="AI1515" s="17"/>
    </row>
    <row r="1516" spans="35:35">
      <c r="AI1516" s="17"/>
    </row>
    <row r="1517" spans="35:35">
      <c r="AI1517" s="17"/>
    </row>
    <row r="1518" spans="35:35">
      <c r="AI1518" s="17"/>
    </row>
    <row r="1519" spans="35:35">
      <c r="AI1519" s="17"/>
    </row>
    <row r="1520" spans="35:35">
      <c r="AI1520" s="17"/>
    </row>
    <row r="1521" spans="35:35">
      <c r="AI1521" s="17"/>
    </row>
    <row r="1522" spans="35:35">
      <c r="AI1522" s="17"/>
    </row>
    <row r="1523" spans="35:35">
      <c r="AI1523" s="17"/>
    </row>
    <row r="1524" spans="35:35">
      <c r="AI1524" s="17"/>
    </row>
    <row r="1525" spans="35:35">
      <c r="AI1525" s="17"/>
    </row>
    <row r="1526" spans="35:35">
      <c r="AI1526" s="17"/>
    </row>
    <row r="1527" spans="35:35">
      <c r="AI1527" s="17"/>
    </row>
    <row r="1528" spans="35:35">
      <c r="AI1528" s="17"/>
    </row>
    <row r="1529" spans="35:35">
      <c r="AI1529" s="17"/>
    </row>
    <row r="1530" spans="35:35">
      <c r="AI1530" s="17"/>
    </row>
    <row r="1531" spans="35:35">
      <c r="AI1531" s="17"/>
    </row>
    <row r="1532" spans="35:35">
      <c r="AI1532" s="17"/>
    </row>
    <row r="1533" spans="35:35">
      <c r="AI1533" s="17"/>
    </row>
    <row r="1534" spans="35:35">
      <c r="AI1534" s="17"/>
    </row>
    <row r="1535" spans="35:35">
      <c r="AI1535" s="17"/>
    </row>
    <row r="1536" spans="35:35">
      <c r="AI1536" s="17"/>
    </row>
    <row r="1537" spans="35:35">
      <c r="AI1537" s="17"/>
    </row>
    <row r="1538" spans="35:35">
      <c r="AI1538" s="17"/>
    </row>
    <row r="1539" spans="35:35">
      <c r="AI1539" s="17"/>
    </row>
    <row r="1540" spans="35:35">
      <c r="AI1540" s="17"/>
    </row>
    <row r="1541" spans="35:35">
      <c r="AI1541" s="17"/>
    </row>
    <row r="1542" spans="35:35">
      <c r="AI1542" s="17"/>
    </row>
    <row r="1543" spans="35:35">
      <c r="AI1543" s="17"/>
    </row>
    <row r="1544" spans="35:35">
      <c r="AI1544" s="17"/>
    </row>
    <row r="1545" spans="35:35">
      <c r="AI1545" s="17"/>
    </row>
    <row r="1546" spans="35:35">
      <c r="AI1546" s="17"/>
    </row>
    <row r="1547" spans="35:35">
      <c r="AI1547" s="17"/>
    </row>
    <row r="1548" spans="35:35">
      <c r="AI1548" s="17"/>
    </row>
    <row r="1549" spans="35:35">
      <c r="AI1549" s="17"/>
    </row>
    <row r="1550" spans="35:35">
      <c r="AI1550" s="17"/>
    </row>
    <row r="1551" spans="35:35">
      <c r="AI1551" s="17"/>
    </row>
    <row r="1552" spans="35:35">
      <c r="AI1552" s="17"/>
    </row>
    <row r="1553" spans="35:35">
      <c r="AI1553" s="17"/>
    </row>
    <row r="1554" spans="35:35">
      <c r="AI1554" s="17"/>
    </row>
    <row r="1555" spans="35:35">
      <c r="AI1555" s="17"/>
    </row>
    <row r="1556" spans="35:35">
      <c r="AI1556" s="17"/>
    </row>
    <row r="1557" spans="35:35">
      <c r="AI1557" s="17"/>
    </row>
    <row r="1558" spans="35:35">
      <c r="AI1558" s="17"/>
    </row>
    <row r="1559" spans="35:35">
      <c r="AI1559" s="17"/>
    </row>
    <row r="1560" spans="35:35">
      <c r="AI1560" s="17"/>
    </row>
    <row r="1561" spans="35:35">
      <c r="AI1561" s="17"/>
    </row>
    <row r="1562" spans="35:35">
      <c r="AI1562" s="17"/>
    </row>
    <row r="1563" spans="35:35">
      <c r="AI1563" s="17"/>
    </row>
    <row r="1564" spans="35:35">
      <c r="AI1564" s="17"/>
    </row>
    <row r="1565" spans="35:35">
      <c r="AI1565" s="17"/>
    </row>
    <row r="1566" spans="35:35">
      <c r="AI1566" s="17"/>
    </row>
    <row r="1567" spans="35:35">
      <c r="AI1567" s="17"/>
    </row>
    <row r="1568" spans="35:35">
      <c r="AI1568" s="17"/>
    </row>
    <row r="1569" spans="35:35">
      <c r="AI1569" s="17"/>
    </row>
    <row r="1570" spans="35:35">
      <c r="AI1570" s="17"/>
    </row>
    <row r="1571" spans="35:35">
      <c r="AI1571" s="17"/>
    </row>
    <row r="1572" spans="35:35">
      <c r="AI1572" s="17"/>
    </row>
    <row r="1573" spans="35:35">
      <c r="AI1573" s="17"/>
    </row>
    <row r="1574" spans="35:35">
      <c r="AI1574" s="17"/>
    </row>
    <row r="1575" spans="35:35">
      <c r="AI1575" s="17"/>
    </row>
    <row r="1576" spans="35:35">
      <c r="AI1576" s="17"/>
    </row>
    <row r="1577" spans="35:35">
      <c r="AI1577" s="17"/>
    </row>
    <row r="1578" spans="35:35">
      <c r="AI1578" s="17"/>
    </row>
    <row r="1579" spans="35:35">
      <c r="AI1579" s="17"/>
    </row>
    <row r="1580" spans="35:35">
      <c r="AI1580" s="17"/>
    </row>
    <row r="1581" spans="35:35">
      <c r="AI1581" s="17"/>
    </row>
    <row r="1582" spans="35:35">
      <c r="AI1582" s="17"/>
    </row>
    <row r="1583" spans="35:35">
      <c r="AI1583" s="17"/>
    </row>
    <row r="1584" spans="35:35">
      <c r="AI1584" s="17"/>
    </row>
    <row r="1585" spans="35:35">
      <c r="AI1585" s="17"/>
    </row>
    <row r="1586" spans="35:35">
      <c r="AI1586" s="17"/>
    </row>
    <row r="1587" spans="35:35">
      <c r="AI1587" s="17"/>
    </row>
    <row r="1588" spans="35:35">
      <c r="AI1588" s="17"/>
    </row>
    <row r="1589" spans="35:35">
      <c r="AI1589" s="17"/>
    </row>
    <row r="1590" spans="35:35">
      <c r="AI1590" s="17"/>
    </row>
    <row r="1591" spans="35:35">
      <c r="AI1591" s="17"/>
    </row>
    <row r="1592" spans="35:35">
      <c r="AI1592" s="17"/>
    </row>
    <row r="1593" spans="35:35">
      <c r="AI1593" s="17"/>
    </row>
    <row r="1594" spans="35:35">
      <c r="AI1594" s="17"/>
    </row>
    <row r="1595" spans="35:35">
      <c r="AI1595" s="17"/>
    </row>
    <row r="1596" spans="35:35">
      <c r="AI1596" s="17"/>
    </row>
    <row r="1597" spans="35:35">
      <c r="AI1597" s="17"/>
    </row>
    <row r="1598" spans="35:35">
      <c r="AI1598" s="17"/>
    </row>
    <row r="1599" spans="35:35">
      <c r="AI1599" s="17"/>
    </row>
    <row r="1600" spans="35:35">
      <c r="AI1600" s="17"/>
    </row>
    <row r="1601" spans="35:35">
      <c r="AI1601" s="17"/>
    </row>
    <row r="1602" spans="35:35">
      <c r="AI1602" s="17"/>
    </row>
    <row r="1603" spans="35:35">
      <c r="AI1603" s="17"/>
    </row>
    <row r="1604" spans="35:35">
      <c r="AI1604" s="17"/>
    </row>
    <row r="1605" spans="35:35">
      <c r="AI1605" s="17"/>
    </row>
    <row r="1606" spans="35:35">
      <c r="AI1606" s="17"/>
    </row>
    <row r="1607" spans="35:35">
      <c r="AI1607" s="17"/>
    </row>
    <row r="1608" spans="35:35">
      <c r="AI1608" s="17"/>
    </row>
    <row r="1609" spans="35:35">
      <c r="AI1609" s="17"/>
    </row>
    <row r="1610" spans="35:35">
      <c r="AI1610" s="17"/>
    </row>
    <row r="1611" spans="35:35">
      <c r="AI1611" s="17"/>
    </row>
    <row r="1612" spans="35:35">
      <c r="AI1612" s="17"/>
    </row>
    <row r="1613" spans="35:35">
      <c r="AI1613" s="17"/>
    </row>
    <row r="1614" spans="35:35">
      <c r="AI1614" s="17"/>
    </row>
    <row r="1615" spans="35:35">
      <c r="AI1615" s="17"/>
    </row>
    <row r="1616" spans="35:35">
      <c r="AI1616" s="17"/>
    </row>
    <row r="1617" spans="35:35">
      <c r="AI1617" s="17"/>
    </row>
    <row r="1618" spans="35:35">
      <c r="AI1618" s="17"/>
    </row>
    <row r="1619" spans="35:35">
      <c r="AI1619" s="17"/>
    </row>
    <row r="1620" spans="35:35">
      <c r="AI1620" s="17"/>
    </row>
    <row r="1621" spans="35:35">
      <c r="AI1621" s="17"/>
    </row>
    <row r="1622" spans="35:35">
      <c r="AI1622" s="17"/>
    </row>
    <row r="1623" spans="35:35">
      <c r="AI1623" s="17"/>
    </row>
    <row r="1624" spans="35:35">
      <c r="AI1624" s="17"/>
    </row>
    <row r="1625" spans="35:35">
      <c r="AI1625" s="17"/>
    </row>
    <row r="1626" spans="35:35">
      <c r="AI1626" s="17"/>
    </row>
    <row r="1627" spans="35:35">
      <c r="AI1627" s="17"/>
    </row>
    <row r="1628" spans="35:35">
      <c r="AI1628" s="17"/>
    </row>
    <row r="1629" spans="35:35">
      <c r="AI1629" s="17"/>
    </row>
    <row r="1630" spans="35:35">
      <c r="AI1630" s="17"/>
    </row>
    <row r="1631" spans="35:35">
      <c r="AI1631" s="17"/>
    </row>
    <row r="1632" spans="35:35">
      <c r="AI1632" s="17"/>
    </row>
    <row r="1633" spans="35:35">
      <c r="AI1633" s="17"/>
    </row>
    <row r="1634" spans="35:35">
      <c r="AI1634" s="17"/>
    </row>
    <row r="1635" spans="35:35">
      <c r="AI1635" s="17"/>
    </row>
    <row r="1636" spans="35:35">
      <c r="AI1636" s="17"/>
    </row>
    <row r="1637" spans="35:35">
      <c r="AI1637" s="17"/>
    </row>
    <row r="1638" spans="35:35">
      <c r="AI1638" s="17"/>
    </row>
    <row r="1639" spans="35:35">
      <c r="AI1639" s="17"/>
    </row>
    <row r="1640" spans="35:35">
      <c r="AI1640" s="17"/>
    </row>
    <row r="1641" spans="35:35">
      <c r="AI1641" s="17"/>
    </row>
    <row r="1642" spans="35:35">
      <c r="AI1642" s="17"/>
    </row>
    <row r="1643" spans="35:35">
      <c r="AI1643" s="17"/>
    </row>
    <row r="1644" spans="35:35">
      <c r="AI1644" s="17"/>
    </row>
    <row r="1645" spans="35:35">
      <c r="AI1645" s="17"/>
    </row>
    <row r="1646" spans="35:35">
      <c r="AI1646" s="17"/>
    </row>
    <row r="1647" spans="35:35">
      <c r="AI1647" s="17"/>
    </row>
    <row r="1648" spans="35:35">
      <c r="AI1648" s="17"/>
    </row>
    <row r="1649" spans="35:35">
      <c r="AI1649" s="17"/>
    </row>
    <row r="1650" spans="35:35">
      <c r="AI1650" s="17"/>
    </row>
    <row r="1651" spans="35:35">
      <c r="AI1651" s="17"/>
    </row>
    <row r="1652" spans="35:35">
      <c r="AI1652" s="17"/>
    </row>
    <row r="1653" spans="35:35">
      <c r="AI1653" s="17"/>
    </row>
    <row r="1654" spans="35:35">
      <c r="AI1654" s="17"/>
    </row>
    <row r="1655" spans="35:35">
      <c r="AI1655" s="17"/>
    </row>
    <row r="1656" spans="35:35">
      <c r="AI1656" s="17"/>
    </row>
    <row r="1657" spans="35:35">
      <c r="AI1657" s="17"/>
    </row>
    <row r="1658" spans="35:35">
      <c r="AI1658" s="17"/>
    </row>
    <row r="1659" spans="35:35">
      <c r="AI1659" s="17"/>
    </row>
    <row r="1660" spans="35:35">
      <c r="AI1660" s="17"/>
    </row>
    <row r="1661" spans="35:35">
      <c r="AI1661" s="17"/>
    </row>
    <row r="1662" spans="35:35">
      <c r="AI1662" s="17"/>
    </row>
    <row r="1663" spans="35:35">
      <c r="AI1663" s="17"/>
    </row>
    <row r="1664" spans="35:35">
      <c r="AI1664" s="17"/>
    </row>
    <row r="1665" spans="35:35">
      <c r="AI1665" s="17"/>
    </row>
    <row r="1666" spans="35:35">
      <c r="AI1666" s="17"/>
    </row>
    <row r="1667" spans="35:35">
      <c r="AI1667" s="17"/>
    </row>
    <row r="1668" spans="35:35">
      <c r="AI1668" s="17"/>
    </row>
    <row r="1669" spans="35:35">
      <c r="AI1669" s="17"/>
    </row>
    <row r="1670" spans="35:35">
      <c r="AI1670" s="17"/>
    </row>
    <row r="1671" spans="35:35">
      <c r="AI1671" s="17"/>
    </row>
    <row r="1672" spans="35:35">
      <c r="AI1672" s="17"/>
    </row>
    <row r="1673" spans="35:35">
      <c r="AI1673" s="17"/>
    </row>
    <row r="1674" spans="35:35">
      <c r="AI1674" s="17"/>
    </row>
    <row r="1675" spans="35:35">
      <c r="AI1675" s="17"/>
    </row>
    <row r="1676" spans="35:35">
      <c r="AI1676" s="17"/>
    </row>
    <row r="1677" spans="35:35">
      <c r="AI1677" s="17"/>
    </row>
    <row r="1678" spans="35:35">
      <c r="AI1678" s="17"/>
    </row>
    <row r="1679" spans="35:35">
      <c r="AI1679" s="17"/>
    </row>
    <row r="1680" spans="35:35">
      <c r="AI1680" s="17"/>
    </row>
    <row r="1681" spans="35:35">
      <c r="AI1681" s="17"/>
    </row>
    <row r="1682" spans="35:35">
      <c r="AI1682" s="17"/>
    </row>
    <row r="1683" spans="35:35">
      <c r="AI1683" s="17"/>
    </row>
    <row r="1684" spans="35:35">
      <c r="AI1684" s="17"/>
    </row>
    <row r="1685" spans="35:35">
      <c r="AI1685" s="17"/>
    </row>
    <row r="1686" spans="35:35">
      <c r="AI1686" s="17"/>
    </row>
    <row r="1687" spans="35:35">
      <c r="AI1687" s="17"/>
    </row>
    <row r="1688" spans="35:35">
      <c r="AI1688" s="17"/>
    </row>
    <row r="1689" spans="35:35">
      <c r="AI1689" s="17"/>
    </row>
    <row r="1690" spans="35:35">
      <c r="AI1690" s="17"/>
    </row>
    <row r="1691" spans="35:35">
      <c r="AI1691" s="17"/>
    </row>
    <row r="1692" spans="35:35">
      <c r="AI1692" s="17"/>
    </row>
    <row r="1693" spans="35:35">
      <c r="AI1693" s="17"/>
    </row>
    <row r="1694" spans="35:35">
      <c r="AI1694" s="17"/>
    </row>
    <row r="1695" spans="35:35">
      <c r="AI1695" s="17"/>
    </row>
    <row r="1696" spans="35:35">
      <c r="AI1696" s="17"/>
    </row>
    <row r="1697" spans="35:35">
      <c r="AI1697" s="17"/>
    </row>
    <row r="1698" spans="35:35">
      <c r="AI1698" s="17"/>
    </row>
    <row r="1699" spans="35:35">
      <c r="AI1699" s="17"/>
    </row>
    <row r="1700" spans="35:35">
      <c r="AI1700" s="17"/>
    </row>
    <row r="1701" spans="35:35">
      <c r="AI1701" s="17"/>
    </row>
    <row r="1702" spans="35:35">
      <c r="AI1702" s="17"/>
    </row>
    <row r="1703" spans="35:35">
      <c r="AI1703" s="17"/>
    </row>
    <row r="1704" spans="35:35">
      <c r="AI1704" s="17"/>
    </row>
    <row r="1705" spans="35:35">
      <c r="AI1705" s="17"/>
    </row>
    <row r="1706" spans="35:35">
      <c r="AI1706" s="17"/>
    </row>
    <row r="1707" spans="35:35">
      <c r="AI1707" s="17"/>
    </row>
    <row r="1708" spans="35:35">
      <c r="AI1708" s="17"/>
    </row>
    <row r="1709" spans="35:35">
      <c r="AI1709" s="17"/>
    </row>
    <row r="1710" spans="35:35">
      <c r="AI1710" s="17"/>
    </row>
    <row r="1711" spans="35:35">
      <c r="AI1711" s="17"/>
    </row>
    <row r="1712" spans="35:35">
      <c r="AI1712" s="17"/>
    </row>
    <row r="1713" spans="35:35">
      <c r="AI1713" s="17"/>
    </row>
    <row r="1714" spans="35:35">
      <c r="AI1714" s="17"/>
    </row>
    <row r="1715" spans="35:35">
      <c r="AI1715" s="17"/>
    </row>
    <row r="1716" spans="35:35">
      <c r="AI1716" s="17"/>
    </row>
    <row r="1717" spans="35:35">
      <c r="AI1717" s="17"/>
    </row>
    <row r="1718" spans="35:35">
      <c r="AI1718" s="17"/>
    </row>
    <row r="1719" spans="35:35">
      <c r="AI1719" s="17"/>
    </row>
    <row r="1720" spans="35:35">
      <c r="AI1720" s="17"/>
    </row>
    <row r="1721" spans="35:35">
      <c r="AI1721" s="17"/>
    </row>
    <row r="1722" spans="35:35">
      <c r="AI1722" s="17"/>
    </row>
    <row r="1723" spans="35:35">
      <c r="AI1723" s="17"/>
    </row>
    <row r="1724" spans="35:35">
      <c r="AI1724" s="17"/>
    </row>
    <row r="1725" spans="35:35">
      <c r="AI1725" s="17"/>
    </row>
    <row r="1726" spans="35:35">
      <c r="AI1726" s="17"/>
    </row>
    <row r="1727" spans="35:35">
      <c r="AI1727" s="17"/>
    </row>
    <row r="1728" spans="35:35">
      <c r="AI1728" s="17"/>
    </row>
    <row r="1729" spans="35:35">
      <c r="AI1729" s="17"/>
    </row>
    <row r="1730" spans="35:35">
      <c r="AI1730" s="17"/>
    </row>
    <row r="1731" spans="35:35">
      <c r="AI1731" s="17"/>
    </row>
    <row r="1732" spans="35:35">
      <c r="AI1732" s="17"/>
    </row>
    <row r="1733" spans="35:35">
      <c r="AI1733" s="17"/>
    </row>
    <row r="1734" spans="35:35">
      <c r="AI1734" s="17"/>
    </row>
    <row r="1735" spans="35:35">
      <c r="AI1735" s="17"/>
    </row>
    <row r="1736" spans="35:35">
      <c r="AI1736" s="17"/>
    </row>
    <row r="1737" spans="35:35">
      <c r="AI1737" s="17"/>
    </row>
    <row r="1738" spans="35:35">
      <c r="AI1738" s="17"/>
    </row>
    <row r="1739" spans="35:35">
      <c r="AI1739" s="17"/>
    </row>
    <row r="1740" spans="35:35">
      <c r="AI1740" s="17"/>
    </row>
    <row r="1741" spans="35:35">
      <c r="AI1741" s="17"/>
    </row>
    <row r="1742" spans="35:35">
      <c r="AI1742" s="17"/>
    </row>
    <row r="1743" spans="35:35">
      <c r="AI1743" s="17"/>
    </row>
    <row r="1744" spans="35:35">
      <c r="AI1744" s="17"/>
    </row>
    <row r="1745" spans="35:35">
      <c r="AI1745" s="17"/>
    </row>
    <row r="1746" spans="35:35">
      <c r="AI1746" s="17"/>
    </row>
    <row r="1747" spans="35:35">
      <c r="AI1747" s="17"/>
    </row>
    <row r="1748" spans="35:35">
      <c r="AI1748" s="17"/>
    </row>
    <row r="1749" spans="35:35">
      <c r="AI1749" s="17"/>
    </row>
    <row r="1750" spans="35:35">
      <c r="AI1750" s="17"/>
    </row>
    <row r="1751" spans="35:35">
      <c r="AI1751" s="17"/>
    </row>
    <row r="1752" spans="35:35">
      <c r="AI1752" s="17"/>
    </row>
    <row r="1753" spans="35:35">
      <c r="AI1753" s="17"/>
    </row>
    <row r="1754" spans="35:35">
      <c r="AI1754" s="17"/>
    </row>
    <row r="1755" spans="35:35">
      <c r="AI1755" s="17"/>
    </row>
    <row r="1756" spans="35:35">
      <c r="AI1756" s="17"/>
    </row>
    <row r="1757" spans="35:35">
      <c r="AI1757" s="17"/>
    </row>
    <row r="1758" spans="35:35">
      <c r="AI1758" s="17"/>
    </row>
    <row r="1759" spans="35:35">
      <c r="AI1759" s="17"/>
    </row>
    <row r="1760" spans="35:35">
      <c r="AI1760" s="17"/>
    </row>
    <row r="1761" spans="35:35">
      <c r="AI1761" s="17"/>
    </row>
    <row r="1762" spans="35:35">
      <c r="AI1762" s="17"/>
    </row>
    <row r="1763" spans="35:35">
      <c r="AI1763" s="17"/>
    </row>
    <row r="1764" spans="35:35">
      <c r="AI1764" s="17"/>
    </row>
    <row r="1765" spans="35:35">
      <c r="AI1765" s="17"/>
    </row>
    <row r="1766" spans="35:35">
      <c r="AI1766" s="17"/>
    </row>
    <row r="1767" spans="35:35">
      <c r="AI1767" s="17"/>
    </row>
    <row r="1768" spans="35:35">
      <c r="AI1768" s="17"/>
    </row>
    <row r="1769" spans="35:35">
      <c r="AI1769" s="17"/>
    </row>
    <row r="1770" spans="35:35">
      <c r="AI1770" s="17"/>
    </row>
    <row r="1771" spans="35:35">
      <c r="AI1771" s="17"/>
    </row>
    <row r="1772" spans="35:35">
      <c r="AI1772" s="17"/>
    </row>
    <row r="1773" spans="35:35">
      <c r="AI1773" s="17"/>
    </row>
    <row r="1774" spans="35:35">
      <c r="AI1774" s="17"/>
    </row>
    <row r="1775" spans="35:35">
      <c r="AI1775" s="17"/>
    </row>
    <row r="1776" spans="35:35">
      <c r="AI1776" s="17"/>
    </row>
    <row r="1777" spans="35:35">
      <c r="AI1777" s="17"/>
    </row>
    <row r="1778" spans="35:35">
      <c r="AI1778" s="17"/>
    </row>
    <row r="1779" spans="35:35">
      <c r="AI1779" s="17"/>
    </row>
    <row r="1780" spans="35:35">
      <c r="AI1780" s="17"/>
    </row>
    <row r="1781" spans="35:35">
      <c r="AI1781" s="17"/>
    </row>
    <row r="1782" spans="35:35">
      <c r="AI1782" s="17"/>
    </row>
    <row r="1783" spans="35:35">
      <c r="AI1783" s="17"/>
    </row>
    <row r="1784" spans="35:35">
      <c r="AI1784" s="17"/>
    </row>
    <row r="1785" spans="35:35">
      <c r="AI1785" s="17"/>
    </row>
    <row r="1786" spans="35:35">
      <c r="AI1786" s="17"/>
    </row>
    <row r="1787" spans="35:35">
      <c r="AI1787" s="17"/>
    </row>
    <row r="1788" spans="35:35">
      <c r="AI1788" s="17"/>
    </row>
    <row r="1789" spans="35:35">
      <c r="AI1789" s="17"/>
    </row>
    <row r="1790" spans="35:35">
      <c r="AI1790" s="17"/>
    </row>
    <row r="1791" spans="35:35">
      <c r="AI1791" s="17"/>
    </row>
    <row r="1792" spans="35:35">
      <c r="AI1792" s="17"/>
    </row>
    <row r="1793" spans="35:35">
      <c r="AI1793" s="17"/>
    </row>
    <row r="1794" spans="35:35">
      <c r="AI1794" s="17"/>
    </row>
    <row r="1795" spans="35:35">
      <c r="AI1795" s="17"/>
    </row>
    <row r="1796" spans="35:35">
      <c r="AI1796" s="17"/>
    </row>
    <row r="1797" spans="35:35">
      <c r="AI1797" s="17"/>
    </row>
    <row r="1798" spans="35:35">
      <c r="AI1798" s="17"/>
    </row>
    <row r="1799" spans="35:35">
      <c r="AI1799" s="17"/>
    </row>
    <row r="1800" spans="35:35">
      <c r="AI1800" s="17"/>
    </row>
    <row r="1801" spans="35:35">
      <c r="AI1801" s="17"/>
    </row>
    <row r="1802" spans="35:35">
      <c r="AI1802" s="17"/>
    </row>
    <row r="1803" spans="35:35">
      <c r="AI1803" s="17"/>
    </row>
    <row r="1804" spans="35:35">
      <c r="AI1804" s="17"/>
    </row>
    <row r="1805" spans="35:35">
      <c r="AI1805" s="17"/>
    </row>
    <row r="1806" spans="35:35">
      <c r="AI1806" s="17"/>
    </row>
    <row r="1807" spans="35:35">
      <c r="AI1807" s="17"/>
    </row>
    <row r="1808" spans="35:35">
      <c r="AI1808" s="17"/>
    </row>
    <row r="1809" spans="35:35">
      <c r="AI1809" s="17"/>
    </row>
    <row r="1810" spans="35:35">
      <c r="AI1810" s="17"/>
    </row>
    <row r="1811" spans="35:35">
      <c r="AI1811" s="17"/>
    </row>
    <row r="1812" spans="35:35">
      <c r="AI1812" s="17"/>
    </row>
    <row r="1813" spans="35:35">
      <c r="AI1813" s="17"/>
    </row>
    <row r="1814" spans="35:35">
      <c r="AI1814" s="17"/>
    </row>
    <row r="1815" spans="35:35">
      <c r="AI1815" s="17"/>
    </row>
    <row r="1816" spans="35:35">
      <c r="AI1816" s="17"/>
    </row>
    <row r="1817" spans="35:35">
      <c r="AI1817" s="17"/>
    </row>
    <row r="1818" spans="35:35">
      <c r="AI1818" s="17"/>
    </row>
    <row r="1819" spans="35:35">
      <c r="AI1819" s="17"/>
    </row>
    <row r="1820" spans="35:35">
      <c r="AI1820" s="17"/>
    </row>
    <row r="1821" spans="35:35">
      <c r="AI1821" s="17"/>
    </row>
    <row r="1822" spans="35:35">
      <c r="AI1822" s="17"/>
    </row>
    <row r="1823" spans="35:35">
      <c r="AI1823" s="17"/>
    </row>
    <row r="1824" spans="35:35">
      <c r="AI1824" s="17"/>
    </row>
    <row r="1825" spans="35:35">
      <c r="AI1825" s="17"/>
    </row>
    <row r="1826" spans="35:35">
      <c r="AI1826" s="17"/>
    </row>
    <row r="1827" spans="35:35">
      <c r="AI1827" s="17"/>
    </row>
    <row r="1828" spans="35:35">
      <c r="AI1828" s="17"/>
    </row>
    <row r="1829" spans="35:35">
      <c r="AI1829" s="17"/>
    </row>
    <row r="1830" spans="35:35">
      <c r="AI1830" s="17"/>
    </row>
    <row r="1831" spans="35:35">
      <c r="AI1831" s="17"/>
    </row>
    <row r="1832" spans="35:35">
      <c r="AI1832" s="17"/>
    </row>
    <row r="1833" spans="35:35">
      <c r="AI1833" s="17"/>
    </row>
    <row r="1834" spans="35:35">
      <c r="AI1834" s="17"/>
    </row>
    <row r="1835" spans="35:35">
      <c r="AI1835" s="17"/>
    </row>
    <row r="1836" spans="35:35">
      <c r="AI1836" s="17"/>
    </row>
    <row r="1837" spans="35:35">
      <c r="AI1837" s="17"/>
    </row>
    <row r="1838" spans="35:35">
      <c r="AI1838" s="17"/>
    </row>
    <row r="1839" spans="35:35">
      <c r="AI1839" s="17"/>
    </row>
    <row r="1840" spans="35:35">
      <c r="AI1840" s="17"/>
    </row>
    <row r="1841" spans="35:35">
      <c r="AI1841" s="17"/>
    </row>
    <row r="1842" spans="35:35">
      <c r="AI1842" s="17"/>
    </row>
    <row r="1843" spans="35:35">
      <c r="AI1843" s="17"/>
    </row>
    <row r="1844" spans="35:35">
      <c r="AI1844" s="17"/>
    </row>
    <row r="1845" spans="35:35">
      <c r="AI1845" s="17"/>
    </row>
    <row r="1846" spans="35:35">
      <c r="AI1846" s="17"/>
    </row>
    <row r="1847" spans="35:35">
      <c r="AI1847" s="17"/>
    </row>
    <row r="1848" spans="35:35">
      <c r="AI1848" s="17"/>
    </row>
    <row r="1849" spans="35:35">
      <c r="AI1849" s="17"/>
    </row>
    <row r="1850" spans="35:35">
      <c r="AI1850" s="17"/>
    </row>
    <row r="1851" spans="35:35">
      <c r="AI1851" s="17"/>
    </row>
    <row r="1852" spans="35:35">
      <c r="AI1852" s="17"/>
    </row>
    <row r="1853" spans="35:35">
      <c r="AI1853" s="17"/>
    </row>
    <row r="1854" spans="35:35">
      <c r="AI1854" s="17"/>
    </row>
    <row r="1855" spans="35:35">
      <c r="AI1855" s="17"/>
    </row>
    <row r="1856" spans="35:35">
      <c r="AI1856" s="17"/>
    </row>
    <row r="1857" spans="35:35">
      <c r="AI1857" s="17"/>
    </row>
    <row r="1858" spans="35:35">
      <c r="AI1858" s="17"/>
    </row>
    <row r="1859" spans="35:35">
      <c r="AI1859" s="17"/>
    </row>
    <row r="1860" spans="35:35">
      <c r="AI1860" s="17"/>
    </row>
    <row r="1861" spans="35:35">
      <c r="AI1861" s="17"/>
    </row>
    <row r="1862" spans="35:35">
      <c r="AI1862" s="17"/>
    </row>
    <row r="1863" spans="35:35">
      <c r="AI1863" s="17"/>
    </row>
    <row r="1864" spans="35:35">
      <c r="AI1864" s="17"/>
    </row>
    <row r="1865" spans="35:35">
      <c r="AI1865" s="17"/>
    </row>
    <row r="1866" spans="35:35">
      <c r="AI1866" s="17"/>
    </row>
    <row r="1867" spans="35:35">
      <c r="AI1867" s="17"/>
    </row>
    <row r="1868" spans="35:35">
      <c r="AI1868" s="17"/>
    </row>
    <row r="1869" spans="35:35">
      <c r="AI1869" s="17"/>
    </row>
    <row r="1870" spans="35:35">
      <c r="AI1870" s="17"/>
    </row>
    <row r="1871" spans="35:35">
      <c r="AI1871" s="17"/>
    </row>
    <row r="1872" spans="35:35">
      <c r="AI1872" s="17"/>
    </row>
    <row r="1873" spans="35:35">
      <c r="AI1873" s="17"/>
    </row>
    <row r="1874" spans="35:35">
      <c r="AI1874" s="17"/>
    </row>
    <row r="1875" spans="35:35">
      <c r="AI1875" s="17"/>
    </row>
    <row r="1876" spans="35:35">
      <c r="AI1876" s="17"/>
    </row>
    <row r="1877" spans="35:35">
      <c r="AI1877" s="17"/>
    </row>
    <row r="1878" spans="35:35">
      <c r="AI1878" s="17"/>
    </row>
    <row r="1879" spans="35:35">
      <c r="AI1879" s="17"/>
    </row>
    <row r="1880" spans="35:35">
      <c r="AI1880" s="17"/>
    </row>
    <row r="1881" spans="35:35">
      <c r="AI1881" s="17"/>
    </row>
    <row r="1882" spans="35:35">
      <c r="AI1882" s="17"/>
    </row>
    <row r="1883" spans="35:35">
      <c r="AI1883" s="17"/>
    </row>
    <row r="1884" spans="35:35">
      <c r="AI1884" s="17"/>
    </row>
    <row r="1885" spans="35:35">
      <c r="AI1885" s="17"/>
    </row>
    <row r="1886" spans="35:35">
      <c r="AI1886" s="17"/>
    </row>
    <row r="1887" spans="35:35">
      <c r="AI1887" s="17"/>
    </row>
    <row r="1888" spans="35:35">
      <c r="AI1888" s="17"/>
    </row>
    <row r="1889" spans="35:35">
      <c r="AI1889" s="17"/>
    </row>
    <row r="1890" spans="35:35">
      <c r="AI1890" s="17"/>
    </row>
    <row r="1891" spans="35:35">
      <c r="AI1891" s="17"/>
    </row>
    <row r="1892" spans="35:35">
      <c r="AI1892" s="17"/>
    </row>
    <row r="1893" spans="35:35">
      <c r="AI1893" s="17"/>
    </row>
    <row r="1894" spans="35:35">
      <c r="AI1894" s="17"/>
    </row>
    <row r="1895" spans="35:35">
      <c r="AI1895" s="17"/>
    </row>
    <row r="1896" spans="35:35">
      <c r="AI1896" s="17"/>
    </row>
    <row r="1897" spans="35:35">
      <c r="AI1897" s="17"/>
    </row>
    <row r="1898" spans="35:35">
      <c r="AI1898" s="17"/>
    </row>
    <row r="1899" spans="35:35">
      <c r="AI1899" s="17"/>
    </row>
    <row r="1900" spans="35:35">
      <c r="AI1900" s="17"/>
    </row>
    <row r="1901" spans="35:35">
      <c r="AI1901" s="17"/>
    </row>
    <row r="1902" spans="35:35">
      <c r="AI1902" s="17"/>
    </row>
    <row r="1903" spans="35:35">
      <c r="AI1903" s="17"/>
    </row>
    <row r="1904" spans="35:35">
      <c r="AI1904" s="17"/>
    </row>
    <row r="1905" spans="35:35">
      <c r="AI1905" s="17"/>
    </row>
    <row r="1906" spans="35:35">
      <c r="AI1906" s="17"/>
    </row>
    <row r="1907" spans="35:35">
      <c r="AI1907" s="17"/>
    </row>
    <row r="1908" spans="35:35">
      <c r="AI1908" s="17"/>
    </row>
    <row r="1909" spans="35:35">
      <c r="AI1909" s="17"/>
    </row>
    <row r="1910" spans="35:35">
      <c r="AI1910" s="17"/>
    </row>
    <row r="1911" spans="35:35">
      <c r="AI1911" s="17"/>
    </row>
    <row r="1912" spans="35:35">
      <c r="AI1912" s="17"/>
    </row>
    <row r="1913" spans="35:35">
      <c r="AI1913" s="17"/>
    </row>
    <row r="1914" spans="35:35">
      <c r="AI1914" s="17"/>
    </row>
    <row r="1915" spans="35:35">
      <c r="AI1915" s="17"/>
    </row>
    <row r="1916" spans="35:35">
      <c r="AI1916" s="17"/>
    </row>
    <row r="1917" spans="35:35">
      <c r="AI1917" s="17"/>
    </row>
    <row r="1918" spans="35:35">
      <c r="AI1918" s="17"/>
    </row>
    <row r="1919" spans="35:35">
      <c r="AI1919" s="17"/>
    </row>
    <row r="1920" spans="35:35">
      <c r="AI1920" s="17"/>
    </row>
    <row r="1921" spans="35:35">
      <c r="AI1921" s="17"/>
    </row>
    <row r="1922" spans="35:35">
      <c r="AI1922" s="17"/>
    </row>
    <row r="1923" spans="35:35">
      <c r="AI1923" s="17"/>
    </row>
    <row r="1924" spans="35:35">
      <c r="AI1924" s="17"/>
    </row>
    <row r="1925" spans="35:35">
      <c r="AI1925" s="17"/>
    </row>
    <row r="1926" spans="35:35">
      <c r="AI1926" s="17"/>
    </row>
    <row r="1927" spans="35:35">
      <c r="AI1927" s="17"/>
    </row>
    <row r="1928" spans="35:35">
      <c r="AI1928" s="17"/>
    </row>
    <row r="1929" spans="35:35">
      <c r="AI1929" s="17"/>
    </row>
    <row r="1930" spans="35:35">
      <c r="AI1930" s="17"/>
    </row>
    <row r="1931" spans="35:35">
      <c r="AI1931" s="17"/>
    </row>
    <row r="1932" spans="35:35">
      <c r="AI1932" s="17"/>
    </row>
    <row r="1933" spans="35:35">
      <c r="AI1933" s="17"/>
    </row>
    <row r="1934" spans="35:35">
      <c r="AI1934" s="17"/>
    </row>
    <row r="1935" spans="35:35">
      <c r="AI1935" s="17"/>
    </row>
    <row r="1936" spans="35:35">
      <c r="AI1936" s="17"/>
    </row>
    <row r="1937" spans="35:35">
      <c r="AI1937" s="17"/>
    </row>
    <row r="1938" spans="35:35">
      <c r="AI1938" s="17"/>
    </row>
    <row r="1939" spans="35:35">
      <c r="AI1939" s="17"/>
    </row>
    <row r="1940" spans="35:35">
      <c r="AI1940" s="17"/>
    </row>
    <row r="1941" spans="35:35">
      <c r="AI1941" s="17"/>
    </row>
    <row r="1942" spans="35:35">
      <c r="AI1942" s="17"/>
    </row>
    <row r="1943" spans="35:35">
      <c r="AI1943" s="17"/>
    </row>
    <row r="1944" spans="35:35">
      <c r="AI1944" s="17"/>
    </row>
    <row r="1945" spans="35:35">
      <c r="AI1945" s="17"/>
    </row>
    <row r="1946" spans="35:35">
      <c r="AI1946" s="17"/>
    </row>
    <row r="1947" spans="35:35">
      <c r="AI1947" s="17"/>
    </row>
    <row r="1948" spans="35:35">
      <c r="AI1948" s="17"/>
    </row>
    <row r="1949" spans="35:35">
      <c r="AI1949" s="17"/>
    </row>
    <row r="1950" spans="35:35">
      <c r="AI1950" s="17"/>
    </row>
    <row r="1951" spans="35:35">
      <c r="AI1951" s="17"/>
    </row>
    <row r="1952" spans="35:35">
      <c r="AI1952" s="17"/>
    </row>
    <row r="1953" spans="35:35">
      <c r="AI1953" s="17"/>
    </row>
    <row r="1954" spans="35:35">
      <c r="AI1954" s="17"/>
    </row>
    <row r="1955" spans="35:35">
      <c r="AI1955" s="17"/>
    </row>
    <row r="1956" spans="35:35">
      <c r="AI1956" s="17"/>
    </row>
    <row r="1957" spans="35:35">
      <c r="AI1957" s="17"/>
    </row>
    <row r="1958" spans="35:35">
      <c r="AI1958" s="17"/>
    </row>
    <row r="1959" spans="35:35">
      <c r="AI1959" s="17"/>
    </row>
    <row r="1960" spans="35:35">
      <c r="AI1960" s="17"/>
    </row>
    <row r="1961" spans="35:35">
      <c r="AI1961" s="17"/>
    </row>
    <row r="1962" spans="35:35">
      <c r="AI1962" s="17"/>
    </row>
    <row r="1963" spans="35:35">
      <c r="AI1963" s="17"/>
    </row>
    <row r="1964" spans="35:35">
      <c r="AI1964" s="17"/>
    </row>
    <row r="1965" spans="35:35">
      <c r="AI1965" s="17"/>
    </row>
    <row r="1966" spans="35:35">
      <c r="AI1966" s="17"/>
    </row>
    <row r="1967" spans="35:35">
      <c r="AI1967" s="17"/>
    </row>
    <row r="1968" spans="35:35">
      <c r="AI1968" s="17"/>
    </row>
    <row r="1969" spans="35:35">
      <c r="AI1969" s="17"/>
    </row>
    <row r="1970" spans="35:35">
      <c r="AI1970" s="17"/>
    </row>
    <row r="1971" spans="35:35">
      <c r="AI1971" s="17"/>
    </row>
    <row r="1972" spans="35:35">
      <c r="AI1972" s="17"/>
    </row>
    <row r="1973" spans="35:35">
      <c r="AI1973" s="17"/>
    </row>
    <row r="1974" spans="35:35">
      <c r="AI1974" s="17"/>
    </row>
    <row r="1975" spans="35:35">
      <c r="AI1975" s="17"/>
    </row>
    <row r="1976" spans="35:35">
      <c r="AI1976" s="17"/>
    </row>
    <row r="1977" spans="35:35">
      <c r="AI1977" s="17"/>
    </row>
    <row r="1978" spans="35:35">
      <c r="AI1978" s="17"/>
    </row>
    <row r="1979" spans="35:35">
      <c r="AI1979" s="17"/>
    </row>
    <row r="1980" spans="35:35">
      <c r="AI1980" s="17"/>
    </row>
    <row r="1981" spans="35:35">
      <c r="AI1981" s="17"/>
    </row>
    <row r="1982" spans="35:35">
      <c r="AI1982" s="17"/>
    </row>
    <row r="1983" spans="35:35">
      <c r="AI1983" s="17"/>
    </row>
    <row r="1984" spans="35:35">
      <c r="AI1984" s="17"/>
    </row>
    <row r="1985" spans="35:35">
      <c r="AI1985" s="17"/>
    </row>
    <row r="1986" spans="35:35">
      <c r="AI1986" s="17"/>
    </row>
    <row r="1987" spans="35:35">
      <c r="AI1987" s="17"/>
    </row>
    <row r="1988" spans="35:35">
      <c r="AI1988" s="17"/>
    </row>
    <row r="1989" spans="35:35">
      <c r="AI1989" s="17"/>
    </row>
    <row r="1990" spans="35:35">
      <c r="AI1990" s="17"/>
    </row>
    <row r="1991" spans="35:35">
      <c r="AI1991" s="17"/>
    </row>
    <row r="1992" spans="35:35">
      <c r="AI1992" s="17"/>
    </row>
    <row r="1993" spans="35:35">
      <c r="AI1993" s="17"/>
    </row>
    <row r="1994" spans="35:35">
      <c r="AI1994" s="17"/>
    </row>
    <row r="1995" spans="35:35">
      <c r="AI1995" s="17"/>
    </row>
    <row r="1996" spans="35:35">
      <c r="AI1996" s="17"/>
    </row>
    <row r="1997" spans="35:35">
      <c r="AI1997" s="17"/>
    </row>
    <row r="1998" spans="35:35">
      <c r="AI1998" s="17"/>
    </row>
    <row r="1999" spans="35:35">
      <c r="AI1999" s="17"/>
    </row>
    <row r="2000" spans="35:35">
      <c r="AI2000" s="17"/>
    </row>
    <row r="2001" spans="35:35">
      <c r="AI2001" s="17"/>
    </row>
    <row r="2002" spans="35:35">
      <c r="AI2002" s="17"/>
    </row>
    <row r="2003" spans="35:35">
      <c r="AI2003" s="17"/>
    </row>
    <row r="2004" spans="35:35">
      <c r="AI2004" s="17"/>
    </row>
    <row r="2005" spans="35:35">
      <c r="AI2005" s="17"/>
    </row>
    <row r="2006" spans="35:35">
      <c r="AI2006" s="17"/>
    </row>
    <row r="2007" spans="35:35">
      <c r="AI2007" s="17"/>
    </row>
    <row r="2008" spans="35:35">
      <c r="AI2008" s="17"/>
    </row>
    <row r="2009" spans="35:35">
      <c r="AI2009" s="17"/>
    </row>
    <row r="2010" spans="35:35">
      <c r="AI2010" s="17"/>
    </row>
    <row r="2011" spans="35:35">
      <c r="AI2011" s="17"/>
    </row>
    <row r="2012" spans="35:35">
      <c r="AI2012" s="17"/>
    </row>
    <row r="2013" spans="35:35">
      <c r="AI2013" s="17"/>
    </row>
    <row r="2014" spans="35:35">
      <c r="AI2014" s="17"/>
    </row>
    <row r="2015" spans="35:35">
      <c r="AI2015" s="17"/>
    </row>
    <row r="2016" spans="35:35">
      <c r="AI2016" s="17"/>
    </row>
    <row r="2017" spans="35:35">
      <c r="AI2017" s="17"/>
    </row>
    <row r="2018" spans="35:35">
      <c r="AI2018" s="17"/>
    </row>
    <row r="2019" spans="35:35">
      <c r="AI2019" s="17"/>
    </row>
    <row r="2020" spans="35:35">
      <c r="AI2020" s="17"/>
    </row>
    <row r="2021" spans="35:35">
      <c r="AI2021" s="17"/>
    </row>
    <row r="2022" spans="35:35">
      <c r="AI2022" s="17"/>
    </row>
    <row r="2023" spans="35:35">
      <c r="AI2023" s="17"/>
    </row>
    <row r="2024" spans="35:35">
      <c r="AI2024" s="17"/>
    </row>
    <row r="2025" spans="35:35">
      <c r="AI2025" s="17"/>
    </row>
    <row r="2026" spans="35:35">
      <c r="AI2026" s="17"/>
    </row>
    <row r="2027" spans="35:35">
      <c r="AI2027" s="17"/>
    </row>
    <row r="2028" spans="35:35">
      <c r="AI2028" s="17"/>
    </row>
    <row r="2029" spans="35:35">
      <c r="AI2029" s="17"/>
    </row>
    <row r="2030" spans="35:35">
      <c r="AI2030" s="17"/>
    </row>
    <row r="2031" spans="35:35">
      <c r="AI2031" s="17"/>
    </row>
    <row r="2032" spans="35:35">
      <c r="AI2032" s="17"/>
    </row>
    <row r="2033" spans="35:35">
      <c r="AI2033" s="17"/>
    </row>
    <row r="2034" spans="35:35">
      <c r="AI2034" s="17"/>
    </row>
    <row r="2035" spans="35:35">
      <c r="AI2035" s="17"/>
    </row>
    <row r="2036" spans="35:35">
      <c r="AI2036" s="17"/>
    </row>
    <row r="2037" spans="35:35">
      <c r="AI2037" s="17"/>
    </row>
    <row r="2038" spans="35:35">
      <c r="AI2038" s="17"/>
    </row>
    <row r="2039" spans="35:35">
      <c r="AI2039" s="17"/>
    </row>
    <row r="2040" spans="35:35">
      <c r="AI2040" s="17"/>
    </row>
    <row r="2041" spans="35:35">
      <c r="AI2041" s="17"/>
    </row>
    <row r="2042" spans="35:35">
      <c r="AI2042" s="17"/>
    </row>
    <row r="2043" spans="35:35">
      <c r="AI2043" s="17"/>
    </row>
    <row r="2044" spans="35:35">
      <c r="AI2044" s="17"/>
    </row>
    <row r="2045" spans="35:35">
      <c r="AI2045" s="17"/>
    </row>
    <row r="2046" spans="35:35">
      <c r="AI2046" s="17"/>
    </row>
    <row r="2047" spans="35:35">
      <c r="AI2047" s="17"/>
    </row>
    <row r="2048" spans="35:35">
      <c r="AI2048" s="17"/>
    </row>
    <row r="2049" spans="35:35">
      <c r="AI2049" s="17"/>
    </row>
    <row r="2050" spans="35:35">
      <c r="AI2050" s="17"/>
    </row>
    <row r="2051" spans="35:35">
      <c r="AI2051" s="17"/>
    </row>
    <row r="2052" spans="35:35">
      <c r="AI2052" s="17"/>
    </row>
    <row r="2053" spans="35:35">
      <c r="AI2053" s="17"/>
    </row>
    <row r="2054" spans="35:35">
      <c r="AI2054" s="17"/>
    </row>
    <row r="2055" spans="35:35">
      <c r="AI2055" s="17"/>
    </row>
    <row r="2056" spans="35:35">
      <c r="AI2056" s="17"/>
    </row>
    <row r="2057" spans="35:35">
      <c r="AI2057" s="17"/>
    </row>
    <row r="2058" spans="35:35">
      <c r="AI2058" s="17"/>
    </row>
    <row r="2059" spans="35:35">
      <c r="AI2059" s="17"/>
    </row>
    <row r="2060" spans="35:35">
      <c r="AI2060" s="17"/>
    </row>
    <row r="2061" spans="35:35">
      <c r="AI2061" s="17"/>
    </row>
    <row r="2062" spans="35:35">
      <c r="AI2062" s="17"/>
    </row>
    <row r="2063" spans="35:35">
      <c r="AI2063" s="17"/>
    </row>
    <row r="2064" spans="35:35">
      <c r="AI2064" s="17"/>
    </row>
    <row r="2065" spans="35:35">
      <c r="AI2065" s="17"/>
    </row>
    <row r="2066" spans="35:35">
      <c r="AI2066" s="17"/>
    </row>
    <row r="2067" spans="35:35">
      <c r="AI2067" s="17"/>
    </row>
    <row r="2068" spans="35:35">
      <c r="AI2068" s="17"/>
    </row>
    <row r="2069" spans="35:35">
      <c r="AI2069" s="17"/>
    </row>
    <row r="2070" spans="35:35">
      <c r="AI2070" s="17"/>
    </row>
    <row r="2071" spans="35:35">
      <c r="AI2071" s="17"/>
    </row>
    <row r="2072" spans="35:35">
      <c r="AI2072" s="17"/>
    </row>
    <row r="2073" spans="35:35">
      <c r="AI2073" s="17"/>
    </row>
    <row r="2074" spans="35:35">
      <c r="AI2074" s="17"/>
    </row>
    <row r="2075" spans="35:35">
      <c r="AI2075" s="17"/>
    </row>
    <row r="2076" spans="35:35">
      <c r="AI2076" s="17"/>
    </row>
    <row r="2077" spans="35:35">
      <c r="AI2077" s="17"/>
    </row>
    <row r="2078" spans="35:35">
      <c r="AI2078" s="17"/>
    </row>
    <row r="2079" spans="35:35">
      <c r="AI2079" s="17"/>
    </row>
    <row r="2080" spans="35:35">
      <c r="AI2080" s="17"/>
    </row>
    <row r="2081" spans="35:35">
      <c r="AI2081" s="17"/>
    </row>
    <row r="2082" spans="35:35">
      <c r="AI2082" s="17"/>
    </row>
    <row r="2083" spans="35:35">
      <c r="AI2083" s="17"/>
    </row>
    <row r="2084" spans="35:35">
      <c r="AI2084" s="17"/>
    </row>
    <row r="2085" spans="35:35">
      <c r="AI2085" s="17"/>
    </row>
    <row r="2086" spans="35:35">
      <c r="AI2086" s="17"/>
    </row>
    <row r="2087" spans="35:35">
      <c r="AI2087" s="17"/>
    </row>
    <row r="2088" spans="35:35">
      <c r="AI2088" s="17"/>
    </row>
    <row r="2089" spans="35:35">
      <c r="AI2089" s="17"/>
    </row>
    <row r="2090" spans="35:35">
      <c r="AI2090" s="17"/>
    </row>
    <row r="2091" spans="35:35">
      <c r="AI2091" s="17"/>
    </row>
    <row r="2092" spans="35:35">
      <c r="AI2092" s="17"/>
    </row>
    <row r="2093" spans="35:35">
      <c r="AI2093" s="17"/>
    </row>
    <row r="2094" spans="35:35">
      <c r="AI2094" s="17"/>
    </row>
    <row r="2095" spans="35:35">
      <c r="AI2095" s="17"/>
    </row>
    <row r="2096" spans="35:35">
      <c r="AI2096" s="17"/>
    </row>
    <row r="2097" spans="35:35">
      <c r="AI2097" s="17"/>
    </row>
    <row r="2098" spans="35:35">
      <c r="AI2098" s="17"/>
    </row>
    <row r="2099" spans="35:35">
      <c r="AI2099" s="17"/>
    </row>
    <row r="2100" spans="35:35">
      <c r="AI2100" s="17"/>
    </row>
    <row r="2101" spans="35:35">
      <c r="AI2101" s="17"/>
    </row>
    <row r="2102" spans="35:35">
      <c r="AI2102" s="17"/>
    </row>
    <row r="2103" spans="35:35">
      <c r="AI2103" s="17"/>
    </row>
    <row r="2104" spans="35:35">
      <c r="AI2104" s="17"/>
    </row>
    <row r="2105" spans="35:35">
      <c r="AI2105" s="17"/>
    </row>
    <row r="2106" spans="35:35">
      <c r="AI2106" s="17"/>
    </row>
    <row r="2107" spans="35:35">
      <c r="AI2107" s="17"/>
    </row>
    <row r="2108" spans="35:35">
      <c r="AI2108" s="17"/>
    </row>
    <row r="2109" spans="35:35">
      <c r="AI2109" s="17"/>
    </row>
    <row r="2110" spans="35:35">
      <c r="AI2110" s="17"/>
    </row>
    <row r="2111" spans="35:35">
      <c r="AI2111" s="17"/>
    </row>
    <row r="2112" spans="35:35">
      <c r="AI2112" s="17"/>
    </row>
    <row r="2113" spans="35:35">
      <c r="AI2113" s="17"/>
    </row>
    <row r="2114" spans="35:35">
      <c r="AI2114" s="17"/>
    </row>
    <row r="2115" spans="35:35">
      <c r="AI2115" s="17"/>
    </row>
    <row r="2116" spans="35:35">
      <c r="AI2116" s="17"/>
    </row>
    <row r="2117" spans="35:35">
      <c r="AI2117" s="17"/>
    </row>
    <row r="2118" spans="35:35">
      <c r="AI2118" s="17"/>
    </row>
    <row r="2119" spans="35:35">
      <c r="AI2119" s="17"/>
    </row>
    <row r="2120" spans="35:35">
      <c r="AI2120" s="17"/>
    </row>
    <row r="2121" spans="35:35">
      <c r="AI2121" s="17"/>
    </row>
    <row r="2122" spans="35:35">
      <c r="AI2122" s="17"/>
    </row>
    <row r="2123" spans="35:35">
      <c r="AI2123" s="17"/>
    </row>
    <row r="2124" spans="35:35">
      <c r="AI2124" s="17"/>
    </row>
    <row r="2125" spans="35:35">
      <c r="AI2125" s="17"/>
    </row>
    <row r="2126" spans="35:35">
      <c r="AI2126" s="17"/>
    </row>
    <row r="2127" spans="35:35">
      <c r="AI2127" s="17"/>
    </row>
    <row r="2128" spans="35:35">
      <c r="AI2128" s="17"/>
    </row>
    <row r="2129" spans="35:35">
      <c r="AI2129" s="17"/>
    </row>
    <row r="2130" spans="35:35">
      <c r="AI2130" s="17"/>
    </row>
    <row r="2131" spans="35:35">
      <c r="AI2131" s="17"/>
    </row>
    <row r="2132" spans="35:35">
      <c r="AI2132" s="17"/>
    </row>
    <row r="2133" spans="35:35">
      <c r="AI2133" s="17"/>
    </row>
    <row r="2134" spans="35:35">
      <c r="AI2134" s="17"/>
    </row>
    <row r="2135" spans="35:35">
      <c r="AI2135" s="17"/>
    </row>
    <row r="2136" spans="35:35">
      <c r="AI2136" s="17"/>
    </row>
    <row r="2137" spans="35:35">
      <c r="AI2137" s="17"/>
    </row>
    <row r="2138" spans="35:35">
      <c r="AI2138" s="17"/>
    </row>
    <row r="2139" spans="35:35">
      <c r="AI2139" s="17"/>
    </row>
    <row r="2140" spans="35:35">
      <c r="AI2140" s="17"/>
    </row>
    <row r="2141" spans="35:35">
      <c r="AI2141" s="17"/>
    </row>
    <row r="2142" spans="35:35">
      <c r="AI2142" s="17"/>
    </row>
    <row r="2143" spans="35:35">
      <c r="AI2143" s="17"/>
    </row>
    <row r="2144" spans="35:35">
      <c r="AI2144" s="17"/>
    </row>
    <row r="2145" spans="35:35">
      <c r="AI2145" s="17"/>
    </row>
    <row r="2146" spans="35:35">
      <c r="AI2146" s="17"/>
    </row>
    <row r="2147" spans="35:35">
      <c r="AI2147" s="17"/>
    </row>
    <row r="2148" spans="35:35">
      <c r="AI2148" s="17"/>
    </row>
    <row r="2149" spans="35:35">
      <c r="AI2149" s="17"/>
    </row>
    <row r="2150" spans="35:35">
      <c r="AI2150" s="17"/>
    </row>
    <row r="2151" spans="35:35">
      <c r="AI2151" s="17"/>
    </row>
    <row r="2152" spans="35:35">
      <c r="AI2152" s="17"/>
    </row>
    <row r="2153" spans="35:35">
      <c r="AI2153" s="17"/>
    </row>
    <row r="2154" spans="35:35">
      <c r="AI2154" s="17"/>
    </row>
    <row r="2155" spans="35:35">
      <c r="AI2155" s="17"/>
    </row>
    <row r="2156" spans="35:35">
      <c r="AI2156" s="17"/>
    </row>
    <row r="2157" spans="35:35">
      <c r="AI2157" s="17"/>
    </row>
    <row r="2158" spans="35:35">
      <c r="AI2158" s="17"/>
    </row>
    <row r="2159" spans="35:35">
      <c r="AI2159" s="17"/>
    </row>
    <row r="2160" spans="35:35">
      <c r="AI2160" s="17"/>
    </row>
    <row r="2161" spans="35:35">
      <c r="AI2161" s="17"/>
    </row>
    <row r="2162" spans="35:35">
      <c r="AI2162" s="17"/>
    </row>
    <row r="2163" spans="35:35">
      <c r="AI2163" s="17"/>
    </row>
    <row r="2164" spans="35:35">
      <c r="AI2164" s="17"/>
    </row>
    <row r="2165" spans="35:35">
      <c r="AI2165" s="17"/>
    </row>
    <row r="2166" spans="35:35">
      <c r="AI2166" s="17"/>
    </row>
    <row r="2167" spans="35:35">
      <c r="AI2167" s="17"/>
    </row>
    <row r="2168" spans="35:35">
      <c r="AI2168" s="17"/>
    </row>
    <row r="2169" spans="35:35">
      <c r="AI2169" s="17"/>
    </row>
    <row r="2170" spans="35:35">
      <c r="AI2170" s="17"/>
    </row>
    <row r="2171" spans="35:35">
      <c r="AI2171" s="17"/>
    </row>
    <row r="2172" spans="35:35">
      <c r="AI2172" s="17"/>
    </row>
    <row r="2173" spans="35:35">
      <c r="AI2173" s="17"/>
    </row>
    <row r="2174" spans="35:35">
      <c r="AI2174" s="17"/>
    </row>
    <row r="2175" spans="35:35">
      <c r="AI2175" s="17"/>
    </row>
    <row r="2176" spans="35:35">
      <c r="AI2176" s="17"/>
    </row>
    <row r="2177" spans="35:35">
      <c r="AI2177" s="17"/>
    </row>
    <row r="2178" spans="35:35">
      <c r="AI2178" s="17"/>
    </row>
    <row r="2179" spans="35:35">
      <c r="AI2179" s="17"/>
    </row>
    <row r="2180" spans="35:35">
      <c r="AI2180" s="17"/>
    </row>
    <row r="2181" spans="35:35">
      <c r="AI2181" s="17"/>
    </row>
    <row r="2182" spans="35:35">
      <c r="AI2182" s="17"/>
    </row>
    <row r="2183" spans="35:35">
      <c r="AI2183" s="17"/>
    </row>
    <row r="2184" spans="35:35">
      <c r="AI2184" s="17"/>
    </row>
    <row r="2185" spans="35:35">
      <c r="AI2185" s="17"/>
    </row>
    <row r="2186" spans="35:35">
      <c r="AI2186" s="17"/>
    </row>
    <row r="2187" spans="35:35">
      <c r="AI2187" s="17"/>
    </row>
    <row r="2188" spans="35:35">
      <c r="AI2188" s="17"/>
    </row>
    <row r="2189" spans="35:35">
      <c r="AI2189" s="17"/>
    </row>
    <row r="2190" spans="35:35">
      <c r="AI2190" s="17"/>
    </row>
    <row r="2191" spans="35:35">
      <c r="AI2191" s="17"/>
    </row>
    <row r="2192" spans="35:35">
      <c r="AI2192" s="17"/>
    </row>
    <row r="2193" spans="35:35">
      <c r="AI2193" s="17"/>
    </row>
    <row r="2194" spans="35:35">
      <c r="AI2194" s="17"/>
    </row>
    <row r="2195" spans="35:35">
      <c r="AI2195" s="17"/>
    </row>
    <row r="2196" spans="35:35">
      <c r="AI2196" s="17"/>
    </row>
    <row r="2197" spans="35:35">
      <c r="AI2197" s="17"/>
    </row>
    <row r="2198" spans="35:35">
      <c r="AI2198" s="17"/>
    </row>
    <row r="2199" spans="35:35">
      <c r="AI2199" s="17"/>
    </row>
    <row r="2200" spans="35:35">
      <c r="AI2200" s="17"/>
    </row>
    <row r="2201" spans="35:35">
      <c r="AI2201" s="17"/>
    </row>
    <row r="2202" spans="35:35">
      <c r="AI2202" s="17"/>
    </row>
    <row r="2203" spans="35:35">
      <c r="AI2203" s="17"/>
    </row>
    <row r="2204" spans="35:35">
      <c r="AI2204" s="17"/>
    </row>
    <row r="2205" spans="35:35">
      <c r="AI2205" s="17"/>
    </row>
    <row r="2206" spans="35:35">
      <c r="AI2206" s="17"/>
    </row>
    <row r="2207" spans="35:35">
      <c r="AI2207" s="17"/>
    </row>
    <row r="2208" spans="35:35">
      <c r="AI2208" s="17"/>
    </row>
    <row r="2209" spans="35:35">
      <c r="AI2209" s="17"/>
    </row>
    <row r="2210" spans="35:35">
      <c r="AI2210" s="17"/>
    </row>
    <row r="2211" spans="35:35">
      <c r="AI2211" s="17"/>
    </row>
    <row r="2212" spans="35:35">
      <c r="AI2212" s="17"/>
    </row>
    <row r="2213" spans="35:35">
      <c r="AI2213" s="17"/>
    </row>
    <row r="2214" spans="35:35">
      <c r="AI2214" s="17"/>
    </row>
    <row r="2215" spans="35:35">
      <c r="AI2215" s="17"/>
    </row>
    <row r="2216" spans="35:35">
      <c r="AI2216" s="17"/>
    </row>
    <row r="2217" spans="35:35">
      <c r="AI2217" s="17"/>
    </row>
    <row r="2218" spans="35:35">
      <c r="AI2218" s="17"/>
    </row>
    <row r="2219" spans="35:35">
      <c r="AI2219" s="17"/>
    </row>
    <row r="2220" spans="35:35">
      <c r="AI2220" s="17"/>
    </row>
    <row r="2221" spans="35:35">
      <c r="AI2221" s="17"/>
    </row>
    <row r="2222" spans="35:35">
      <c r="AI2222" s="17"/>
    </row>
    <row r="2223" spans="35:35">
      <c r="AI2223" s="17"/>
    </row>
    <row r="2224" spans="35:35">
      <c r="AI2224" s="17"/>
    </row>
    <row r="2225" spans="35:35">
      <c r="AI2225" s="17"/>
    </row>
    <row r="2226" spans="35:35">
      <c r="AI2226" s="17"/>
    </row>
    <row r="2227" spans="35:35">
      <c r="AI2227" s="17"/>
    </row>
    <row r="2228" spans="35:35">
      <c r="AI2228" s="17"/>
    </row>
    <row r="2229" spans="35:35">
      <c r="AI2229" s="17"/>
    </row>
    <row r="2230" spans="35:35">
      <c r="AI2230" s="17"/>
    </row>
    <row r="2231" spans="35:35">
      <c r="AI2231" s="17"/>
    </row>
    <row r="2232" spans="35:35">
      <c r="AI2232" s="17"/>
    </row>
    <row r="2233" spans="35:35">
      <c r="AI2233" s="17"/>
    </row>
    <row r="2234" spans="35:35">
      <c r="AI2234" s="17"/>
    </row>
    <row r="2235" spans="35:35">
      <c r="AI2235" s="17"/>
    </row>
    <row r="2236" spans="35:35">
      <c r="AI2236" s="17"/>
    </row>
    <row r="2237" spans="35:35">
      <c r="AI2237" s="17"/>
    </row>
    <row r="2238" spans="35:35">
      <c r="AI2238" s="17"/>
    </row>
    <row r="2239" spans="35:35">
      <c r="AI2239" s="17"/>
    </row>
    <row r="2240" spans="35:35">
      <c r="AI2240" s="17"/>
    </row>
    <row r="2241" spans="35:35">
      <c r="AI2241" s="17"/>
    </row>
    <row r="2242" spans="35:35">
      <c r="AI2242" s="17"/>
    </row>
    <row r="2243" spans="35:35">
      <c r="AI2243" s="17"/>
    </row>
    <row r="2244" spans="35:35">
      <c r="AI2244" s="17"/>
    </row>
    <row r="2245" spans="35:35">
      <c r="AI2245" s="17"/>
    </row>
    <row r="2246" spans="35:35">
      <c r="AI2246" s="17"/>
    </row>
    <row r="2247" spans="35:35">
      <c r="AI2247" s="17"/>
    </row>
    <row r="2248" spans="35:35">
      <c r="AI2248" s="17"/>
    </row>
    <row r="2249" spans="35:35">
      <c r="AI2249" s="17"/>
    </row>
    <row r="2250" spans="35:35">
      <c r="AI2250" s="17"/>
    </row>
    <row r="2251" spans="35:35">
      <c r="AI2251" s="17"/>
    </row>
    <row r="2252" spans="35:35">
      <c r="AI2252" s="17"/>
    </row>
    <row r="2253" spans="35:35">
      <c r="AI2253" s="17"/>
    </row>
    <row r="2254" spans="35:35">
      <c r="AI2254" s="17"/>
    </row>
    <row r="2255" spans="35:35">
      <c r="AI2255" s="17"/>
    </row>
    <row r="2256" spans="35:35">
      <c r="AI2256" s="17"/>
    </row>
    <row r="2257" spans="35:35">
      <c r="AI2257" s="17"/>
    </row>
    <row r="2258" spans="35:35">
      <c r="AI2258" s="17"/>
    </row>
    <row r="2259" spans="35:35">
      <c r="AI2259" s="17"/>
    </row>
    <row r="2260" spans="35:35">
      <c r="AI2260" s="17"/>
    </row>
    <row r="2261" spans="35:35">
      <c r="AI2261" s="17"/>
    </row>
    <row r="2262" spans="35:35">
      <c r="AI2262" s="17"/>
    </row>
    <row r="2263" spans="35:35">
      <c r="AI2263" s="17"/>
    </row>
    <row r="2264" spans="35:35">
      <c r="AI2264" s="17"/>
    </row>
    <row r="2265" spans="35:35">
      <c r="AI2265" s="17"/>
    </row>
    <row r="2266" spans="35:35">
      <c r="AI2266" s="17"/>
    </row>
    <row r="2267" spans="35:35">
      <c r="AI2267" s="17"/>
    </row>
    <row r="2268" spans="35:35">
      <c r="AI2268" s="17"/>
    </row>
    <row r="2269" spans="35:35">
      <c r="AI2269" s="17"/>
    </row>
    <row r="2270" spans="35:35">
      <c r="AI2270" s="17"/>
    </row>
    <row r="2271" spans="35:35">
      <c r="AI2271" s="17"/>
    </row>
    <row r="2272" spans="35:35">
      <c r="AI2272" s="17"/>
    </row>
    <row r="2273" spans="35:35">
      <c r="AI2273" s="17"/>
    </row>
    <row r="2274" spans="35:35">
      <c r="AI2274" s="17"/>
    </row>
    <row r="2275" spans="35:35">
      <c r="AI2275" s="17"/>
    </row>
    <row r="2276" spans="35:35">
      <c r="AI2276" s="17"/>
    </row>
    <row r="2277" spans="35:35">
      <c r="AI2277" s="17"/>
    </row>
    <row r="2278" spans="35:35">
      <c r="AI2278" s="17"/>
    </row>
    <row r="2279" spans="35:35">
      <c r="AI2279" s="17"/>
    </row>
    <row r="2280" spans="35:35">
      <c r="AI2280" s="17"/>
    </row>
    <row r="2281" spans="35:35">
      <c r="AI2281" s="17"/>
    </row>
    <row r="2282" spans="35:35">
      <c r="AI2282" s="17"/>
    </row>
    <row r="2283" spans="35:35">
      <c r="AI2283" s="17"/>
    </row>
    <row r="2284" spans="35:35">
      <c r="AI2284" s="17"/>
    </row>
    <row r="2285" spans="35:35">
      <c r="AI2285" s="17"/>
    </row>
    <row r="2286" spans="35:35">
      <c r="AI2286" s="17"/>
    </row>
    <row r="2287" spans="35:35">
      <c r="AI2287" s="17"/>
    </row>
    <row r="2288" spans="35:35">
      <c r="AI2288" s="17"/>
    </row>
    <row r="2289" spans="35:35">
      <c r="AI2289" s="17"/>
    </row>
    <row r="2290" spans="35:35">
      <c r="AI2290" s="17"/>
    </row>
    <row r="2291" spans="35:35">
      <c r="AI2291" s="17"/>
    </row>
    <row r="2292" spans="35:35">
      <c r="AI2292" s="17"/>
    </row>
    <row r="2293" spans="35:35">
      <c r="AI2293" s="17"/>
    </row>
    <row r="2294" spans="35:35">
      <c r="AI2294" s="17"/>
    </row>
    <row r="2295" spans="35:35">
      <c r="AI2295" s="17"/>
    </row>
    <row r="2296" spans="35:35">
      <c r="AI2296" s="17"/>
    </row>
    <row r="2297" spans="35:35">
      <c r="AI2297" s="17"/>
    </row>
    <row r="2298" spans="35:35">
      <c r="AI2298" s="17"/>
    </row>
    <row r="2299" spans="35:35">
      <c r="AI2299" s="17"/>
    </row>
    <row r="2300" spans="35:35">
      <c r="AI2300" s="17"/>
    </row>
    <row r="2301" spans="35:35">
      <c r="AI2301" s="17"/>
    </row>
    <row r="2302" spans="35:35">
      <c r="AI2302" s="17"/>
    </row>
    <row r="2303" spans="35:35">
      <c r="AI2303" s="17"/>
    </row>
    <row r="2304" spans="35:35">
      <c r="AI2304" s="17"/>
    </row>
    <row r="2305" spans="35:35">
      <c r="AI2305" s="17"/>
    </row>
    <row r="2306" spans="35:35">
      <c r="AI2306" s="17"/>
    </row>
    <row r="2307" spans="35:35">
      <c r="AI2307" s="17"/>
    </row>
    <row r="2308" spans="35:35">
      <c r="AI2308" s="17"/>
    </row>
    <row r="2309" spans="35:35">
      <c r="AI2309" s="17"/>
    </row>
    <row r="2310" spans="35:35">
      <c r="AI2310" s="17"/>
    </row>
    <row r="2311" spans="35:35">
      <c r="AI2311" s="17"/>
    </row>
    <row r="2312" spans="35:35">
      <c r="AI2312" s="17"/>
    </row>
    <row r="2313" spans="35:35">
      <c r="AI2313" s="17"/>
    </row>
    <row r="2314" spans="35:35">
      <c r="AI2314" s="17"/>
    </row>
    <row r="2315" spans="35:35">
      <c r="AI2315" s="17"/>
    </row>
    <row r="2316" spans="35:35">
      <c r="AI2316" s="17"/>
    </row>
    <row r="2317" spans="35:35">
      <c r="AI2317" s="17"/>
    </row>
    <row r="2318" spans="35:35">
      <c r="AI2318" s="17"/>
    </row>
    <row r="2319" spans="35:35">
      <c r="AI2319" s="17"/>
    </row>
    <row r="2320" spans="35:35">
      <c r="AI2320" s="17"/>
    </row>
    <row r="2321" spans="35:35">
      <c r="AI2321" s="17"/>
    </row>
    <row r="2322" spans="35:35">
      <c r="AI2322" s="17"/>
    </row>
    <row r="2323" spans="35:35">
      <c r="AI2323" s="17"/>
    </row>
    <row r="2324" spans="35:35">
      <c r="AI2324" s="17"/>
    </row>
    <row r="2325" spans="35:35">
      <c r="AI2325" s="17"/>
    </row>
    <row r="2326" spans="35:35">
      <c r="AI2326" s="17"/>
    </row>
    <row r="2327" spans="35:35">
      <c r="AI2327" s="17"/>
    </row>
    <row r="2328" spans="35:35">
      <c r="AI2328" s="17"/>
    </row>
    <row r="2329" spans="35:35">
      <c r="AI2329" s="17"/>
    </row>
    <row r="2330" spans="35:35">
      <c r="AI2330" s="17"/>
    </row>
    <row r="2331" spans="35:35">
      <c r="AI2331" s="17"/>
    </row>
    <row r="2332" spans="35:35">
      <c r="AI2332" s="17"/>
    </row>
    <row r="2333" spans="35:35">
      <c r="AI2333" s="17"/>
    </row>
    <row r="2334" spans="35:35">
      <c r="AI2334" s="17"/>
    </row>
    <row r="2335" spans="35:35">
      <c r="AI2335" s="17"/>
    </row>
    <row r="2336" spans="35:35">
      <c r="AI2336" s="17"/>
    </row>
    <row r="2337" spans="35:35">
      <c r="AI2337" s="17"/>
    </row>
    <row r="2338" spans="35:35">
      <c r="AI2338" s="17"/>
    </row>
    <row r="2339" spans="35:35">
      <c r="AI2339" s="17"/>
    </row>
    <row r="2340" spans="35:35">
      <c r="AI2340" s="17"/>
    </row>
    <row r="2341" spans="35:35">
      <c r="AI2341" s="17"/>
    </row>
    <row r="2342" spans="35:35">
      <c r="AI2342" s="17"/>
    </row>
    <row r="2343" spans="35:35">
      <c r="AI2343" s="17"/>
    </row>
    <row r="2344" spans="35:35">
      <c r="AI2344" s="17"/>
    </row>
    <row r="2345" spans="35:35">
      <c r="AI2345" s="17"/>
    </row>
    <row r="2346" spans="35:35">
      <c r="AI2346" s="17"/>
    </row>
    <row r="2347" spans="35:35">
      <c r="AI2347" s="17"/>
    </row>
    <row r="2348" spans="35:35">
      <c r="AI2348" s="17"/>
    </row>
    <row r="2349" spans="35:35">
      <c r="AI2349" s="17"/>
    </row>
    <row r="2350" spans="35:35">
      <c r="AI2350" s="17"/>
    </row>
    <row r="2351" spans="35:35">
      <c r="AI2351" s="17"/>
    </row>
    <row r="2352" spans="35:35">
      <c r="AI2352" s="17"/>
    </row>
    <row r="2353" spans="35:35">
      <c r="AI2353" s="17"/>
    </row>
    <row r="2354" spans="35:35">
      <c r="AI2354" s="17"/>
    </row>
    <row r="2355" spans="35:35">
      <c r="AI2355" s="17"/>
    </row>
    <row r="2356" spans="35:35">
      <c r="AI2356" s="17"/>
    </row>
    <row r="2357" spans="35:35">
      <c r="AI2357" s="17"/>
    </row>
    <row r="2358" spans="35:35">
      <c r="AI2358" s="17"/>
    </row>
    <row r="2359" spans="35:35">
      <c r="AI2359" s="17"/>
    </row>
    <row r="2360" spans="35:35">
      <c r="AI2360" s="17"/>
    </row>
    <row r="2361" spans="35:35">
      <c r="AI2361" s="17"/>
    </row>
    <row r="2362" spans="35:35">
      <c r="AI2362" s="17"/>
    </row>
    <row r="2363" spans="35:35">
      <c r="AI2363" s="17"/>
    </row>
    <row r="2364" spans="35:35">
      <c r="AI2364" s="17"/>
    </row>
    <row r="2365" spans="35:35">
      <c r="AI2365" s="17"/>
    </row>
    <row r="2366" spans="35:35">
      <c r="AI2366" s="17"/>
    </row>
    <row r="2367" spans="35:35">
      <c r="AI2367" s="17"/>
    </row>
    <row r="2368" spans="35:35">
      <c r="AI2368" s="17"/>
    </row>
    <row r="2369" spans="35:35">
      <c r="AI2369" s="17"/>
    </row>
    <row r="2370" spans="35:35">
      <c r="AI2370" s="17"/>
    </row>
    <row r="2371" spans="35:35">
      <c r="AI2371" s="17"/>
    </row>
    <row r="2372" spans="35:35">
      <c r="AI2372" s="17"/>
    </row>
    <row r="2373" spans="35:35">
      <c r="AI2373" s="17"/>
    </row>
    <row r="2374" spans="35:35">
      <c r="AI2374" s="17"/>
    </row>
    <row r="2375" spans="35:35">
      <c r="AI2375" s="17"/>
    </row>
    <row r="2376" spans="35:35">
      <c r="AI2376" s="17"/>
    </row>
    <row r="2377" spans="35:35">
      <c r="AI2377" s="17"/>
    </row>
    <row r="2378" spans="35:35">
      <c r="AI2378" s="17"/>
    </row>
    <row r="2379" spans="35:35">
      <c r="AI2379" s="17"/>
    </row>
    <row r="2380" spans="35:35">
      <c r="AI2380" s="17"/>
    </row>
    <row r="2381" spans="35:35">
      <c r="AI2381" s="17"/>
    </row>
    <row r="2382" spans="35:35">
      <c r="AI2382" s="17"/>
    </row>
    <row r="2383" spans="35:35">
      <c r="AI2383" s="17"/>
    </row>
    <row r="2384" spans="35:35">
      <c r="AI2384" s="17"/>
    </row>
    <row r="2385" spans="35:35">
      <c r="AI2385" s="17"/>
    </row>
    <row r="2386" spans="35:35">
      <c r="AI2386" s="17"/>
    </row>
    <row r="2387" spans="35:35">
      <c r="AI2387" s="17"/>
    </row>
    <row r="2388" spans="35:35">
      <c r="AI2388" s="17"/>
    </row>
    <row r="2389" spans="35:35">
      <c r="AI2389" s="17"/>
    </row>
    <row r="2390" spans="35:35">
      <c r="AI2390" s="17"/>
    </row>
    <row r="2391" spans="35:35">
      <c r="AI2391" s="17"/>
    </row>
    <row r="2392" spans="35:35">
      <c r="AI2392" s="17"/>
    </row>
    <row r="2393" spans="35:35">
      <c r="AI2393" s="17"/>
    </row>
    <row r="2394" spans="35:35">
      <c r="AI2394" s="17"/>
    </row>
    <row r="2395" spans="35:35">
      <c r="AI2395" s="17"/>
    </row>
    <row r="2396" spans="35:35">
      <c r="AI2396" s="17"/>
    </row>
    <row r="2397" spans="35:35">
      <c r="AI2397" s="17"/>
    </row>
    <row r="2398" spans="35:35">
      <c r="AI2398" s="17"/>
    </row>
    <row r="2399" spans="35:35">
      <c r="AI2399" s="17"/>
    </row>
    <row r="2400" spans="35:35">
      <c r="AI2400" s="17"/>
    </row>
    <row r="2401" spans="35:35">
      <c r="AI2401" s="17"/>
    </row>
    <row r="2402" spans="35:35">
      <c r="AI2402" s="17"/>
    </row>
    <row r="2403" spans="35:35">
      <c r="AI2403" s="17"/>
    </row>
    <row r="2404" spans="35:35">
      <c r="AI2404" s="17"/>
    </row>
    <row r="2405" spans="35:35">
      <c r="AI2405" s="17"/>
    </row>
    <row r="2406" spans="35:35">
      <c r="AI2406" s="17"/>
    </row>
    <row r="2407" spans="35:35">
      <c r="AI2407" s="17"/>
    </row>
    <row r="2408" spans="35:35">
      <c r="AI2408" s="17"/>
    </row>
    <row r="2409" spans="35:35">
      <c r="AI2409" s="17"/>
    </row>
    <row r="2410" spans="35:35">
      <c r="AI2410" s="17"/>
    </row>
    <row r="2411" spans="35:35">
      <c r="AI2411" s="17"/>
    </row>
    <row r="2412" spans="35:35">
      <c r="AI2412" s="17"/>
    </row>
    <row r="2413" spans="35:35">
      <c r="AI2413" s="17"/>
    </row>
    <row r="2414" spans="35:35">
      <c r="AI2414" s="17"/>
    </row>
    <row r="2415" spans="35:35">
      <c r="AI2415" s="17"/>
    </row>
    <row r="2416" spans="35:35">
      <c r="AI2416" s="17"/>
    </row>
    <row r="2417" spans="35:35">
      <c r="AI2417" s="17"/>
    </row>
    <row r="2418" spans="35:35">
      <c r="AI2418" s="17"/>
    </row>
    <row r="2419" spans="35:35">
      <c r="AI2419" s="17"/>
    </row>
    <row r="2420" spans="35:35">
      <c r="AI2420" s="17"/>
    </row>
    <row r="2421" spans="35:35">
      <c r="AI2421" s="17"/>
    </row>
    <row r="2422" spans="35:35">
      <c r="AI2422" s="17"/>
    </row>
    <row r="2423" spans="35:35">
      <c r="AI2423" s="17"/>
    </row>
    <row r="2424" spans="35:35">
      <c r="AI2424" s="17"/>
    </row>
    <row r="2425" spans="35:35">
      <c r="AI2425" s="17"/>
    </row>
    <row r="2426" spans="35:35">
      <c r="AI2426" s="17"/>
    </row>
    <row r="2427" spans="35:35">
      <c r="AI2427" s="17"/>
    </row>
    <row r="2428" spans="35:35">
      <c r="AI2428" s="17"/>
    </row>
    <row r="2429" spans="35:35">
      <c r="AI2429" s="17"/>
    </row>
    <row r="2430" spans="35:35">
      <c r="AI2430" s="17"/>
    </row>
    <row r="2431" spans="35:35">
      <c r="AI2431" s="17"/>
    </row>
    <row r="2432" spans="35:35">
      <c r="AI2432" s="17"/>
    </row>
    <row r="2433" spans="35:35">
      <c r="AI2433" s="17"/>
    </row>
    <row r="2434" spans="35:35">
      <c r="AI2434" s="17"/>
    </row>
    <row r="2435" spans="35:35">
      <c r="AI2435" s="17"/>
    </row>
    <row r="2436" spans="35:35">
      <c r="AI2436" s="17"/>
    </row>
    <row r="2437" spans="35:35">
      <c r="AI2437" s="17"/>
    </row>
    <row r="2438" spans="35:35">
      <c r="AI2438" s="17"/>
    </row>
    <row r="2439" spans="35:35">
      <c r="AI2439" s="17"/>
    </row>
    <row r="2440" spans="35:35">
      <c r="AI2440" s="17"/>
    </row>
    <row r="2441" spans="35:35">
      <c r="AI2441" s="17"/>
    </row>
    <row r="2442" spans="35:35">
      <c r="AI2442" s="17"/>
    </row>
    <row r="2443" spans="35:35">
      <c r="AI2443" s="17"/>
    </row>
    <row r="2444" spans="35:35">
      <c r="AI2444" s="17"/>
    </row>
    <row r="2445" spans="35:35">
      <c r="AI2445" s="17"/>
    </row>
    <row r="2446" spans="35:35">
      <c r="AI2446" s="17"/>
    </row>
    <row r="2447" spans="35:35">
      <c r="AI2447" s="17"/>
    </row>
    <row r="2448" spans="35:35">
      <c r="AI2448" s="17"/>
    </row>
    <row r="2449" spans="35:35">
      <c r="AI2449" s="17"/>
    </row>
    <row r="2450" spans="35:35">
      <c r="AI2450" s="17"/>
    </row>
    <row r="2451" spans="35:35">
      <c r="AI2451" s="17"/>
    </row>
    <row r="2452" spans="35:35">
      <c r="AI2452" s="17"/>
    </row>
    <row r="2453" spans="35:35">
      <c r="AI2453" s="17"/>
    </row>
    <row r="2454" spans="35:35">
      <c r="AI2454" s="17"/>
    </row>
    <row r="2455" spans="35:35">
      <c r="AI2455" s="17"/>
    </row>
    <row r="2456" spans="35:35">
      <c r="AI2456" s="17"/>
    </row>
    <row r="2457" spans="35:35">
      <c r="AI2457" s="17"/>
    </row>
    <row r="2458" spans="35:35">
      <c r="AI2458" s="17"/>
    </row>
    <row r="2459" spans="35:35">
      <c r="AI2459" s="17"/>
    </row>
    <row r="2460" spans="35:35">
      <c r="AI2460" s="17"/>
    </row>
    <row r="2461" spans="35:35">
      <c r="AI2461" s="17"/>
    </row>
    <row r="2462" spans="35:35">
      <c r="AI2462" s="17"/>
    </row>
    <row r="2463" spans="35:35">
      <c r="AI2463" s="17"/>
    </row>
    <row r="2464" spans="35:35">
      <c r="AI2464" s="17"/>
    </row>
    <row r="2465" spans="35:35">
      <c r="AI2465" s="17"/>
    </row>
    <row r="2466" spans="35:35">
      <c r="AI2466" s="17"/>
    </row>
    <row r="2467" spans="35:35">
      <c r="AI2467" s="17"/>
    </row>
    <row r="2468" spans="35:35">
      <c r="AI2468" s="17"/>
    </row>
    <row r="2469" spans="35:35">
      <c r="AI2469" s="17"/>
    </row>
    <row r="2470" spans="35:35">
      <c r="AI2470" s="17"/>
    </row>
    <row r="2471" spans="35:35">
      <c r="AI2471" s="17"/>
    </row>
    <row r="2472" spans="35:35">
      <c r="AI2472" s="17"/>
    </row>
    <row r="2473" spans="35:35">
      <c r="AI2473" s="17"/>
    </row>
    <row r="2474" spans="35:35">
      <c r="AI2474" s="17"/>
    </row>
    <row r="2475" spans="35:35">
      <c r="AI2475" s="17"/>
    </row>
    <row r="2476" spans="35:35">
      <c r="AI2476" s="17"/>
    </row>
    <row r="2477" spans="35:35">
      <c r="AI2477" s="17"/>
    </row>
    <row r="2478" spans="35:35">
      <c r="AI2478" s="17"/>
    </row>
    <row r="2479" spans="35:35">
      <c r="AI2479" s="17"/>
    </row>
    <row r="2480" spans="35:35">
      <c r="AI2480" s="17"/>
    </row>
    <row r="2481" spans="35:35">
      <c r="AI2481" s="17"/>
    </row>
    <row r="2482" spans="35:35">
      <c r="AI2482" s="17"/>
    </row>
    <row r="2483" spans="35:35">
      <c r="AI2483" s="17"/>
    </row>
    <row r="2484" spans="35:35">
      <c r="AI2484" s="17"/>
    </row>
    <row r="2485" spans="35:35">
      <c r="AI2485" s="17"/>
    </row>
    <row r="2486" spans="35:35">
      <c r="AI2486" s="17"/>
    </row>
    <row r="2487" spans="35:35">
      <c r="AI2487" s="17"/>
    </row>
    <row r="2488" spans="35:35">
      <c r="AI2488" s="17"/>
    </row>
    <row r="2489" spans="35:35">
      <c r="AI2489" s="17"/>
    </row>
    <row r="2490" spans="35:35">
      <c r="AI2490" s="17"/>
    </row>
    <row r="2491" spans="35:35">
      <c r="AI2491" s="17"/>
    </row>
    <row r="2492" spans="35:35">
      <c r="AI2492" s="17"/>
    </row>
    <row r="2493" spans="35:35">
      <c r="AI2493" s="17"/>
    </row>
    <row r="2494" spans="35:35">
      <c r="AI2494" s="17"/>
    </row>
    <row r="2495" spans="35:35">
      <c r="AI2495" s="17"/>
    </row>
    <row r="2496" spans="35:35">
      <c r="AI2496" s="17"/>
    </row>
    <row r="2497" spans="35:35">
      <c r="AI2497" s="17"/>
    </row>
    <row r="2498" spans="35:35">
      <c r="AI2498" s="17"/>
    </row>
    <row r="2499" spans="35:35">
      <c r="AI2499" s="17"/>
    </row>
    <row r="2500" spans="35:35">
      <c r="AI2500" s="17"/>
    </row>
    <row r="2501" spans="35:35">
      <c r="AI2501" s="17"/>
    </row>
    <row r="2502" spans="35:35">
      <c r="AI2502" s="17"/>
    </row>
    <row r="2503" spans="35:35">
      <c r="AI2503" s="17"/>
    </row>
    <row r="2504" spans="35:35">
      <c r="AI2504" s="17"/>
    </row>
    <row r="2505" spans="35:35">
      <c r="AI2505" s="17"/>
    </row>
    <row r="2506" spans="35:35">
      <c r="AI2506" s="17"/>
    </row>
    <row r="2507" spans="35:35">
      <c r="AI2507" s="17"/>
    </row>
    <row r="2508" spans="35:35">
      <c r="AI2508" s="17"/>
    </row>
    <row r="2509" spans="35:35">
      <c r="AI2509" s="17"/>
    </row>
    <row r="2510" spans="35:35">
      <c r="AI2510" s="17"/>
    </row>
    <row r="2511" spans="35:35">
      <c r="AI2511" s="17"/>
    </row>
    <row r="2512" spans="35:35">
      <c r="AI2512" s="17"/>
    </row>
    <row r="2513" spans="35:35">
      <c r="AI2513" s="17"/>
    </row>
    <row r="2514" spans="35:35">
      <c r="AI2514" s="17"/>
    </row>
    <row r="2515" spans="35:35">
      <c r="AI2515" s="17"/>
    </row>
    <row r="2516" spans="35:35">
      <c r="AI2516" s="17"/>
    </row>
    <row r="2517" spans="35:35">
      <c r="AI2517" s="17"/>
    </row>
    <row r="2518" spans="35:35">
      <c r="AI2518" s="17"/>
    </row>
    <row r="2519" spans="35:35">
      <c r="AI2519" s="17"/>
    </row>
    <row r="2520" spans="35:35">
      <c r="AI2520" s="17"/>
    </row>
    <row r="2521" spans="35:35">
      <c r="AI2521" s="17"/>
    </row>
    <row r="2522" spans="35:35">
      <c r="AI2522" s="17"/>
    </row>
    <row r="2523" spans="35:35">
      <c r="AI2523" s="17"/>
    </row>
    <row r="2524" spans="35:35">
      <c r="AI2524" s="17"/>
    </row>
    <row r="2525" spans="35:35">
      <c r="AI2525" s="17"/>
    </row>
    <row r="2526" spans="35:35">
      <c r="AI2526" s="17"/>
    </row>
    <row r="2527" spans="35:35">
      <c r="AI2527" s="17"/>
    </row>
    <row r="2528" spans="35:35">
      <c r="AI2528" s="17"/>
    </row>
    <row r="2529" spans="35:35">
      <c r="AI2529" s="17"/>
    </row>
    <row r="2530" spans="35:35">
      <c r="AI2530" s="17"/>
    </row>
    <row r="2531" spans="35:35">
      <c r="AI2531" s="17"/>
    </row>
    <row r="2532" spans="35:35">
      <c r="AI2532" s="17"/>
    </row>
    <row r="2533" spans="35:35">
      <c r="AI2533" s="17"/>
    </row>
    <row r="2534" spans="35:35">
      <c r="AI2534" s="17"/>
    </row>
    <row r="2535" spans="35:35">
      <c r="AI2535" s="17"/>
    </row>
    <row r="2536" spans="35:35">
      <c r="AI2536" s="17"/>
    </row>
    <row r="2537" spans="35:35">
      <c r="AI2537" s="17"/>
    </row>
    <row r="2538" spans="35:35">
      <c r="AI2538" s="17"/>
    </row>
    <row r="2539" spans="35:35">
      <c r="AI2539" s="17"/>
    </row>
    <row r="2540" spans="35:35">
      <c r="AI2540" s="17"/>
    </row>
    <row r="2541" spans="35:35">
      <c r="AI2541" s="17"/>
    </row>
    <row r="2542" spans="35:35">
      <c r="AI2542" s="17"/>
    </row>
    <row r="2543" spans="35:35">
      <c r="AI2543" s="17"/>
    </row>
    <row r="2544" spans="35:35">
      <c r="AI2544" s="17"/>
    </row>
    <row r="2545" spans="35:35">
      <c r="AI2545" s="17"/>
    </row>
    <row r="2546" spans="35:35">
      <c r="AI2546" s="17"/>
    </row>
    <row r="2547" spans="35:35">
      <c r="AI2547" s="17"/>
    </row>
    <row r="2548" spans="35:35">
      <c r="AI2548" s="17"/>
    </row>
    <row r="2549" spans="35:35">
      <c r="AI2549" s="17"/>
    </row>
    <row r="2550" spans="35:35">
      <c r="AI2550" s="17"/>
    </row>
    <row r="2551" spans="35:35">
      <c r="AI2551" s="17"/>
    </row>
    <row r="2552" spans="35:35">
      <c r="AI2552" s="17"/>
    </row>
    <row r="2553" spans="35:35">
      <c r="AI2553" s="17"/>
    </row>
    <row r="2554" spans="35:35">
      <c r="AI2554" s="17"/>
    </row>
    <row r="2555" spans="35:35">
      <c r="AI2555" s="17"/>
    </row>
    <row r="2556" spans="35:35">
      <c r="AI2556" s="17"/>
    </row>
    <row r="2557" spans="35:35">
      <c r="AI2557" s="17"/>
    </row>
    <row r="2558" spans="35:35">
      <c r="AI2558" s="17"/>
    </row>
    <row r="2559" spans="35:35">
      <c r="AI2559" s="17"/>
    </row>
    <row r="2560" spans="35:35">
      <c r="AI2560" s="17"/>
    </row>
    <row r="2561" spans="35:35">
      <c r="AI2561" s="17"/>
    </row>
    <row r="2562" spans="35:35">
      <c r="AI2562" s="17"/>
    </row>
    <row r="2563" spans="35:35">
      <c r="AI2563" s="17"/>
    </row>
    <row r="2564" spans="35:35">
      <c r="AI2564" s="17"/>
    </row>
    <row r="2565" spans="35:35">
      <c r="AI2565" s="17"/>
    </row>
    <row r="2566" spans="35:35">
      <c r="AI2566" s="17"/>
    </row>
    <row r="2567" spans="35:35">
      <c r="AI2567" s="17"/>
    </row>
    <row r="2568" spans="35:35">
      <c r="AI2568" s="17"/>
    </row>
    <row r="2569" spans="35:35">
      <c r="AI2569" s="17"/>
    </row>
    <row r="2570" spans="35:35">
      <c r="AI2570" s="17"/>
    </row>
    <row r="2571" spans="35:35">
      <c r="AI2571" s="17"/>
    </row>
    <row r="2572" spans="35:35">
      <c r="AI2572" s="17"/>
    </row>
    <row r="2573" spans="35:35">
      <c r="AI2573" s="17"/>
    </row>
    <row r="2574" spans="35:35">
      <c r="AI2574" s="17"/>
    </row>
    <row r="2575" spans="35:35">
      <c r="AI2575" s="17"/>
    </row>
    <row r="2576" spans="35:35">
      <c r="AI2576" s="17"/>
    </row>
    <row r="2577" spans="35:35">
      <c r="AI2577" s="17"/>
    </row>
    <row r="2578" spans="35:35">
      <c r="AI2578" s="17"/>
    </row>
    <row r="2579" spans="35:35">
      <c r="AI2579" s="17"/>
    </row>
    <row r="2580" spans="35:35">
      <c r="AI2580" s="17"/>
    </row>
    <row r="2581" spans="35:35">
      <c r="AI2581" s="17"/>
    </row>
    <row r="2582" spans="35:35">
      <c r="AI2582" s="17"/>
    </row>
    <row r="2583" spans="35:35">
      <c r="AI2583" s="17"/>
    </row>
    <row r="2584" spans="35:35">
      <c r="AI2584" s="17"/>
    </row>
    <row r="2585" spans="35:35">
      <c r="AI2585" s="17"/>
    </row>
    <row r="2586" spans="35:35">
      <c r="AI2586" s="17"/>
    </row>
    <row r="2587" spans="35:35">
      <c r="AI2587" s="17"/>
    </row>
    <row r="2588" spans="35:35">
      <c r="AI2588" s="17"/>
    </row>
    <row r="2589" spans="35:35">
      <c r="AI2589" s="17"/>
    </row>
    <row r="2590" spans="35:35">
      <c r="AI2590" s="17"/>
    </row>
    <row r="2591" spans="35:35">
      <c r="AI2591" s="17"/>
    </row>
    <row r="2592" spans="35:35">
      <c r="AI2592" s="17"/>
    </row>
    <row r="2593" spans="35:35">
      <c r="AI2593" s="17"/>
    </row>
    <row r="2594" spans="35:35">
      <c r="AI2594" s="17"/>
    </row>
    <row r="2595" spans="35:35">
      <c r="AI2595" s="17"/>
    </row>
    <row r="2596" spans="35:35">
      <c r="AI2596" s="17"/>
    </row>
    <row r="2597" spans="35:35">
      <c r="AI2597" s="17"/>
    </row>
    <row r="2598" spans="35:35">
      <c r="AI2598" s="17"/>
    </row>
    <row r="2599" spans="35:35">
      <c r="AI2599" s="17"/>
    </row>
    <row r="2600" spans="35:35">
      <c r="AI2600" s="17"/>
    </row>
    <row r="2601" spans="35:35">
      <c r="AI2601" s="17"/>
    </row>
    <row r="2602" spans="35:35">
      <c r="AI2602" s="17"/>
    </row>
    <row r="2603" spans="35:35">
      <c r="AI2603" s="17"/>
    </row>
    <row r="2604" spans="35:35">
      <c r="AI2604" s="17"/>
    </row>
    <row r="2605" spans="35:35">
      <c r="AI2605" s="17"/>
    </row>
    <row r="2606" spans="35:35">
      <c r="AI2606" s="17"/>
    </row>
    <row r="2607" spans="35:35">
      <c r="AI2607" s="17"/>
    </row>
    <row r="2608" spans="35:35">
      <c r="AI2608" s="17"/>
    </row>
    <row r="2609" spans="35:35">
      <c r="AI2609" s="17"/>
    </row>
    <row r="2610" spans="35:35">
      <c r="AI2610" s="17"/>
    </row>
    <row r="2611" spans="35:35">
      <c r="AI2611" s="17"/>
    </row>
    <row r="2612" spans="35:35">
      <c r="AI2612" s="17"/>
    </row>
    <row r="2613" spans="35:35">
      <c r="AI2613" s="17"/>
    </row>
    <row r="2614" spans="35:35">
      <c r="AI2614" s="17"/>
    </row>
    <row r="2615" spans="35:35">
      <c r="AI2615" s="17"/>
    </row>
    <row r="2616" spans="35:35">
      <c r="AI2616" s="17"/>
    </row>
    <row r="2617" spans="35:35">
      <c r="AI2617" s="17"/>
    </row>
    <row r="2618" spans="35:35">
      <c r="AI2618" s="17"/>
    </row>
    <row r="2619" spans="35:35">
      <c r="AI2619" s="17"/>
    </row>
    <row r="2620" spans="35:35">
      <c r="AI2620" s="17"/>
    </row>
    <row r="2621" spans="35:35">
      <c r="AI2621" s="17"/>
    </row>
    <row r="2622" spans="35:35">
      <c r="AI2622" s="17"/>
    </row>
    <row r="2623" spans="35:35">
      <c r="AI2623" s="17"/>
    </row>
    <row r="2624" spans="35:35">
      <c r="AI2624" s="17"/>
    </row>
    <row r="2625" spans="35:35">
      <c r="AI2625" s="17"/>
    </row>
    <row r="2626" spans="35:35">
      <c r="AI2626" s="17"/>
    </row>
    <row r="2627" spans="35:35">
      <c r="AI2627" s="17"/>
    </row>
    <row r="2628" spans="35:35">
      <c r="AI2628" s="17"/>
    </row>
    <row r="2629" spans="35:35">
      <c r="AI2629" s="17"/>
    </row>
    <row r="2630" spans="35:35">
      <c r="AI2630" s="17"/>
    </row>
    <row r="2631" spans="35:35">
      <c r="AI2631" s="17"/>
    </row>
    <row r="2632" spans="35:35">
      <c r="AI2632" s="17"/>
    </row>
    <row r="2633" spans="35:35">
      <c r="AI2633" s="17"/>
    </row>
    <row r="2634" spans="35:35">
      <c r="AI2634" s="17"/>
    </row>
    <row r="2635" spans="35:35">
      <c r="AI2635" s="17"/>
    </row>
    <row r="2636" spans="35:35">
      <c r="AI2636" s="17"/>
    </row>
    <row r="2637" spans="35:35">
      <c r="AI2637" s="17"/>
    </row>
    <row r="2638" spans="35:35">
      <c r="AI2638" s="17"/>
    </row>
    <row r="2639" spans="35:35">
      <c r="AI2639" s="17"/>
    </row>
    <row r="2640" spans="35:35">
      <c r="AI2640" s="17"/>
    </row>
    <row r="2641" spans="35:35">
      <c r="AI2641" s="17"/>
    </row>
    <row r="2642" spans="35:35">
      <c r="AI2642" s="17"/>
    </row>
    <row r="2643" spans="35:35">
      <c r="AI2643" s="17"/>
    </row>
    <row r="2644" spans="35:35">
      <c r="AI2644" s="17"/>
    </row>
    <row r="2645" spans="35:35">
      <c r="AI2645" s="17"/>
    </row>
    <row r="2646" spans="35:35">
      <c r="AI2646" s="17"/>
    </row>
    <row r="2647" spans="35:35">
      <c r="AI2647" s="17"/>
    </row>
    <row r="2648" spans="35:35">
      <c r="AI2648" s="17"/>
    </row>
    <row r="2649" spans="35:35">
      <c r="AI2649" s="17"/>
    </row>
    <row r="2650" spans="35:35">
      <c r="AI2650" s="17"/>
    </row>
    <row r="2651" spans="35:35">
      <c r="AI2651" s="17"/>
    </row>
    <row r="2652" spans="35:35">
      <c r="AI2652" s="17"/>
    </row>
    <row r="2653" spans="35:35">
      <c r="AI2653" s="17"/>
    </row>
    <row r="2654" spans="35:35">
      <c r="AI2654" s="17"/>
    </row>
    <row r="2655" spans="35:35">
      <c r="AI2655" s="17"/>
    </row>
    <row r="2656" spans="35:35">
      <c r="AI2656" s="17"/>
    </row>
    <row r="2657" spans="35:35">
      <c r="AI2657" s="17"/>
    </row>
    <row r="2658" spans="35:35">
      <c r="AI2658" s="17"/>
    </row>
    <row r="2659" spans="35:35">
      <c r="AI2659" s="17"/>
    </row>
    <row r="2660" spans="35:35">
      <c r="AI2660" s="17"/>
    </row>
    <row r="2661" spans="35:35">
      <c r="AI2661" s="17"/>
    </row>
    <row r="2662" spans="35:35">
      <c r="AI2662" s="17"/>
    </row>
    <row r="2663" spans="35:35">
      <c r="AI2663" s="17"/>
    </row>
    <row r="2664" spans="35:35">
      <c r="AI2664" s="17"/>
    </row>
    <row r="2665" spans="35:35">
      <c r="AI2665" s="17"/>
    </row>
    <row r="2666" spans="35:35">
      <c r="AI2666" s="17"/>
    </row>
    <row r="2667" spans="35:35">
      <c r="AI2667" s="17"/>
    </row>
    <row r="2668" spans="35:35">
      <c r="AI2668" s="17"/>
    </row>
    <row r="2669" spans="35:35">
      <c r="AI2669" s="17"/>
    </row>
    <row r="2670" spans="35:35">
      <c r="AI2670" s="17"/>
    </row>
    <row r="2671" spans="35:35">
      <c r="AI2671" s="17"/>
    </row>
    <row r="2672" spans="35:35">
      <c r="AI2672" s="17"/>
    </row>
    <row r="2673" spans="35:35">
      <c r="AI2673" s="17"/>
    </row>
    <row r="2674" spans="35:35">
      <c r="AI2674" s="17"/>
    </row>
    <row r="2675" spans="35:35">
      <c r="AI2675" s="17"/>
    </row>
    <row r="2676" spans="35:35">
      <c r="AI2676" s="17"/>
    </row>
    <row r="2677" spans="35:35">
      <c r="AI2677" s="17"/>
    </row>
    <row r="2678" spans="35:35">
      <c r="AI2678" s="17"/>
    </row>
    <row r="2679" spans="35:35">
      <c r="AI2679" s="17"/>
    </row>
    <row r="2680" spans="35:35">
      <c r="AI2680" s="17"/>
    </row>
    <row r="2681" spans="35:35">
      <c r="AI2681" s="17"/>
    </row>
    <row r="2682" spans="35:35">
      <c r="AI2682" s="17"/>
    </row>
    <row r="2683" spans="35:35">
      <c r="AI2683" s="17"/>
    </row>
    <row r="2684" spans="35:35">
      <c r="AI2684" s="17"/>
    </row>
    <row r="2685" spans="35:35">
      <c r="AI2685" s="17"/>
    </row>
    <row r="2686" spans="35:35">
      <c r="AI2686" s="17"/>
    </row>
    <row r="2687" spans="35:35">
      <c r="AI2687" s="17"/>
    </row>
    <row r="2688" spans="35:35">
      <c r="AI2688" s="17"/>
    </row>
    <row r="2689" spans="35:35">
      <c r="AI2689" s="17"/>
    </row>
    <row r="2690" spans="35:35">
      <c r="AI2690" s="17"/>
    </row>
    <row r="2691" spans="35:35">
      <c r="AI2691" s="17"/>
    </row>
    <row r="2692" spans="35:35">
      <c r="AI2692" s="17"/>
    </row>
    <row r="2693" spans="35:35">
      <c r="AI2693" s="17"/>
    </row>
    <row r="2694" spans="35:35">
      <c r="AI2694" s="17"/>
    </row>
    <row r="2695" spans="35:35">
      <c r="AI2695" s="17"/>
    </row>
    <row r="2696" spans="35:35">
      <c r="AI2696" s="17"/>
    </row>
    <row r="2697" spans="35:35">
      <c r="AI2697" s="17"/>
    </row>
    <row r="2698" spans="35:35">
      <c r="AI2698" s="17"/>
    </row>
    <row r="2699" spans="35:35">
      <c r="AI2699" s="17"/>
    </row>
    <row r="2700" spans="35:35">
      <c r="AI2700" s="17"/>
    </row>
    <row r="2701" spans="35:35">
      <c r="AI2701" s="17"/>
    </row>
    <row r="2702" spans="35:35">
      <c r="AI2702" s="17"/>
    </row>
    <row r="2703" spans="35:35">
      <c r="AI2703" s="17"/>
    </row>
    <row r="2704" spans="35:35">
      <c r="AI2704" s="17"/>
    </row>
    <row r="2705" spans="35:35">
      <c r="AI2705" s="17"/>
    </row>
    <row r="2706" spans="35:35">
      <c r="AI2706" s="17"/>
    </row>
    <row r="2707" spans="35:35">
      <c r="AI2707" s="17"/>
    </row>
    <row r="2708" spans="35:35">
      <c r="AI2708" s="17"/>
    </row>
    <row r="2709" spans="35:35">
      <c r="AI2709" s="17"/>
    </row>
    <row r="2710" spans="35:35">
      <c r="AI2710" s="17"/>
    </row>
    <row r="2711" spans="35:35">
      <c r="AI2711" s="17"/>
    </row>
    <row r="2712" spans="35:35">
      <c r="AI2712" s="17"/>
    </row>
    <row r="2713" spans="35:35">
      <c r="AI2713" s="17"/>
    </row>
    <row r="2714" spans="35:35">
      <c r="AI2714" s="17"/>
    </row>
    <row r="2715" spans="35:35">
      <c r="AI2715" s="17"/>
    </row>
    <row r="2716" spans="35:35">
      <c r="AI2716" s="17"/>
    </row>
    <row r="2717" spans="35:35">
      <c r="AI2717" s="17"/>
    </row>
    <row r="2718" spans="35:35">
      <c r="AI2718" s="17"/>
    </row>
    <row r="2719" spans="35:35">
      <c r="AI2719" s="17"/>
    </row>
    <row r="2720" spans="35:35">
      <c r="AI2720" s="17"/>
    </row>
    <row r="2721" spans="35:35">
      <c r="AI2721" s="17"/>
    </row>
    <row r="2722" spans="35:35">
      <c r="AI2722" s="17"/>
    </row>
    <row r="2723" spans="35:35">
      <c r="AI2723" s="17"/>
    </row>
    <row r="2724" spans="35:35">
      <c r="AI2724" s="17"/>
    </row>
    <row r="2725" spans="35:35">
      <c r="AI2725" s="17"/>
    </row>
    <row r="2726" spans="35:35">
      <c r="AI2726" s="17"/>
    </row>
    <row r="2727" spans="35:35">
      <c r="AI2727" s="17"/>
    </row>
    <row r="2728" spans="35:35">
      <c r="AI2728" s="17"/>
    </row>
    <row r="2729" spans="35:35">
      <c r="AI2729" s="17"/>
    </row>
    <row r="2730" spans="35:35">
      <c r="AI2730" s="17"/>
    </row>
    <row r="2731" spans="35:35">
      <c r="AI2731" s="17"/>
    </row>
    <row r="2732" spans="35:35">
      <c r="AI2732" s="17"/>
    </row>
    <row r="2733" spans="35:35">
      <c r="AI2733" s="17"/>
    </row>
    <row r="2734" spans="35:35">
      <c r="AI2734" s="17"/>
    </row>
    <row r="2735" spans="35:35">
      <c r="AI2735" s="17"/>
    </row>
    <row r="2736" spans="35:35">
      <c r="AI2736" s="17"/>
    </row>
    <row r="2737" spans="35:35">
      <c r="AI2737" s="17"/>
    </row>
    <row r="2738" spans="35:35">
      <c r="AI2738" s="17"/>
    </row>
    <row r="2739" spans="35:35">
      <c r="AI2739" s="17"/>
    </row>
    <row r="2740" spans="35:35">
      <c r="AI2740" s="17"/>
    </row>
    <row r="2741" spans="35:35">
      <c r="AI2741" s="17"/>
    </row>
    <row r="2742" spans="35:35">
      <c r="AI2742" s="17"/>
    </row>
    <row r="2743" spans="35:35">
      <c r="AI2743" s="17"/>
    </row>
    <row r="2744" spans="35:35">
      <c r="AI2744" s="17"/>
    </row>
    <row r="2745" spans="35:35">
      <c r="AI2745" s="17"/>
    </row>
    <row r="2746" spans="35:35">
      <c r="AI2746" s="17"/>
    </row>
    <row r="2747" spans="35:35">
      <c r="AI2747" s="17"/>
    </row>
    <row r="2748" spans="35:35">
      <c r="AI2748" s="17"/>
    </row>
    <row r="2749" spans="35:35">
      <c r="AI2749" s="17"/>
    </row>
    <row r="2750" spans="35:35">
      <c r="AI2750" s="17"/>
    </row>
    <row r="2751" spans="35:35">
      <c r="AI2751" s="17"/>
    </row>
    <row r="2752" spans="35:35">
      <c r="AI2752" s="17"/>
    </row>
    <row r="2753" spans="35:35">
      <c r="AI2753" s="17"/>
    </row>
    <row r="2754" spans="35:35">
      <c r="AI2754" s="17"/>
    </row>
    <row r="2755" spans="35:35">
      <c r="AI2755" s="17"/>
    </row>
    <row r="2756" spans="35:35">
      <c r="AI2756" s="17"/>
    </row>
    <row r="2757" spans="35:35">
      <c r="AI2757" s="17"/>
    </row>
    <row r="2758" spans="35:35">
      <c r="AI2758" s="17"/>
    </row>
    <row r="2759" spans="35:35">
      <c r="AI2759" s="17"/>
    </row>
    <row r="2760" spans="35:35">
      <c r="AI2760" s="17"/>
    </row>
    <row r="2761" spans="35:35">
      <c r="AI2761" s="17"/>
    </row>
    <row r="2762" spans="35:35">
      <c r="AI2762" s="17"/>
    </row>
    <row r="2763" spans="35:35">
      <c r="AI2763" s="17"/>
    </row>
    <row r="2764" spans="35:35">
      <c r="AI2764" s="17"/>
    </row>
    <row r="2765" spans="35:35">
      <c r="AI2765" s="17"/>
    </row>
    <row r="2766" spans="35:35">
      <c r="AI2766" s="17"/>
    </row>
    <row r="2767" spans="35:35">
      <c r="AI2767" s="17"/>
    </row>
    <row r="2768" spans="35:35">
      <c r="AI2768" s="17"/>
    </row>
    <row r="2769" spans="35:35">
      <c r="AI2769" s="17"/>
    </row>
    <row r="2770" spans="35:35">
      <c r="AI2770" s="17"/>
    </row>
    <row r="2771" spans="35:35">
      <c r="AI2771" s="17"/>
    </row>
    <row r="2772" spans="35:35">
      <c r="AI2772" s="17"/>
    </row>
    <row r="2773" spans="35:35">
      <c r="AI2773" s="17"/>
    </row>
    <row r="2774" spans="35:35">
      <c r="AI2774" s="17"/>
    </row>
    <row r="2775" spans="35:35">
      <c r="AI2775" s="17"/>
    </row>
    <row r="2776" spans="35:35">
      <c r="AI2776" s="17"/>
    </row>
    <row r="2777" spans="35:35">
      <c r="AI2777" s="17"/>
    </row>
    <row r="2778" spans="35:35">
      <c r="AI2778" s="17"/>
    </row>
    <row r="2779" spans="35:35">
      <c r="AI2779" s="17"/>
    </row>
    <row r="2780" spans="35:35">
      <c r="AI2780" s="17"/>
    </row>
    <row r="2781" spans="35:35">
      <c r="AI2781" s="17"/>
    </row>
    <row r="2782" spans="35:35">
      <c r="AI2782" s="17"/>
    </row>
    <row r="2783" spans="35:35">
      <c r="AI2783" s="17"/>
    </row>
    <row r="2784" spans="35:35">
      <c r="AI2784" s="17"/>
    </row>
    <row r="2785" spans="35:35">
      <c r="AI2785" s="17"/>
    </row>
    <row r="2786" spans="35:35">
      <c r="AI2786" s="17"/>
    </row>
    <row r="2787" spans="35:35">
      <c r="AI2787" s="17"/>
    </row>
    <row r="2788" spans="35:35">
      <c r="AI2788" s="17"/>
    </row>
    <row r="2789" spans="35:35">
      <c r="AI2789" s="17"/>
    </row>
    <row r="2790" spans="35:35">
      <c r="AI2790" s="17"/>
    </row>
    <row r="2791" spans="35:35">
      <c r="AI2791" s="17"/>
    </row>
    <row r="2792" spans="35:35">
      <c r="AI2792" s="17"/>
    </row>
    <row r="2793" spans="35:35">
      <c r="AI2793" s="17"/>
    </row>
    <row r="2794" spans="35:35">
      <c r="AI2794" s="17"/>
    </row>
    <row r="2795" spans="35:35">
      <c r="AI2795" s="17"/>
    </row>
    <row r="2796" spans="35:35">
      <c r="AI2796" s="17"/>
    </row>
    <row r="2797" spans="35:35">
      <c r="AI2797" s="17"/>
    </row>
    <row r="2798" spans="35:35">
      <c r="AI2798" s="17"/>
    </row>
    <row r="2799" spans="35:35">
      <c r="AI2799" s="17"/>
    </row>
    <row r="2800" spans="35:35">
      <c r="AI2800" s="17"/>
    </row>
    <row r="2801" spans="35:35">
      <c r="AI2801" s="17"/>
    </row>
    <row r="2802" spans="35:35">
      <c r="AI2802" s="17"/>
    </row>
    <row r="2803" spans="35:35">
      <c r="AI2803" s="17"/>
    </row>
    <row r="2804" spans="35:35">
      <c r="AI2804" s="17"/>
    </row>
    <row r="2805" spans="35:35">
      <c r="AI2805" s="17"/>
    </row>
    <row r="2806" spans="35:35">
      <c r="AI2806" s="17"/>
    </row>
    <row r="2807" spans="35:35">
      <c r="AI2807" s="17"/>
    </row>
    <row r="2808" spans="35:35">
      <c r="AI2808" s="17"/>
    </row>
    <row r="2809" spans="35:35">
      <c r="AI2809" s="17"/>
    </row>
    <row r="2810" spans="35:35">
      <c r="AI2810" s="17"/>
    </row>
    <row r="2811" spans="35:35">
      <c r="AI2811" s="17"/>
    </row>
    <row r="2812" spans="35:35">
      <c r="AI2812" s="17"/>
    </row>
    <row r="2813" spans="35:35">
      <c r="AI2813" s="17"/>
    </row>
    <row r="2814" spans="35:35">
      <c r="AI2814" s="17"/>
    </row>
    <row r="2815" spans="35:35">
      <c r="AI2815" s="17"/>
    </row>
    <row r="2816" spans="35:35">
      <c r="AI2816" s="17"/>
    </row>
    <row r="2817" spans="35:35">
      <c r="AI2817" s="17"/>
    </row>
    <row r="2818" spans="35:35">
      <c r="AI2818" s="17"/>
    </row>
    <row r="2819" spans="35:35">
      <c r="AI2819" s="17"/>
    </row>
    <row r="2820" spans="35:35">
      <c r="AI2820" s="17"/>
    </row>
    <row r="2821" spans="35:35">
      <c r="AI2821" s="17"/>
    </row>
    <row r="2822" spans="35:35">
      <c r="AI2822" s="17"/>
    </row>
    <row r="2823" spans="35:35">
      <c r="AI2823" s="17"/>
    </row>
    <row r="2824" spans="35:35">
      <c r="AI2824" s="17"/>
    </row>
    <row r="2825" spans="35:35">
      <c r="AI2825" s="17"/>
    </row>
    <row r="2826" spans="35:35">
      <c r="AI2826" s="17"/>
    </row>
    <row r="2827" spans="35:35">
      <c r="AI2827" s="17"/>
    </row>
    <row r="2828" spans="35:35">
      <c r="AI2828" s="17"/>
    </row>
    <row r="2829" spans="35:35">
      <c r="AI2829" s="17"/>
    </row>
    <row r="2830" spans="35:35">
      <c r="AI2830" s="17"/>
    </row>
    <row r="2831" spans="35:35">
      <c r="AI2831" s="17"/>
    </row>
    <row r="2832" spans="35:35">
      <c r="AI2832" s="17"/>
    </row>
    <row r="2833" spans="35:35">
      <c r="AI2833" s="17"/>
    </row>
    <row r="2834" spans="35:35">
      <c r="AI2834" s="17"/>
    </row>
    <row r="2835" spans="35:35">
      <c r="AI2835" s="17"/>
    </row>
    <row r="2836" spans="35:35">
      <c r="AI2836" s="17"/>
    </row>
    <row r="2837" spans="35:35">
      <c r="AI2837" s="17"/>
    </row>
    <row r="2838" spans="35:35">
      <c r="AI2838" s="17"/>
    </row>
    <row r="2839" spans="35:35">
      <c r="AI2839" s="17"/>
    </row>
    <row r="2840" spans="35:35">
      <c r="AI2840" s="17"/>
    </row>
    <row r="2841" spans="35:35">
      <c r="AI2841" s="17"/>
    </row>
    <row r="2842" spans="35:35">
      <c r="AI2842" s="17"/>
    </row>
    <row r="2843" spans="35:35">
      <c r="AI2843" s="17"/>
    </row>
    <row r="2844" spans="35:35">
      <c r="AI2844" s="17"/>
    </row>
    <row r="2845" spans="35:35">
      <c r="AI2845" s="17"/>
    </row>
    <row r="2846" spans="35:35">
      <c r="AI2846" s="17"/>
    </row>
    <row r="2847" spans="35:35">
      <c r="AI2847" s="17"/>
    </row>
    <row r="2848" spans="35:35">
      <c r="AI2848" s="17"/>
    </row>
    <row r="2849" spans="35:35">
      <c r="AI2849" s="17"/>
    </row>
    <row r="2850" spans="35:35">
      <c r="AI2850" s="17"/>
    </row>
    <row r="2851" spans="35:35">
      <c r="AI2851" s="17"/>
    </row>
    <row r="2852" spans="35:35">
      <c r="AI2852" s="17"/>
    </row>
    <row r="2853" spans="35:35">
      <c r="AI2853" s="17"/>
    </row>
    <row r="2854" spans="35:35">
      <c r="AI2854" s="17"/>
    </row>
    <row r="2855" spans="35:35">
      <c r="AI2855" s="17"/>
    </row>
    <row r="2856" spans="35:35">
      <c r="AI2856" s="17"/>
    </row>
    <row r="2857" spans="35:35">
      <c r="AI2857" s="17"/>
    </row>
    <row r="2858" spans="35:35">
      <c r="AI2858" s="17"/>
    </row>
    <row r="2859" spans="35:35">
      <c r="AI2859" s="17"/>
    </row>
    <row r="2860" spans="35:35">
      <c r="AI2860" s="17"/>
    </row>
    <row r="2861" spans="35:35">
      <c r="AI2861" s="17"/>
    </row>
    <row r="2862" spans="35:35">
      <c r="AI2862" s="17"/>
    </row>
    <row r="2863" spans="35:35">
      <c r="AI2863" s="17"/>
    </row>
    <row r="2864" spans="35:35">
      <c r="AI2864" s="17"/>
    </row>
    <row r="2865" spans="35:35">
      <c r="AI2865" s="17"/>
    </row>
    <row r="2866" spans="35:35">
      <c r="AI2866" s="17"/>
    </row>
    <row r="2867" spans="35:35">
      <c r="AI2867" s="17"/>
    </row>
    <row r="2868" spans="35:35">
      <c r="AI2868" s="17"/>
    </row>
    <row r="2869" spans="35:35">
      <c r="AI2869" s="17"/>
    </row>
    <row r="2870" spans="35:35">
      <c r="AI2870" s="17"/>
    </row>
    <row r="2871" spans="35:35">
      <c r="AI2871" s="17"/>
    </row>
    <row r="2872" spans="35:35">
      <c r="AI2872" s="17"/>
    </row>
    <row r="2873" spans="35:35">
      <c r="AI2873" s="17"/>
    </row>
    <row r="2874" spans="35:35">
      <c r="AI2874" s="17"/>
    </row>
    <row r="2875" spans="35:35">
      <c r="AI2875" s="17"/>
    </row>
    <row r="2876" spans="35:35">
      <c r="AI2876" s="17"/>
    </row>
    <row r="2877" spans="35:35">
      <c r="AI2877" s="17"/>
    </row>
    <row r="2878" spans="35:35">
      <c r="AI2878" s="17"/>
    </row>
    <row r="2879" spans="35:35">
      <c r="AI2879" s="17"/>
    </row>
    <row r="2880" spans="35:35">
      <c r="AI2880" s="17"/>
    </row>
    <row r="2881" spans="35:35">
      <c r="AI2881" s="17"/>
    </row>
    <row r="2882" spans="35:35">
      <c r="AI2882" s="17"/>
    </row>
    <row r="2883" spans="35:35">
      <c r="AI2883" s="17"/>
    </row>
    <row r="2884" spans="35:35">
      <c r="AI2884" s="17"/>
    </row>
    <row r="2885" spans="35:35">
      <c r="AI2885" s="17"/>
    </row>
    <row r="2886" spans="35:35">
      <c r="AI2886" s="17"/>
    </row>
    <row r="2887" spans="35:35">
      <c r="AI2887" s="17"/>
    </row>
    <row r="2888" spans="35:35">
      <c r="AI2888" s="17"/>
    </row>
    <row r="2889" spans="35:35">
      <c r="AI2889" s="17"/>
    </row>
    <row r="2890" spans="35:35">
      <c r="AI2890" s="17"/>
    </row>
    <row r="2891" spans="35:35">
      <c r="AI2891" s="17"/>
    </row>
    <row r="2892" spans="35:35">
      <c r="AI2892" s="17"/>
    </row>
    <row r="2893" spans="35:35">
      <c r="AI2893" s="17"/>
    </row>
    <row r="2894" spans="35:35">
      <c r="AI2894" s="17"/>
    </row>
    <row r="2895" spans="35:35">
      <c r="AI2895" s="17"/>
    </row>
    <row r="2896" spans="35:35">
      <c r="AI2896" s="17"/>
    </row>
    <row r="2897" spans="35:35">
      <c r="AI2897" s="17"/>
    </row>
    <row r="2898" spans="35:35">
      <c r="AI2898" s="17"/>
    </row>
    <row r="2899" spans="35:35">
      <c r="AI2899" s="17"/>
    </row>
    <row r="2900" spans="35:35">
      <c r="AI2900" s="17"/>
    </row>
    <row r="2901" spans="35:35">
      <c r="AI2901" s="17"/>
    </row>
    <row r="2902" spans="35:35">
      <c r="AI2902" s="17"/>
    </row>
    <row r="2903" spans="35:35">
      <c r="AI2903" s="17"/>
    </row>
    <row r="2904" spans="35:35">
      <c r="AI2904" s="17"/>
    </row>
    <row r="2905" spans="35:35">
      <c r="AI2905" s="17"/>
    </row>
    <row r="2906" spans="35:35">
      <c r="AI2906" s="17"/>
    </row>
    <row r="2907" spans="35:35">
      <c r="AI2907" s="17"/>
    </row>
    <row r="2908" spans="35:35">
      <c r="AI2908" s="17"/>
    </row>
    <row r="2909" spans="35:35">
      <c r="AI2909" s="17"/>
    </row>
    <row r="2910" spans="35:35">
      <c r="AI2910" s="17"/>
    </row>
    <row r="2911" spans="35:35">
      <c r="AI2911" s="17"/>
    </row>
    <row r="2912" spans="35:35">
      <c r="AI2912" s="17"/>
    </row>
    <row r="2913" spans="35:35">
      <c r="AI2913" s="17"/>
    </row>
    <row r="2914" spans="35:35">
      <c r="AI2914" s="17"/>
    </row>
    <row r="2915" spans="35:35">
      <c r="AI2915" s="17"/>
    </row>
    <row r="2916" spans="35:35">
      <c r="AI2916" s="17"/>
    </row>
    <row r="2917" spans="35:35">
      <c r="AI2917" s="17"/>
    </row>
    <row r="2918" spans="35:35">
      <c r="AI2918" s="17"/>
    </row>
    <row r="2919" spans="35:35">
      <c r="AI2919" s="17"/>
    </row>
    <row r="2920" spans="35:35">
      <c r="AI2920" s="17"/>
    </row>
    <row r="2921" spans="35:35">
      <c r="AI2921" s="17"/>
    </row>
    <row r="2922" spans="35:35">
      <c r="AI2922" s="17"/>
    </row>
    <row r="2923" spans="35:35">
      <c r="AI2923" s="17"/>
    </row>
    <row r="2924" spans="35:35">
      <c r="AI2924" s="17"/>
    </row>
    <row r="2925" spans="35:35">
      <c r="AI2925" s="17"/>
    </row>
    <row r="2926" spans="35:35">
      <c r="AI2926" s="17"/>
    </row>
    <row r="2927" spans="35:35">
      <c r="AI2927" s="17"/>
    </row>
    <row r="2928" spans="35:35">
      <c r="AI2928" s="17"/>
    </row>
    <row r="2929" spans="35:35">
      <c r="AI2929" s="17"/>
    </row>
    <row r="2930" spans="35:35">
      <c r="AI2930" s="17"/>
    </row>
    <row r="2931" spans="35:35">
      <c r="AI2931" s="17"/>
    </row>
    <row r="2932" spans="35:35">
      <c r="AI2932" s="17"/>
    </row>
    <row r="2933" spans="35:35">
      <c r="AI2933" s="17"/>
    </row>
    <row r="2934" spans="35:35">
      <c r="AI2934" s="17"/>
    </row>
    <row r="2935" spans="35:35">
      <c r="AI2935" s="17"/>
    </row>
    <row r="2936" spans="35:35">
      <c r="AI2936" s="17"/>
    </row>
    <row r="2937" spans="35:35">
      <c r="AI2937" s="17"/>
    </row>
    <row r="2938" spans="35:35">
      <c r="AI2938" s="17"/>
    </row>
    <row r="2939" spans="35:35">
      <c r="AI2939" s="17"/>
    </row>
    <row r="2940" spans="35:35">
      <c r="AI2940" s="17"/>
    </row>
    <row r="2941" spans="35:35">
      <c r="AI2941" s="17"/>
    </row>
    <row r="2942" spans="35:35">
      <c r="AI2942" s="17"/>
    </row>
    <row r="2943" spans="35:35">
      <c r="AI2943" s="17"/>
    </row>
    <row r="2944" spans="35:35">
      <c r="AI2944" s="17"/>
    </row>
    <row r="2945" spans="35:35">
      <c r="AI2945" s="17"/>
    </row>
    <row r="2946" spans="35:35">
      <c r="AI2946" s="17"/>
    </row>
    <row r="2947" spans="35:35">
      <c r="AI2947" s="17"/>
    </row>
    <row r="2948" spans="35:35">
      <c r="AI2948" s="17"/>
    </row>
    <row r="2949" spans="35:35">
      <c r="AI2949" s="17"/>
    </row>
    <row r="2950" spans="35:35">
      <c r="AI2950" s="17"/>
    </row>
    <row r="2951" spans="35:35">
      <c r="AI2951" s="17"/>
    </row>
    <row r="2952" spans="35:35">
      <c r="AI2952" s="17"/>
    </row>
    <row r="2953" spans="35:35">
      <c r="AI2953" s="17"/>
    </row>
    <row r="2954" spans="35:35">
      <c r="AI2954" s="17"/>
    </row>
    <row r="2955" spans="35:35">
      <c r="AI2955" s="17"/>
    </row>
    <row r="2956" spans="35:35">
      <c r="AI2956" s="17"/>
    </row>
    <row r="2957" spans="35:35">
      <c r="AI2957" s="17"/>
    </row>
    <row r="2958" spans="35:35">
      <c r="AI2958" s="17"/>
    </row>
    <row r="2959" spans="35:35">
      <c r="AI2959" s="17"/>
    </row>
    <row r="2960" spans="35:35">
      <c r="AI2960" s="17"/>
    </row>
    <row r="2961" spans="35:35">
      <c r="AI2961" s="17"/>
    </row>
    <row r="2962" spans="35:35">
      <c r="AI2962" s="17"/>
    </row>
    <row r="2963" spans="35:35">
      <c r="AI2963" s="17"/>
    </row>
    <row r="2964" spans="35:35">
      <c r="AI2964" s="17"/>
    </row>
    <row r="2965" spans="35:35">
      <c r="AI2965" s="17"/>
    </row>
    <row r="2966" spans="35:35">
      <c r="AI2966" s="17"/>
    </row>
    <row r="2967" spans="35:35">
      <c r="AI2967" s="17"/>
    </row>
    <row r="2968" spans="35:35">
      <c r="AI2968" s="17"/>
    </row>
    <row r="2969" spans="35:35">
      <c r="AI2969" s="17"/>
    </row>
    <row r="2970" spans="35:35">
      <c r="AI2970" s="17"/>
    </row>
    <row r="2971" spans="35:35">
      <c r="AI2971" s="17"/>
    </row>
    <row r="2972" spans="35:35">
      <c r="AI2972" s="17"/>
    </row>
    <row r="2973" spans="35:35">
      <c r="AI2973" s="17"/>
    </row>
    <row r="2974" spans="35:35">
      <c r="AI2974" s="17"/>
    </row>
    <row r="2975" spans="35:35">
      <c r="AI2975" s="17"/>
    </row>
    <row r="2976" spans="35:35">
      <c r="AI2976" s="17"/>
    </row>
    <row r="2977" spans="35:35">
      <c r="AI2977" s="17"/>
    </row>
    <row r="2978" spans="35:35">
      <c r="AI2978" s="17"/>
    </row>
    <row r="2979" spans="35:35">
      <c r="AI2979" s="17"/>
    </row>
    <row r="2980" spans="35:35">
      <c r="AI2980" s="17"/>
    </row>
    <row r="2981" spans="35:35">
      <c r="AI2981" s="17"/>
    </row>
    <row r="2982" spans="35:35">
      <c r="AI2982" s="17"/>
    </row>
    <row r="2983" spans="35:35">
      <c r="AI2983" s="17"/>
    </row>
    <row r="2984" spans="35:35">
      <c r="AI2984" s="17"/>
    </row>
    <row r="2985" spans="35:35">
      <c r="AI2985" s="17"/>
    </row>
    <row r="2986" spans="35:35">
      <c r="AI2986" s="17"/>
    </row>
    <row r="2987" spans="35:35">
      <c r="AI2987" s="17"/>
    </row>
    <row r="2988" spans="35:35">
      <c r="AI2988" s="17"/>
    </row>
    <row r="2989" spans="35:35">
      <c r="AI2989" s="17"/>
    </row>
    <row r="2990" spans="35:35">
      <c r="AI2990" s="17"/>
    </row>
    <row r="2991" spans="35:35">
      <c r="AI2991" s="17"/>
    </row>
    <row r="2992" spans="35:35">
      <c r="AI2992" s="17"/>
    </row>
    <row r="2993" spans="35:35">
      <c r="AI2993" s="17"/>
    </row>
    <row r="2994" spans="35:35">
      <c r="AI2994" s="17"/>
    </row>
    <row r="2995" spans="35:35">
      <c r="AI2995" s="17"/>
    </row>
    <row r="2996" spans="35:35">
      <c r="AI2996" s="17"/>
    </row>
    <row r="2997" spans="35:35">
      <c r="AI2997" s="17"/>
    </row>
    <row r="2998" spans="35:35">
      <c r="AI2998" s="17"/>
    </row>
    <row r="2999" spans="35:35">
      <c r="AI2999" s="17"/>
    </row>
    <row r="3000" spans="35:35">
      <c r="AI3000" s="17"/>
    </row>
    <row r="3001" spans="35:35">
      <c r="AI3001" s="17"/>
    </row>
    <row r="3002" spans="35:35">
      <c r="AI3002" s="17"/>
    </row>
    <row r="3003" spans="35:35">
      <c r="AI3003" s="17"/>
    </row>
    <row r="3004" spans="35:35">
      <c r="AI3004" s="17"/>
    </row>
    <row r="3005" spans="35:35">
      <c r="AI3005" s="17"/>
    </row>
    <row r="3006" spans="35:35">
      <c r="AI3006" s="17"/>
    </row>
    <row r="3007" spans="35:35">
      <c r="AI3007" s="17"/>
    </row>
    <row r="3008" spans="35:35">
      <c r="AI3008" s="17"/>
    </row>
    <row r="3009" spans="35:35">
      <c r="AI3009" s="17"/>
    </row>
    <row r="3010" spans="35:35">
      <c r="AI3010" s="17"/>
    </row>
    <row r="3011" spans="35:35">
      <c r="AI3011" s="17"/>
    </row>
    <row r="3012" spans="35:35">
      <c r="AI3012" s="17"/>
    </row>
    <row r="3013" spans="35:35">
      <c r="AI3013" s="17"/>
    </row>
    <row r="3014" spans="35:35">
      <c r="AI3014" s="17"/>
    </row>
    <row r="3015" spans="35:35">
      <c r="AI3015" s="17"/>
    </row>
    <row r="3016" spans="35:35">
      <c r="AI3016" s="17"/>
    </row>
    <row r="3017" spans="35:35">
      <c r="AI3017" s="17"/>
    </row>
    <row r="3018" spans="35:35">
      <c r="AI3018" s="17"/>
    </row>
    <row r="3019" spans="35:35">
      <c r="AI3019" s="17"/>
    </row>
    <row r="3020" spans="35:35">
      <c r="AI3020" s="17"/>
    </row>
    <row r="3021" spans="35:35">
      <c r="AI3021" s="17"/>
    </row>
    <row r="3022" spans="35:35">
      <c r="AI3022" s="17"/>
    </row>
    <row r="3023" spans="35:35">
      <c r="AI3023" s="17"/>
    </row>
    <row r="3024" spans="35:35">
      <c r="AI3024" s="17"/>
    </row>
    <row r="3025" spans="35:35">
      <c r="AI3025" s="17"/>
    </row>
    <row r="3026" spans="35:35">
      <c r="AI3026" s="17"/>
    </row>
    <row r="3027" spans="35:35">
      <c r="AI3027" s="17"/>
    </row>
    <row r="3028" spans="35:35">
      <c r="AI3028" s="17"/>
    </row>
    <row r="3029" spans="35:35">
      <c r="AI3029" s="17"/>
    </row>
    <row r="3030" spans="35:35">
      <c r="AI3030" s="17"/>
    </row>
    <row r="3031" spans="35:35">
      <c r="AI3031" s="17"/>
    </row>
    <row r="3032" spans="35:35">
      <c r="AI3032" s="17"/>
    </row>
    <row r="3033" spans="35:35">
      <c r="AI3033" s="17"/>
    </row>
    <row r="3034" spans="35:35">
      <c r="AI3034" s="17"/>
    </row>
    <row r="3035" spans="35:35">
      <c r="AI3035" s="17"/>
    </row>
    <row r="3036" spans="35:35">
      <c r="AI3036" s="17"/>
    </row>
    <row r="3037" spans="35:35">
      <c r="AI3037" s="17"/>
    </row>
    <row r="3038" spans="35:35">
      <c r="AI3038" s="17"/>
    </row>
    <row r="3039" spans="35:35">
      <c r="AI3039" s="17"/>
    </row>
    <row r="3040" spans="35:35">
      <c r="AI3040" s="17"/>
    </row>
    <row r="3041" spans="35:35">
      <c r="AI3041" s="17"/>
    </row>
    <row r="3042" spans="35:35">
      <c r="AI3042" s="17"/>
    </row>
    <row r="3043" spans="35:35">
      <c r="AI3043" s="17"/>
    </row>
    <row r="3044" spans="35:35">
      <c r="AI3044" s="17"/>
    </row>
    <row r="3045" spans="35:35">
      <c r="AI3045" s="17"/>
    </row>
    <row r="3046" spans="35:35">
      <c r="AI3046" s="17"/>
    </row>
    <row r="3047" spans="35:35">
      <c r="AI3047" s="17"/>
    </row>
    <row r="3048" spans="35:35">
      <c r="AI3048" s="17"/>
    </row>
    <row r="3049" spans="35:35">
      <c r="AI3049" s="17"/>
    </row>
    <row r="3050" spans="35:35">
      <c r="AI3050" s="17"/>
    </row>
    <row r="3051" spans="35:35">
      <c r="AI3051" s="17"/>
    </row>
    <row r="3052" spans="35:35">
      <c r="AI3052" s="17"/>
    </row>
    <row r="3053" spans="35:35">
      <c r="AI3053" s="17"/>
    </row>
    <row r="3054" spans="35:35">
      <c r="AI3054" s="17"/>
    </row>
    <row r="3055" spans="35:35">
      <c r="AI3055" s="17"/>
    </row>
    <row r="3056" spans="35:35">
      <c r="AI3056" s="17"/>
    </row>
    <row r="3057" spans="35:35">
      <c r="AI3057" s="17"/>
    </row>
    <row r="3058" spans="35:35">
      <c r="AI3058" s="17"/>
    </row>
    <row r="3059" spans="35:35">
      <c r="AI3059" s="17"/>
    </row>
    <row r="3060" spans="35:35">
      <c r="AI3060" s="17"/>
    </row>
    <row r="3061" spans="35:35">
      <c r="AI3061" s="17"/>
    </row>
    <row r="3062" spans="35:35">
      <c r="AI3062" s="17"/>
    </row>
    <row r="3063" spans="35:35">
      <c r="AI3063" s="17"/>
    </row>
    <row r="3064" spans="35:35">
      <c r="AI3064" s="17"/>
    </row>
    <row r="3065" spans="35:35">
      <c r="AI3065" s="17"/>
    </row>
    <row r="3066" spans="35:35">
      <c r="AI3066" s="17"/>
    </row>
    <row r="3067" spans="35:35">
      <c r="AI3067" s="17"/>
    </row>
    <row r="3068" spans="35:35">
      <c r="AI3068" s="17"/>
    </row>
    <row r="3069" spans="35:35">
      <c r="AI3069" s="17"/>
    </row>
    <row r="3070" spans="35:35">
      <c r="AI3070" s="17"/>
    </row>
    <row r="3071" spans="35:35">
      <c r="AI3071" s="17"/>
    </row>
    <row r="3072" spans="35:35">
      <c r="AI3072" s="17"/>
    </row>
    <row r="3073" spans="35:35">
      <c r="AI3073" s="17"/>
    </row>
    <row r="3074" spans="35:35">
      <c r="AI3074" s="17"/>
    </row>
    <row r="3075" spans="35:35">
      <c r="AI3075" s="17"/>
    </row>
    <row r="3076" spans="35:35">
      <c r="AI3076" s="17"/>
    </row>
    <row r="3077" spans="35:35">
      <c r="AI3077" s="17"/>
    </row>
    <row r="3078" spans="35:35">
      <c r="AI3078" s="17"/>
    </row>
    <row r="3079" spans="35:35">
      <c r="AI3079" s="17"/>
    </row>
    <row r="3080" spans="35:35">
      <c r="AI3080" s="17"/>
    </row>
    <row r="3081" spans="35:35">
      <c r="AI3081" s="17"/>
    </row>
    <row r="3082" spans="35:35">
      <c r="AI3082" s="17"/>
    </row>
    <row r="3083" spans="35:35">
      <c r="AI3083" s="17"/>
    </row>
    <row r="3084" spans="35:35">
      <c r="AI3084" s="17"/>
    </row>
    <row r="3085" spans="35:35">
      <c r="AI3085" s="17"/>
    </row>
    <row r="3086" spans="35:35">
      <c r="AI3086" s="17"/>
    </row>
    <row r="3087" spans="35:35">
      <c r="AI3087" s="17"/>
    </row>
    <row r="3088" spans="35:35">
      <c r="AI3088" s="17"/>
    </row>
    <row r="3089" spans="35:35">
      <c r="AI3089" s="17"/>
    </row>
    <row r="3090" spans="35:35">
      <c r="AI3090" s="17"/>
    </row>
    <row r="3091" spans="35:35">
      <c r="AI3091" s="17"/>
    </row>
    <row r="3092" spans="35:35">
      <c r="AI3092" s="17"/>
    </row>
    <row r="3093" spans="35:35">
      <c r="AI3093" s="17"/>
    </row>
    <row r="3094" spans="35:35">
      <c r="AI3094" s="17"/>
    </row>
    <row r="3095" spans="35:35">
      <c r="AI3095" s="17"/>
    </row>
    <row r="3096" spans="35:35">
      <c r="AI3096" s="17"/>
    </row>
    <row r="3097" spans="35:35">
      <c r="AI3097" s="17"/>
    </row>
    <row r="3098" spans="35:35">
      <c r="AI3098" s="17"/>
    </row>
    <row r="3099" spans="35:35">
      <c r="AI3099" s="17"/>
    </row>
    <row r="3100" spans="35:35">
      <c r="AI3100" s="17"/>
    </row>
    <row r="3101" spans="35:35">
      <c r="AI3101" s="17"/>
    </row>
    <row r="3102" spans="35:35">
      <c r="AI3102" s="17"/>
    </row>
    <row r="3103" spans="35:35">
      <c r="AI3103" s="17"/>
    </row>
    <row r="3104" spans="35:35">
      <c r="AI3104" s="17"/>
    </row>
    <row r="3105" spans="35:35">
      <c r="AI3105" s="17"/>
    </row>
    <row r="3106" spans="35:35">
      <c r="AI3106" s="17"/>
    </row>
    <row r="3107" spans="35:35">
      <c r="AI3107" s="17"/>
    </row>
    <row r="3108" spans="35:35">
      <c r="AI3108" s="17"/>
    </row>
    <row r="3109" spans="35:35">
      <c r="AI3109" s="17"/>
    </row>
    <row r="3110" spans="35:35">
      <c r="AI3110" s="17"/>
    </row>
    <row r="3111" spans="35:35">
      <c r="AI3111" s="17"/>
    </row>
    <row r="3112" spans="35:35">
      <c r="AI3112" s="17"/>
    </row>
    <row r="3113" spans="35:35">
      <c r="AI3113" s="17"/>
    </row>
    <row r="3114" spans="35:35">
      <c r="AI3114" s="17"/>
    </row>
    <row r="3115" spans="35:35">
      <c r="AI3115" s="17"/>
    </row>
    <row r="3116" spans="35:35">
      <c r="AI3116" s="17"/>
    </row>
    <row r="3117" spans="35:35">
      <c r="AI3117" s="17"/>
    </row>
    <row r="3118" spans="35:35">
      <c r="AI3118" s="17"/>
    </row>
    <row r="3119" spans="35:35">
      <c r="AI3119" s="17"/>
    </row>
    <row r="3120" spans="35:35">
      <c r="AI3120" s="17"/>
    </row>
    <row r="3121" spans="35:35">
      <c r="AI3121" s="17"/>
    </row>
    <row r="3122" spans="35:35">
      <c r="AI3122" s="17"/>
    </row>
    <row r="3123" spans="35:35">
      <c r="AI3123" s="17"/>
    </row>
    <row r="3124" spans="35:35">
      <c r="AI3124" s="17"/>
    </row>
    <row r="3125" spans="35:35">
      <c r="AI3125" s="17"/>
    </row>
    <row r="3126" spans="35:35">
      <c r="AI3126" s="17"/>
    </row>
    <row r="3127" spans="35:35">
      <c r="AI3127" s="17"/>
    </row>
    <row r="3128" spans="35:35">
      <c r="AI3128" s="17"/>
    </row>
    <row r="3129" spans="35:35">
      <c r="AI3129" s="17"/>
    </row>
    <row r="3130" spans="35:35">
      <c r="AI3130" s="17"/>
    </row>
    <row r="3131" spans="35:35">
      <c r="AI3131" s="17"/>
    </row>
    <row r="3132" spans="35:35">
      <c r="AI3132" s="17"/>
    </row>
    <row r="3133" spans="35:35">
      <c r="AI3133" s="17"/>
    </row>
    <row r="3134" spans="35:35">
      <c r="AI3134" s="17"/>
    </row>
    <row r="3135" spans="35:35">
      <c r="AI3135" s="17"/>
    </row>
    <row r="3136" spans="35:35">
      <c r="AI3136" s="17"/>
    </row>
    <row r="3137" spans="35:35">
      <c r="AI3137" s="17"/>
    </row>
    <row r="3138" spans="35:35">
      <c r="AI3138" s="17"/>
    </row>
    <row r="3139" spans="35:35">
      <c r="AI3139" s="17"/>
    </row>
    <row r="3140" spans="35:35">
      <c r="AI3140" s="17"/>
    </row>
    <row r="3141" spans="35:35">
      <c r="AI3141" s="17"/>
    </row>
    <row r="3142" spans="35:35">
      <c r="AI3142" s="17"/>
    </row>
    <row r="3143" spans="35:35">
      <c r="AI3143" s="17"/>
    </row>
    <row r="3144" spans="35:35">
      <c r="AI3144" s="17"/>
    </row>
    <row r="3145" spans="35:35">
      <c r="AI3145" s="17"/>
    </row>
    <row r="3146" spans="35:35">
      <c r="AI3146" s="17"/>
    </row>
    <row r="3147" spans="35:35">
      <c r="AI3147" s="17"/>
    </row>
    <row r="3148" spans="35:35">
      <c r="AI3148" s="17"/>
    </row>
    <row r="3149" spans="35:35">
      <c r="AI3149" s="17"/>
    </row>
    <row r="3150" spans="35:35">
      <c r="AI3150" s="17"/>
    </row>
    <row r="3151" spans="35:35">
      <c r="AI3151" s="17"/>
    </row>
    <row r="3152" spans="35:35">
      <c r="AI3152" s="17"/>
    </row>
    <row r="3153" spans="35:35">
      <c r="AI3153" s="17"/>
    </row>
    <row r="3154" spans="35:35">
      <c r="AI3154" s="17"/>
    </row>
    <row r="3155" spans="35:35">
      <c r="AI3155" s="17"/>
    </row>
    <row r="3156" spans="35:35">
      <c r="AI3156" s="17"/>
    </row>
    <row r="3157" spans="35:35">
      <c r="AI3157" s="17"/>
    </row>
    <row r="3158" spans="35:35">
      <c r="AI3158" s="17"/>
    </row>
    <row r="3159" spans="35:35">
      <c r="AI3159" s="17"/>
    </row>
    <row r="3160" spans="35:35">
      <c r="AI3160" s="17"/>
    </row>
    <row r="3161" spans="35:35">
      <c r="AI3161" s="17"/>
    </row>
    <row r="3162" spans="35:35">
      <c r="AI3162" s="17"/>
    </row>
    <row r="3163" spans="35:35">
      <c r="AI3163" s="17"/>
    </row>
    <row r="3164" spans="35:35">
      <c r="AI3164" s="17"/>
    </row>
    <row r="3165" spans="35:35">
      <c r="AI3165" s="17"/>
    </row>
    <row r="3166" spans="35:35">
      <c r="AI3166" s="17"/>
    </row>
    <row r="3167" spans="35:35">
      <c r="AI3167" s="17"/>
    </row>
    <row r="3168" spans="35:35">
      <c r="AI3168" s="17"/>
    </row>
    <row r="3169" spans="35:35">
      <c r="AI3169" s="17"/>
    </row>
    <row r="3170" spans="35:35">
      <c r="AI3170" s="17"/>
    </row>
    <row r="3171" spans="35:35">
      <c r="AI3171" s="17"/>
    </row>
    <row r="3172" spans="35:35">
      <c r="AI3172" s="17"/>
    </row>
    <row r="3173" spans="35:35">
      <c r="AI3173" s="17"/>
    </row>
    <row r="3174" spans="35:35">
      <c r="AI3174" s="17"/>
    </row>
    <row r="3175" spans="35:35">
      <c r="AI3175" s="17"/>
    </row>
    <row r="3176" spans="35:35">
      <c r="AI3176" s="17"/>
    </row>
    <row r="3177" spans="35:35">
      <c r="AI3177" s="17"/>
    </row>
    <row r="3178" spans="35:35">
      <c r="AI3178" s="17"/>
    </row>
    <row r="3179" spans="35:35">
      <c r="AI3179" s="17"/>
    </row>
    <row r="3180" spans="35:35">
      <c r="AI3180" s="17"/>
    </row>
    <row r="3181" spans="35:35">
      <c r="AI3181" s="17"/>
    </row>
    <row r="3182" spans="35:35">
      <c r="AI3182" s="17"/>
    </row>
    <row r="3183" spans="35:35">
      <c r="AI3183" s="17"/>
    </row>
    <row r="3184" spans="35:35">
      <c r="AI3184" s="17"/>
    </row>
    <row r="3185" spans="35:35">
      <c r="AI3185" s="17"/>
    </row>
    <row r="3186" spans="35:35">
      <c r="AI3186" s="17"/>
    </row>
    <row r="3187" spans="35:35">
      <c r="AI3187" s="17"/>
    </row>
    <row r="3188" spans="35:35">
      <c r="AI3188" s="17"/>
    </row>
    <row r="3189" spans="35:35">
      <c r="AI3189" s="17"/>
    </row>
    <row r="3190" spans="35:35">
      <c r="AI3190" s="17"/>
    </row>
    <row r="3191" spans="35:35">
      <c r="AI3191" s="17"/>
    </row>
    <row r="3192" spans="35:35">
      <c r="AI3192" s="17"/>
    </row>
    <row r="3193" spans="35:35">
      <c r="AI3193" s="17"/>
    </row>
    <row r="3194" spans="35:35">
      <c r="AI3194" s="17"/>
    </row>
    <row r="3195" spans="35:35">
      <c r="AI3195" s="17"/>
    </row>
    <row r="3196" spans="35:35">
      <c r="AI3196" s="17"/>
    </row>
    <row r="3197" spans="35:35">
      <c r="AI3197" s="17"/>
    </row>
    <row r="3198" spans="35:35">
      <c r="AI3198" s="17"/>
    </row>
    <row r="3199" spans="35:35">
      <c r="AI3199" s="17"/>
    </row>
    <row r="3200" spans="35:35">
      <c r="AI3200" s="17"/>
    </row>
    <row r="3201" spans="35:35">
      <c r="AI3201" s="17"/>
    </row>
    <row r="3202" spans="35:35">
      <c r="AI3202" s="17"/>
    </row>
    <row r="3203" spans="35:35">
      <c r="AI3203" s="17"/>
    </row>
    <row r="3204" spans="35:35">
      <c r="AI3204" s="17"/>
    </row>
    <row r="3205" spans="35:35">
      <c r="AI3205" s="17"/>
    </row>
    <row r="3206" spans="35:35">
      <c r="AI3206" s="17"/>
    </row>
    <row r="3207" spans="35:35">
      <c r="AI3207" s="17"/>
    </row>
    <row r="3208" spans="35:35">
      <c r="AI3208" s="17"/>
    </row>
    <row r="3209" spans="35:35">
      <c r="AI3209" s="17"/>
    </row>
    <row r="3210" spans="35:35">
      <c r="AI3210" s="17"/>
    </row>
    <row r="3211" spans="35:35">
      <c r="AI3211" s="17"/>
    </row>
    <row r="3212" spans="35:35">
      <c r="AI3212" s="17"/>
    </row>
    <row r="3213" spans="35:35">
      <c r="AI3213" s="17"/>
    </row>
    <row r="3214" spans="35:35">
      <c r="AI3214" s="17"/>
    </row>
    <row r="3215" spans="35:35">
      <c r="AI3215" s="17"/>
    </row>
    <row r="3216" spans="35:35">
      <c r="AI3216" s="17"/>
    </row>
    <row r="3217" spans="35:35">
      <c r="AI3217" s="17"/>
    </row>
    <row r="3218" spans="35:35">
      <c r="AI3218" s="17"/>
    </row>
    <row r="3219" spans="35:35">
      <c r="AI3219" s="17"/>
    </row>
    <row r="3220" spans="35:35">
      <c r="AI3220" s="17"/>
    </row>
    <row r="3221" spans="35:35">
      <c r="AI3221" s="17"/>
    </row>
    <row r="3222" spans="35:35">
      <c r="AI3222" s="17"/>
    </row>
    <row r="3223" spans="35:35">
      <c r="AI3223" s="17"/>
    </row>
    <row r="3224" spans="35:35">
      <c r="AI3224" s="17"/>
    </row>
    <row r="3225" spans="35:35">
      <c r="AI3225" s="17"/>
    </row>
    <row r="3226" spans="35:35">
      <c r="AI3226" s="17"/>
    </row>
    <row r="3227" spans="35:35">
      <c r="AI3227" s="17"/>
    </row>
    <row r="3228" spans="35:35">
      <c r="AI3228" s="17"/>
    </row>
    <row r="3229" spans="35:35">
      <c r="AI3229" s="17"/>
    </row>
    <row r="3230" spans="35:35">
      <c r="AI3230" s="17"/>
    </row>
    <row r="3231" spans="35:35">
      <c r="AI3231" s="17"/>
    </row>
    <row r="3232" spans="35:35">
      <c r="AI3232" s="17"/>
    </row>
    <row r="3233" spans="35:35">
      <c r="AI3233" s="17"/>
    </row>
    <row r="3234" spans="35:35">
      <c r="AI3234" s="17"/>
    </row>
    <row r="3235" spans="35:35">
      <c r="AI3235" s="17"/>
    </row>
    <row r="3236" spans="35:35">
      <c r="AI3236" s="17"/>
    </row>
    <row r="3237" spans="35:35">
      <c r="AI3237" s="17"/>
    </row>
    <row r="3238" spans="35:35">
      <c r="AI3238" s="17"/>
    </row>
    <row r="3239" spans="35:35">
      <c r="AI3239" s="17"/>
    </row>
    <row r="3240" spans="35:35">
      <c r="AI3240" s="17"/>
    </row>
    <row r="3241" spans="35:35">
      <c r="AI3241" s="17"/>
    </row>
    <row r="3242" spans="35:35">
      <c r="AI3242" s="17"/>
    </row>
    <row r="3243" spans="35:35">
      <c r="AI3243" s="17"/>
    </row>
    <row r="3244" spans="35:35">
      <c r="AI3244" s="17"/>
    </row>
    <row r="3245" spans="35:35">
      <c r="AI3245" s="17"/>
    </row>
    <row r="3246" spans="35:35">
      <c r="AI3246" s="17"/>
    </row>
    <row r="3247" spans="35:35">
      <c r="AI3247" s="17"/>
    </row>
    <row r="3248" spans="35:35">
      <c r="AI3248" s="17"/>
    </row>
    <row r="3249" spans="35:35">
      <c r="AI3249" s="17"/>
    </row>
    <row r="3250" spans="35:35">
      <c r="AI3250" s="17"/>
    </row>
    <row r="3251" spans="35:35">
      <c r="AI3251" s="17"/>
    </row>
    <row r="3252" spans="35:35">
      <c r="AI3252" s="17"/>
    </row>
    <row r="3253" spans="35:35">
      <c r="AI3253" s="17"/>
    </row>
    <row r="3254" spans="35:35">
      <c r="AI3254" s="17"/>
    </row>
    <row r="3255" spans="35:35">
      <c r="AI3255" s="17"/>
    </row>
    <row r="3256" spans="35:35">
      <c r="AI3256" s="17"/>
    </row>
    <row r="3257" spans="35:35">
      <c r="AI3257" s="17"/>
    </row>
    <row r="3258" spans="35:35">
      <c r="AI3258" s="17"/>
    </row>
    <row r="3259" spans="35:35">
      <c r="AI3259" s="17"/>
    </row>
    <row r="3260" spans="35:35">
      <c r="AI3260" s="17"/>
    </row>
    <row r="3261" spans="35:35">
      <c r="AI3261" s="17"/>
    </row>
    <row r="3262" spans="35:35">
      <c r="AI3262" s="17"/>
    </row>
    <row r="3263" spans="35:35">
      <c r="AI3263" s="17"/>
    </row>
    <row r="3264" spans="35:35">
      <c r="AI3264" s="17"/>
    </row>
    <row r="3265" spans="35:35">
      <c r="AI3265" s="17"/>
    </row>
    <row r="3266" spans="35:35">
      <c r="AI3266" s="17"/>
    </row>
    <row r="3267" spans="35:35">
      <c r="AI3267" s="17"/>
    </row>
    <row r="3268" spans="35:35">
      <c r="AI3268" s="17"/>
    </row>
    <row r="3269" spans="35:35">
      <c r="AI3269" s="17"/>
    </row>
    <row r="3270" spans="35:35">
      <c r="AI3270" s="17"/>
    </row>
    <row r="3271" spans="35:35">
      <c r="AI3271" s="17"/>
    </row>
    <row r="3272" spans="35:35">
      <c r="AI3272" s="17"/>
    </row>
    <row r="3273" spans="35:35">
      <c r="AI3273" s="17"/>
    </row>
    <row r="3274" spans="35:35">
      <c r="AI3274" s="17"/>
    </row>
    <row r="3275" spans="35:35">
      <c r="AI3275" s="17"/>
    </row>
    <row r="3276" spans="35:35">
      <c r="AI3276" s="17"/>
    </row>
    <row r="3277" spans="35:35">
      <c r="AI3277" s="17"/>
    </row>
    <row r="3278" spans="35:35">
      <c r="AI3278" s="17"/>
    </row>
    <row r="3279" spans="35:35">
      <c r="AI3279" s="17"/>
    </row>
    <row r="3280" spans="35:35">
      <c r="AI3280" s="17"/>
    </row>
    <row r="3281" spans="35:35">
      <c r="AI3281" s="17"/>
    </row>
    <row r="3282" spans="35:35">
      <c r="AI3282" s="17"/>
    </row>
    <row r="3283" spans="35:35">
      <c r="AI3283" s="17"/>
    </row>
    <row r="3284" spans="35:35">
      <c r="AI3284" s="17"/>
    </row>
    <row r="3285" spans="35:35">
      <c r="AI3285" s="17"/>
    </row>
    <row r="3286" spans="35:35">
      <c r="AI3286" s="17"/>
    </row>
    <row r="3287" spans="35:35">
      <c r="AI3287" s="17"/>
    </row>
    <row r="3288" spans="35:35">
      <c r="AI3288" s="17"/>
    </row>
    <row r="3289" spans="35:35">
      <c r="AI3289" s="17"/>
    </row>
    <row r="3290" spans="35:35">
      <c r="AI3290" s="17"/>
    </row>
    <row r="3291" spans="35:35">
      <c r="AI3291" s="17"/>
    </row>
    <row r="3292" spans="35:35">
      <c r="AI3292" s="17"/>
    </row>
    <row r="3293" spans="35:35">
      <c r="AI3293" s="17"/>
    </row>
    <row r="3294" spans="35:35">
      <c r="AI3294" s="17"/>
    </row>
    <row r="3295" spans="35:35">
      <c r="AI3295" s="17"/>
    </row>
    <row r="3296" spans="35:35">
      <c r="AI3296" s="17"/>
    </row>
    <row r="3297" spans="35:35">
      <c r="AI3297" s="17"/>
    </row>
    <row r="3298" spans="35:35">
      <c r="AI3298" s="17"/>
    </row>
    <row r="3299" spans="35:35">
      <c r="AI3299" s="17"/>
    </row>
    <row r="3300" spans="35:35">
      <c r="AI3300" s="17"/>
    </row>
    <row r="3301" spans="35:35">
      <c r="AI3301" s="17"/>
    </row>
    <row r="3302" spans="35:35">
      <c r="AI3302" s="17"/>
    </row>
    <row r="3303" spans="35:35">
      <c r="AI3303" s="17"/>
    </row>
    <row r="3304" spans="35:35">
      <c r="AI3304" s="17"/>
    </row>
    <row r="3305" spans="35:35">
      <c r="AI3305" s="17"/>
    </row>
    <row r="3306" spans="35:35">
      <c r="AI3306" s="17"/>
    </row>
    <row r="3307" spans="35:35">
      <c r="AI3307" s="17"/>
    </row>
    <row r="3308" spans="35:35">
      <c r="AI3308" s="17"/>
    </row>
    <row r="3309" spans="35:35">
      <c r="AI3309" s="17"/>
    </row>
    <row r="3310" spans="35:35">
      <c r="AI3310" s="17"/>
    </row>
    <row r="3311" spans="35:35">
      <c r="AI3311" s="17"/>
    </row>
    <row r="3312" spans="35:35">
      <c r="AI3312" s="17"/>
    </row>
    <row r="3313" spans="35:35">
      <c r="AI3313" s="17"/>
    </row>
    <row r="3314" spans="35:35">
      <c r="AI3314" s="17"/>
    </row>
    <row r="3315" spans="35:35">
      <c r="AI3315" s="17"/>
    </row>
    <row r="3316" spans="35:35">
      <c r="AI3316" s="17"/>
    </row>
    <row r="3317" spans="35:35">
      <c r="AI3317" s="17"/>
    </row>
    <row r="3318" spans="35:35">
      <c r="AI3318" s="17"/>
    </row>
    <row r="3319" spans="35:35">
      <c r="AI3319" s="17"/>
    </row>
    <row r="3320" spans="35:35">
      <c r="AI3320" s="17"/>
    </row>
    <row r="3321" spans="35:35">
      <c r="AI3321" s="17"/>
    </row>
    <row r="3322" spans="35:35">
      <c r="AI3322" s="17"/>
    </row>
    <row r="3323" spans="35:35">
      <c r="AI3323" s="17"/>
    </row>
    <row r="3324" spans="35:35">
      <c r="AI3324" s="17"/>
    </row>
    <row r="3325" spans="35:35">
      <c r="AI3325" s="17"/>
    </row>
    <row r="3326" spans="35:35">
      <c r="AI3326" s="17"/>
    </row>
    <row r="3327" spans="35:35">
      <c r="AI3327" s="17"/>
    </row>
    <row r="3328" spans="35:35">
      <c r="AI3328" s="17"/>
    </row>
    <row r="3329" spans="35:35">
      <c r="AI3329" s="17"/>
    </row>
    <row r="3330" spans="35:35">
      <c r="AI3330" s="17"/>
    </row>
    <row r="3331" spans="35:35">
      <c r="AI3331" s="17"/>
    </row>
    <row r="3332" spans="35:35">
      <c r="AI3332" s="17"/>
    </row>
    <row r="3333" spans="35:35">
      <c r="AI3333" s="17"/>
    </row>
    <row r="3334" spans="35:35">
      <c r="AI3334" s="17"/>
    </row>
    <row r="3335" spans="35:35">
      <c r="AI3335" s="17"/>
    </row>
    <row r="3336" spans="35:35">
      <c r="AI3336" s="17"/>
    </row>
    <row r="3337" spans="35:35">
      <c r="AI3337" s="17"/>
    </row>
    <row r="3338" spans="35:35">
      <c r="AI3338" s="17"/>
    </row>
    <row r="3339" spans="35:35">
      <c r="AI3339" s="17"/>
    </row>
    <row r="3340" spans="35:35">
      <c r="AI3340" s="17"/>
    </row>
    <row r="3341" spans="35:35">
      <c r="AI3341" s="17"/>
    </row>
    <row r="3342" spans="35:35">
      <c r="AI3342" s="17"/>
    </row>
    <row r="3343" spans="35:35">
      <c r="AI3343" s="17"/>
    </row>
    <row r="3344" spans="35:35">
      <c r="AI3344" s="17"/>
    </row>
    <row r="3345" spans="35:35">
      <c r="AI3345" s="17"/>
    </row>
    <row r="3346" spans="35:35">
      <c r="AI3346" s="17"/>
    </row>
    <row r="3347" spans="35:35">
      <c r="AI3347" s="17"/>
    </row>
    <row r="3348" spans="35:35">
      <c r="AI3348" s="17"/>
    </row>
    <row r="3349" spans="35:35">
      <c r="AI3349" s="17"/>
    </row>
    <row r="3350" spans="35:35">
      <c r="AI3350" s="17"/>
    </row>
    <row r="3351" spans="35:35">
      <c r="AI3351" s="17"/>
    </row>
    <row r="3352" spans="35:35">
      <c r="AI3352" s="17"/>
    </row>
    <row r="3353" spans="35:35">
      <c r="AI3353" s="17"/>
    </row>
    <row r="3354" spans="35:35">
      <c r="AI3354" s="17"/>
    </row>
    <row r="3355" spans="35:35">
      <c r="AI3355" s="17"/>
    </row>
    <row r="3356" spans="35:35">
      <c r="AI3356" s="17"/>
    </row>
    <row r="3357" spans="35:35">
      <c r="AI3357" s="17"/>
    </row>
    <row r="3358" spans="35:35">
      <c r="AI3358" s="17"/>
    </row>
    <row r="3359" spans="35:35">
      <c r="AI3359" s="17"/>
    </row>
    <row r="3360" spans="35:35">
      <c r="AI3360" s="17"/>
    </row>
    <row r="3361" spans="35:35">
      <c r="AI3361" s="17"/>
    </row>
    <row r="3362" spans="35:35">
      <c r="AI3362" s="17"/>
    </row>
    <row r="3363" spans="35:35">
      <c r="AI3363" s="17"/>
    </row>
    <row r="3364" spans="35:35">
      <c r="AI3364" s="17"/>
    </row>
    <row r="3365" spans="35:35">
      <c r="AI3365" s="17"/>
    </row>
    <row r="3366" spans="35:35">
      <c r="AI3366" s="17"/>
    </row>
    <row r="3367" spans="35:35">
      <c r="AI3367" s="17"/>
    </row>
    <row r="3368" spans="35:35">
      <c r="AI3368" s="17"/>
    </row>
    <row r="3369" spans="35:35">
      <c r="AI3369" s="17"/>
    </row>
    <row r="3370" spans="35:35">
      <c r="AI3370" s="17"/>
    </row>
    <row r="3371" spans="35:35">
      <c r="AI3371" s="17"/>
    </row>
    <row r="3372" spans="35:35">
      <c r="AI3372" s="17"/>
    </row>
    <row r="3373" spans="35:35">
      <c r="AI3373" s="17"/>
    </row>
    <row r="3374" spans="35:35">
      <c r="AI3374" s="17"/>
    </row>
    <row r="3375" spans="35:35">
      <c r="AI3375" s="17"/>
    </row>
    <row r="3376" spans="35:35">
      <c r="AI3376" s="17"/>
    </row>
    <row r="3377" spans="35:35">
      <c r="AI3377" s="17"/>
    </row>
    <row r="3378" spans="35:35">
      <c r="AI3378" s="17"/>
    </row>
    <row r="3379" spans="35:35">
      <c r="AI3379" s="17"/>
    </row>
    <row r="3380" spans="35:35">
      <c r="AI3380" s="17"/>
    </row>
    <row r="3381" spans="35:35">
      <c r="AI3381" s="17"/>
    </row>
    <row r="3382" spans="35:35">
      <c r="AI3382" s="17"/>
    </row>
    <row r="3383" spans="35:35">
      <c r="AI3383" s="17"/>
    </row>
    <row r="3384" spans="35:35">
      <c r="AI3384" s="17"/>
    </row>
    <row r="3385" spans="35:35">
      <c r="AI3385" s="17"/>
    </row>
    <row r="3386" spans="35:35">
      <c r="AI3386" s="17"/>
    </row>
    <row r="3387" spans="35:35">
      <c r="AI3387" s="17"/>
    </row>
    <row r="3388" spans="35:35">
      <c r="AI3388" s="17"/>
    </row>
    <row r="3389" spans="35:35">
      <c r="AI3389" s="17"/>
    </row>
    <row r="3390" spans="35:35">
      <c r="AI3390" s="17"/>
    </row>
    <row r="3391" spans="35:35">
      <c r="AI3391" s="17"/>
    </row>
    <row r="3392" spans="35:35">
      <c r="AI3392" s="17"/>
    </row>
    <row r="3393" spans="35:35">
      <c r="AI3393" s="17"/>
    </row>
    <row r="3394" spans="35:35">
      <c r="AI3394" s="17"/>
    </row>
    <row r="3395" spans="35:35">
      <c r="AI3395" s="17"/>
    </row>
    <row r="3396" spans="35:35">
      <c r="AI3396" s="17"/>
    </row>
    <row r="3397" spans="35:35">
      <c r="AI3397" s="17"/>
    </row>
    <row r="3398" spans="35:35">
      <c r="AI3398" s="17"/>
    </row>
    <row r="3399" spans="35:35">
      <c r="AI3399" s="17"/>
    </row>
    <row r="3400" spans="35:35">
      <c r="AI3400" s="17"/>
    </row>
    <row r="3401" spans="35:35">
      <c r="AI3401" s="17"/>
    </row>
    <row r="3402" spans="35:35">
      <c r="AI3402" s="17"/>
    </row>
    <row r="3403" spans="35:35">
      <c r="AI3403" s="17"/>
    </row>
    <row r="3404" spans="35:35">
      <c r="AI3404" s="17"/>
    </row>
    <row r="3405" spans="35:35">
      <c r="AI3405" s="17"/>
    </row>
    <row r="3406" spans="35:35">
      <c r="AI3406" s="17"/>
    </row>
    <row r="3407" spans="35:35">
      <c r="AI3407" s="17"/>
    </row>
    <row r="3408" spans="35:35">
      <c r="AI3408" s="17"/>
    </row>
    <row r="3409" spans="35:35">
      <c r="AI3409" s="17"/>
    </row>
    <row r="3410" spans="35:35">
      <c r="AI3410" s="17"/>
    </row>
    <row r="3411" spans="35:35">
      <c r="AI3411" s="17"/>
    </row>
    <row r="3412" spans="35:35">
      <c r="AI3412" s="17"/>
    </row>
    <row r="3413" spans="35:35">
      <c r="AI3413" s="17"/>
    </row>
    <row r="3414" spans="35:35">
      <c r="AI3414" s="17"/>
    </row>
    <row r="3415" spans="35:35">
      <c r="AI3415" s="17"/>
    </row>
    <row r="3416" spans="35:35">
      <c r="AI3416" s="17"/>
    </row>
    <row r="3417" spans="35:35">
      <c r="AI3417" s="17"/>
    </row>
    <row r="3418" spans="35:35">
      <c r="AI3418" s="17"/>
    </row>
    <row r="3419" spans="35:35">
      <c r="AI3419" s="17"/>
    </row>
    <row r="3420" spans="35:35">
      <c r="AI3420" s="17"/>
    </row>
    <row r="3421" spans="35:35">
      <c r="AI3421" s="17"/>
    </row>
    <row r="3422" spans="35:35">
      <c r="AI3422" s="17"/>
    </row>
    <row r="3423" spans="35:35">
      <c r="AI3423" s="17"/>
    </row>
    <row r="3424" spans="35:35">
      <c r="AI3424" s="17"/>
    </row>
    <row r="3425" spans="35:35">
      <c r="AI3425" s="17"/>
    </row>
    <row r="3426" spans="35:35">
      <c r="AI3426" s="17"/>
    </row>
    <row r="3427" spans="35:35">
      <c r="AI3427" s="17"/>
    </row>
    <row r="3428" spans="35:35">
      <c r="AI3428" s="17"/>
    </row>
    <row r="3429" spans="35:35">
      <c r="AI3429" s="17"/>
    </row>
    <row r="3430" spans="35:35">
      <c r="AI3430" s="17"/>
    </row>
    <row r="3431" spans="35:35">
      <c r="AI3431" s="17"/>
    </row>
    <row r="3432" spans="35:35">
      <c r="AI3432" s="17"/>
    </row>
    <row r="3433" spans="35:35">
      <c r="AI3433" s="17"/>
    </row>
    <row r="3434" spans="35:35">
      <c r="AI3434" s="17"/>
    </row>
    <row r="3435" spans="35:35">
      <c r="AI3435" s="17"/>
    </row>
    <row r="3436" spans="35:35">
      <c r="AI3436" s="17"/>
    </row>
    <row r="3437" spans="35:35">
      <c r="AI3437" s="17"/>
    </row>
    <row r="3438" spans="35:35">
      <c r="AI3438" s="17"/>
    </row>
    <row r="3439" spans="35:35">
      <c r="AI3439" s="17"/>
    </row>
    <row r="3440" spans="35:35">
      <c r="AI3440" s="17"/>
    </row>
    <row r="3441" spans="35:35">
      <c r="AI3441" s="17"/>
    </row>
    <row r="3442" spans="35:35">
      <c r="AI3442" s="17"/>
    </row>
    <row r="3443" spans="35:35">
      <c r="AI3443" s="17"/>
    </row>
    <row r="3444" spans="35:35">
      <c r="AI3444" s="17"/>
    </row>
    <row r="3445" spans="35:35">
      <c r="AI3445" s="17"/>
    </row>
    <row r="3446" spans="35:35">
      <c r="AI3446" s="17"/>
    </row>
    <row r="3447" spans="35:35">
      <c r="AI3447" s="17"/>
    </row>
    <row r="3448" spans="35:35">
      <c r="AI3448" s="17"/>
    </row>
    <row r="3449" spans="35:35">
      <c r="AI3449" s="17"/>
    </row>
    <row r="3450" spans="35:35">
      <c r="AI3450" s="17"/>
    </row>
    <row r="3451" spans="35:35">
      <c r="AI3451" s="17"/>
    </row>
    <row r="3452" spans="35:35">
      <c r="AI3452" s="17"/>
    </row>
    <row r="3453" spans="35:35">
      <c r="AI3453" s="17"/>
    </row>
    <row r="3454" spans="35:35">
      <c r="AI3454" s="17"/>
    </row>
    <row r="3455" spans="35:35">
      <c r="AI3455" s="17"/>
    </row>
    <row r="3456" spans="35:35">
      <c r="AI3456" s="17"/>
    </row>
    <row r="3457" spans="35:35">
      <c r="AI3457" s="17"/>
    </row>
    <row r="3458" spans="35:35">
      <c r="AI3458" s="17"/>
    </row>
    <row r="3459" spans="35:35">
      <c r="AI3459" s="17"/>
    </row>
    <row r="3460" spans="35:35">
      <c r="AI3460" s="17"/>
    </row>
    <row r="3461" spans="35:35">
      <c r="AI3461" s="17"/>
    </row>
    <row r="3462" spans="35:35">
      <c r="AI3462" s="17"/>
    </row>
    <row r="3463" spans="35:35">
      <c r="AI3463" s="17"/>
    </row>
    <row r="3464" spans="35:35">
      <c r="AI3464" s="17"/>
    </row>
    <row r="3465" spans="35:35">
      <c r="AI3465" s="17"/>
    </row>
    <row r="3466" spans="35:35">
      <c r="AI3466" s="17"/>
    </row>
    <row r="3467" spans="35:35">
      <c r="AI3467" s="17"/>
    </row>
    <row r="3468" spans="35:35">
      <c r="AI3468" s="17"/>
    </row>
    <row r="3469" spans="35:35">
      <c r="AI3469" s="17"/>
    </row>
    <row r="3470" spans="35:35">
      <c r="AI3470" s="17"/>
    </row>
    <row r="3471" spans="35:35">
      <c r="AI3471" s="17"/>
    </row>
    <row r="3472" spans="35:35">
      <c r="AI3472" s="17"/>
    </row>
    <row r="3473" spans="35:35">
      <c r="AI3473" s="17"/>
    </row>
    <row r="3474" spans="35:35">
      <c r="AI3474" s="17"/>
    </row>
    <row r="3475" spans="35:35">
      <c r="AI3475" s="17"/>
    </row>
    <row r="3476" spans="35:35">
      <c r="AI3476" s="17"/>
    </row>
    <row r="3477" spans="35:35">
      <c r="AI3477" s="17"/>
    </row>
    <row r="3478" spans="35:35">
      <c r="AI3478" s="17"/>
    </row>
    <row r="3479" spans="35:35">
      <c r="AI3479" s="17"/>
    </row>
    <row r="3480" spans="35:35">
      <c r="AI3480" s="17"/>
    </row>
    <row r="3481" spans="35:35">
      <c r="AI3481" s="17"/>
    </row>
    <row r="3482" spans="35:35">
      <c r="AI3482" s="17"/>
    </row>
    <row r="3483" spans="35:35">
      <c r="AI3483" s="17"/>
    </row>
    <row r="3484" spans="35:35">
      <c r="AI3484" s="17"/>
    </row>
    <row r="3485" spans="35:35">
      <c r="AI3485" s="17"/>
    </row>
    <row r="3486" spans="35:35">
      <c r="AI3486" s="17"/>
    </row>
    <row r="3487" spans="35:35">
      <c r="AI3487" s="17"/>
    </row>
    <row r="3488" spans="35:35">
      <c r="AI3488" s="17"/>
    </row>
    <row r="3489" spans="35:35">
      <c r="AI3489" s="17"/>
    </row>
    <row r="3490" spans="35:35">
      <c r="AI3490" s="17"/>
    </row>
    <row r="3491" spans="35:35">
      <c r="AI3491" s="17"/>
    </row>
    <row r="3492" spans="35:35">
      <c r="AI3492" s="17"/>
    </row>
    <row r="3493" spans="35:35">
      <c r="AI3493" s="17"/>
    </row>
    <row r="3494" spans="35:35">
      <c r="AI3494" s="17"/>
    </row>
    <row r="3495" spans="35:35">
      <c r="AI3495" s="17"/>
    </row>
    <row r="3496" spans="35:35">
      <c r="AI3496" s="17"/>
    </row>
    <row r="3497" spans="35:35">
      <c r="AI3497" s="17"/>
    </row>
    <row r="3498" spans="35:35">
      <c r="AI3498" s="17"/>
    </row>
    <row r="3499" spans="35:35">
      <c r="AI3499" s="17"/>
    </row>
    <row r="3500" spans="35:35">
      <c r="AI3500" s="17"/>
    </row>
    <row r="3501" spans="35:35">
      <c r="AI3501" s="17"/>
    </row>
    <row r="3502" spans="35:35">
      <c r="AI3502" s="17"/>
    </row>
    <row r="3503" spans="35:35">
      <c r="AI3503" s="17"/>
    </row>
    <row r="3504" spans="35:35">
      <c r="AI3504" s="17"/>
    </row>
    <row r="3505" spans="35:35">
      <c r="AI3505" s="17"/>
    </row>
    <row r="3506" spans="35:35">
      <c r="AI3506" s="17"/>
    </row>
    <row r="3507" spans="35:35">
      <c r="AI3507" s="17"/>
    </row>
    <row r="3508" spans="35:35">
      <c r="AI3508" s="17"/>
    </row>
    <row r="3509" spans="35:35">
      <c r="AI3509" s="17"/>
    </row>
    <row r="3510" spans="35:35">
      <c r="AI3510" s="17"/>
    </row>
    <row r="3511" spans="35:35">
      <c r="AI3511" s="17"/>
    </row>
    <row r="3512" spans="35:35">
      <c r="AI3512" s="17"/>
    </row>
    <row r="3513" spans="35:35">
      <c r="AI3513" s="17"/>
    </row>
    <row r="3514" spans="35:35">
      <c r="AI3514" s="17"/>
    </row>
    <row r="3515" spans="35:35">
      <c r="AI3515" s="17"/>
    </row>
    <row r="3516" spans="35:35">
      <c r="AI3516" s="17"/>
    </row>
    <row r="3517" spans="35:35">
      <c r="AI3517" s="17"/>
    </row>
    <row r="3518" spans="35:35">
      <c r="AI3518" s="17"/>
    </row>
    <row r="3519" spans="35:35">
      <c r="AI3519" s="17"/>
    </row>
    <row r="3520" spans="35:35">
      <c r="AI3520" s="17"/>
    </row>
    <row r="3521" spans="35:35">
      <c r="AI3521" s="17"/>
    </row>
    <row r="3522" spans="35:35">
      <c r="AI3522" s="17"/>
    </row>
    <row r="3523" spans="35:35">
      <c r="AI3523" s="17"/>
    </row>
    <row r="3524" spans="35:35">
      <c r="AI3524" s="17"/>
    </row>
    <row r="3525" spans="35:35">
      <c r="AI3525" s="17"/>
    </row>
    <row r="3526" spans="35:35">
      <c r="AI3526" s="17"/>
    </row>
    <row r="3527" spans="35:35">
      <c r="AI3527" s="17"/>
    </row>
    <row r="3528" spans="35:35">
      <c r="AI3528" s="17"/>
    </row>
    <row r="3529" spans="35:35">
      <c r="AI3529" s="17"/>
    </row>
    <row r="3530" spans="35:35">
      <c r="AI3530" s="17"/>
    </row>
    <row r="3531" spans="35:35">
      <c r="AI3531" s="17"/>
    </row>
    <row r="3532" spans="35:35">
      <c r="AI3532" s="17"/>
    </row>
    <row r="3533" spans="35:35">
      <c r="AI3533" s="17"/>
    </row>
    <row r="3534" spans="35:35">
      <c r="AI3534" s="17"/>
    </row>
    <row r="3535" spans="35:35">
      <c r="AI3535" s="17"/>
    </row>
    <row r="3536" spans="35:35">
      <c r="AI3536" s="17"/>
    </row>
    <row r="3537" spans="35:35">
      <c r="AI3537" s="17"/>
    </row>
    <row r="3538" spans="35:35">
      <c r="AI3538" s="17"/>
    </row>
    <row r="3539" spans="35:35">
      <c r="AI3539" s="17"/>
    </row>
    <row r="3540" spans="35:35">
      <c r="AI3540" s="17"/>
    </row>
    <row r="3541" spans="35:35">
      <c r="AI3541" s="17"/>
    </row>
    <row r="3542" spans="35:35">
      <c r="AI3542" s="17"/>
    </row>
    <row r="3543" spans="35:35">
      <c r="AI3543" s="17"/>
    </row>
    <row r="3544" spans="35:35">
      <c r="AI3544" s="17"/>
    </row>
    <row r="3545" spans="35:35">
      <c r="AI3545" s="17"/>
    </row>
    <row r="3546" spans="35:35">
      <c r="AI3546" s="17"/>
    </row>
    <row r="3547" spans="35:35">
      <c r="AI3547" s="17"/>
    </row>
    <row r="3548" spans="35:35">
      <c r="AI3548" s="17"/>
    </row>
    <row r="3549" spans="35:35">
      <c r="AI3549" s="17"/>
    </row>
    <row r="3550" spans="35:35">
      <c r="AI3550" s="17"/>
    </row>
    <row r="3551" spans="35:35">
      <c r="AI3551" s="17"/>
    </row>
    <row r="3552" spans="35:35">
      <c r="AI3552" s="17"/>
    </row>
    <row r="3553" spans="35:35">
      <c r="AI3553" s="17"/>
    </row>
    <row r="3554" spans="35:35">
      <c r="AI3554" s="17"/>
    </row>
    <row r="3555" spans="35:35">
      <c r="AI3555" s="17"/>
    </row>
    <row r="3556" spans="35:35">
      <c r="AI3556" s="17"/>
    </row>
    <row r="3557" spans="35:35">
      <c r="AI3557" s="17"/>
    </row>
    <row r="3558" spans="35:35">
      <c r="AI3558" s="17"/>
    </row>
    <row r="3559" spans="35:35">
      <c r="AI3559" s="17"/>
    </row>
    <row r="3560" spans="35:35">
      <c r="AI3560" s="17"/>
    </row>
    <row r="3561" spans="35:35">
      <c r="AI3561" s="17"/>
    </row>
    <row r="3562" spans="35:35">
      <c r="AI3562" s="17"/>
    </row>
    <row r="3563" spans="35:35">
      <c r="AI3563" s="17"/>
    </row>
    <row r="3564" spans="35:35">
      <c r="AI3564" s="17"/>
    </row>
    <row r="3565" spans="35:35">
      <c r="AI3565" s="17"/>
    </row>
    <row r="3566" spans="35:35">
      <c r="AI3566" s="17"/>
    </row>
    <row r="3567" spans="35:35">
      <c r="AI3567" s="17"/>
    </row>
    <row r="3568" spans="35:35">
      <c r="AI3568" s="17"/>
    </row>
    <row r="3569" spans="35:35">
      <c r="AI3569" s="17"/>
    </row>
    <row r="3570" spans="35:35">
      <c r="AI3570" s="17"/>
    </row>
    <row r="3571" spans="35:35">
      <c r="AI3571" s="17"/>
    </row>
    <row r="3572" spans="35:35">
      <c r="AI3572" s="17"/>
    </row>
    <row r="3573" spans="35:35">
      <c r="AI3573" s="17"/>
    </row>
    <row r="3574" spans="35:35">
      <c r="AI3574" s="17"/>
    </row>
    <row r="3575" spans="35:35">
      <c r="AI3575" s="17"/>
    </row>
    <row r="3576" spans="35:35">
      <c r="AI3576" s="17"/>
    </row>
    <row r="3577" spans="35:35">
      <c r="AI3577" s="17"/>
    </row>
    <row r="3578" spans="35:35">
      <c r="AI3578" s="17"/>
    </row>
    <row r="3579" spans="35:35">
      <c r="AI3579" s="17"/>
    </row>
    <row r="3580" spans="35:35">
      <c r="AI3580" s="17"/>
    </row>
    <row r="3581" spans="35:35">
      <c r="AI3581" s="17"/>
    </row>
    <row r="3582" spans="35:35">
      <c r="AI3582" s="17"/>
    </row>
    <row r="3583" spans="35:35">
      <c r="AI3583" s="17"/>
    </row>
    <row r="3584" spans="35:35">
      <c r="AI3584" s="17"/>
    </row>
    <row r="3585" spans="35:35">
      <c r="AI3585" s="17"/>
    </row>
    <row r="3586" spans="35:35">
      <c r="AI3586" s="17"/>
    </row>
    <row r="3587" spans="35:35">
      <c r="AI3587" s="17"/>
    </row>
    <row r="3588" spans="35:35">
      <c r="AI3588" s="17"/>
    </row>
    <row r="3589" spans="35:35">
      <c r="AI3589" s="17"/>
    </row>
    <row r="3590" spans="35:35">
      <c r="AI3590" s="17"/>
    </row>
    <row r="3591" spans="35:35">
      <c r="AI3591" s="17"/>
    </row>
    <row r="3592" spans="35:35">
      <c r="AI3592" s="17"/>
    </row>
    <row r="3593" spans="35:35">
      <c r="AI3593" s="17"/>
    </row>
    <row r="3594" spans="35:35">
      <c r="AI3594" s="17"/>
    </row>
    <row r="3595" spans="35:35">
      <c r="AI3595" s="17"/>
    </row>
    <row r="3596" spans="35:35">
      <c r="AI3596" s="17"/>
    </row>
    <row r="3597" spans="35:35">
      <c r="AI3597" s="17"/>
    </row>
    <row r="3598" spans="35:35">
      <c r="AI3598" s="17"/>
    </row>
    <row r="3599" spans="35:35">
      <c r="AI3599" s="17"/>
    </row>
    <row r="3600" spans="35:35">
      <c r="AI3600" s="17"/>
    </row>
    <row r="3601" spans="35:35">
      <c r="AI3601" s="17"/>
    </row>
    <row r="3602" spans="35:35">
      <c r="AI3602" s="17"/>
    </row>
    <row r="3603" spans="35:35">
      <c r="AI3603" s="17"/>
    </row>
    <row r="3604" spans="35:35">
      <c r="AI3604" s="17"/>
    </row>
    <row r="3605" spans="35:35">
      <c r="AI3605" s="17"/>
    </row>
    <row r="3606" spans="35:35">
      <c r="AI3606" s="17"/>
    </row>
    <row r="3607" spans="35:35">
      <c r="AI3607" s="17"/>
    </row>
    <row r="3608" spans="35:35">
      <c r="AI3608" s="17"/>
    </row>
    <row r="3609" spans="35:35">
      <c r="AI3609" s="17"/>
    </row>
    <row r="3610" spans="35:35">
      <c r="AI3610" s="17"/>
    </row>
    <row r="3611" spans="35:35">
      <c r="AI3611" s="17"/>
    </row>
    <row r="3612" spans="35:35">
      <c r="AI3612" s="17"/>
    </row>
    <row r="3613" spans="35:35">
      <c r="AI3613" s="17"/>
    </row>
    <row r="3614" spans="35:35">
      <c r="AI3614" s="17"/>
    </row>
    <row r="3615" spans="35:35">
      <c r="AI3615" s="17"/>
    </row>
    <row r="3616" spans="35:35">
      <c r="AI3616" s="17"/>
    </row>
    <row r="3617" spans="35:35">
      <c r="AI3617" s="17"/>
    </row>
    <row r="3618" spans="35:35">
      <c r="AI3618" s="17"/>
    </row>
    <row r="3619" spans="35:35">
      <c r="AI3619" s="17"/>
    </row>
    <row r="3620" spans="35:35">
      <c r="AI3620" s="17"/>
    </row>
    <row r="3621" spans="35:35">
      <c r="AI3621" s="17"/>
    </row>
    <row r="3622" spans="35:35">
      <c r="AI3622" s="17"/>
    </row>
    <row r="3623" spans="35:35">
      <c r="AI3623" s="17"/>
    </row>
    <row r="3624" spans="35:35">
      <c r="AI3624" s="17"/>
    </row>
    <row r="3625" spans="35:35">
      <c r="AI3625" s="17"/>
    </row>
    <row r="3626" spans="35:35">
      <c r="AI3626" s="17"/>
    </row>
    <row r="3627" spans="35:35">
      <c r="AI3627" s="17"/>
    </row>
    <row r="3628" spans="35:35">
      <c r="AI3628" s="17"/>
    </row>
    <row r="3629" spans="35:35">
      <c r="AI3629" s="17"/>
    </row>
    <row r="3630" spans="35:35">
      <c r="AI3630" s="17"/>
    </row>
    <row r="3631" spans="35:35">
      <c r="AI3631" s="17"/>
    </row>
    <row r="3632" spans="35:35">
      <c r="AI3632" s="17"/>
    </row>
    <row r="3633" spans="35:35">
      <c r="AI3633" s="17"/>
    </row>
    <row r="3634" spans="35:35">
      <c r="AI3634" s="17"/>
    </row>
    <row r="3635" spans="35:35">
      <c r="AI3635" s="17"/>
    </row>
    <row r="3636" spans="35:35">
      <c r="AI3636" s="17"/>
    </row>
    <row r="3637" spans="35:35">
      <c r="AI3637" s="17"/>
    </row>
    <row r="3638" spans="35:35">
      <c r="AI3638" s="17"/>
    </row>
    <row r="3639" spans="35:35">
      <c r="AI3639" s="17"/>
    </row>
    <row r="3640" spans="35:35">
      <c r="AI3640" s="17"/>
    </row>
    <row r="3641" spans="35:35">
      <c r="AI3641" s="17"/>
    </row>
    <row r="3642" spans="35:35">
      <c r="AI3642" s="17"/>
    </row>
    <row r="3643" spans="35:35">
      <c r="AI3643" s="17"/>
    </row>
    <row r="3644" spans="35:35">
      <c r="AI3644" s="17"/>
    </row>
    <row r="3645" spans="35:35">
      <c r="AI3645" s="17"/>
    </row>
    <row r="3646" spans="35:35">
      <c r="AI3646" s="17"/>
    </row>
    <row r="3647" spans="35:35">
      <c r="AI3647" s="17"/>
    </row>
    <row r="3648" spans="35:35">
      <c r="AI3648" s="17"/>
    </row>
    <row r="3649" spans="35:35">
      <c r="AI3649" s="17"/>
    </row>
    <row r="3650" spans="35:35">
      <c r="AI3650" s="17"/>
    </row>
    <row r="3651" spans="35:35">
      <c r="AI3651" s="17"/>
    </row>
    <row r="3652" spans="35:35">
      <c r="AI3652" s="17"/>
    </row>
    <row r="3653" spans="35:35">
      <c r="AI3653" s="17"/>
    </row>
    <row r="3654" spans="35:35">
      <c r="AI3654" s="17"/>
    </row>
    <row r="3655" spans="35:35">
      <c r="AI3655" s="17"/>
    </row>
    <row r="3656" spans="35:35">
      <c r="AI3656" s="17"/>
    </row>
    <row r="3657" spans="35:35">
      <c r="AI3657" s="17"/>
    </row>
    <row r="3658" spans="35:35">
      <c r="AI3658" s="17"/>
    </row>
    <row r="3659" spans="35:35">
      <c r="AI3659" s="17"/>
    </row>
    <row r="3660" spans="35:35">
      <c r="AI3660" s="17"/>
    </row>
    <row r="3661" spans="35:35">
      <c r="AI3661" s="17"/>
    </row>
    <row r="3662" spans="35:35">
      <c r="AI3662" s="17"/>
    </row>
    <row r="3663" spans="35:35">
      <c r="AI3663" s="17"/>
    </row>
    <row r="3664" spans="35:35">
      <c r="AI3664" s="17"/>
    </row>
    <row r="3665" spans="35:35">
      <c r="AI3665" s="17"/>
    </row>
    <row r="3666" spans="35:35">
      <c r="AI3666" s="17"/>
    </row>
    <row r="3667" spans="35:35">
      <c r="AI3667" s="17"/>
    </row>
    <row r="3668" spans="35:35">
      <c r="AI3668" s="17"/>
    </row>
    <row r="3669" spans="35:35">
      <c r="AI3669" s="17"/>
    </row>
    <row r="3670" spans="35:35">
      <c r="AI3670" s="17"/>
    </row>
    <row r="3671" spans="35:35">
      <c r="AI3671" s="17"/>
    </row>
    <row r="3672" spans="35:35">
      <c r="AI3672" s="17"/>
    </row>
    <row r="3673" spans="35:35">
      <c r="AI3673" s="17"/>
    </row>
    <row r="3674" spans="35:35">
      <c r="AI3674" s="17"/>
    </row>
    <row r="3675" spans="35:35">
      <c r="AI3675" s="17"/>
    </row>
    <row r="3676" spans="35:35">
      <c r="AI3676" s="17"/>
    </row>
    <row r="3677" spans="35:35">
      <c r="AI3677" s="17"/>
    </row>
    <row r="3678" spans="35:35">
      <c r="AI3678" s="17"/>
    </row>
    <row r="3679" spans="35:35">
      <c r="AI3679" s="17"/>
    </row>
    <row r="3680" spans="35:35">
      <c r="AI3680" s="17"/>
    </row>
    <row r="3681" spans="35:35">
      <c r="AI3681" s="17"/>
    </row>
    <row r="3682" spans="35:35">
      <c r="AI3682" s="17"/>
    </row>
    <row r="3683" spans="35:35">
      <c r="AI3683" s="17"/>
    </row>
    <row r="3684" spans="35:35">
      <c r="AI3684" s="17"/>
    </row>
    <row r="3685" spans="35:35">
      <c r="AI3685" s="17"/>
    </row>
    <row r="3686" spans="35:35">
      <c r="AI3686" s="17"/>
    </row>
    <row r="3687" spans="35:35">
      <c r="AI3687" s="17"/>
    </row>
    <row r="3688" spans="35:35">
      <c r="AI3688" s="17"/>
    </row>
    <row r="3689" spans="35:35">
      <c r="AI3689" s="17"/>
    </row>
    <row r="3690" spans="35:35">
      <c r="AI3690" s="17"/>
    </row>
    <row r="3691" spans="35:35">
      <c r="AI3691" s="17"/>
    </row>
    <row r="3692" spans="35:35">
      <c r="AI3692" s="17"/>
    </row>
    <row r="3693" spans="35:35">
      <c r="AI3693" s="17"/>
    </row>
    <row r="3694" spans="35:35">
      <c r="AI3694" s="17"/>
    </row>
    <row r="3695" spans="35:35">
      <c r="AI3695" s="17"/>
    </row>
    <row r="3696" spans="35:35">
      <c r="AI3696" s="17"/>
    </row>
    <row r="3697" spans="35:35">
      <c r="AI3697" s="17"/>
    </row>
    <row r="3698" spans="35:35">
      <c r="AI3698" s="17"/>
    </row>
    <row r="3699" spans="35:35">
      <c r="AI3699" s="17"/>
    </row>
    <row r="3700" spans="35:35">
      <c r="AI3700" s="17"/>
    </row>
    <row r="3701" spans="35:35">
      <c r="AI3701" s="17"/>
    </row>
    <row r="3702" spans="35:35">
      <c r="AI3702" s="17"/>
    </row>
    <row r="3703" spans="35:35">
      <c r="AI3703" s="17"/>
    </row>
    <row r="3704" spans="35:35">
      <c r="AI3704" s="17"/>
    </row>
    <row r="3705" spans="35:35">
      <c r="AI3705" s="17"/>
    </row>
    <row r="3706" spans="35:35">
      <c r="AI3706" s="17"/>
    </row>
    <row r="3707" spans="35:35">
      <c r="AI3707" s="17"/>
    </row>
    <row r="3708" spans="35:35">
      <c r="AI3708" s="17"/>
    </row>
    <row r="3709" spans="35:35">
      <c r="AI3709" s="17"/>
    </row>
    <row r="3710" spans="35:35">
      <c r="AI3710" s="17"/>
    </row>
    <row r="3711" spans="35:35">
      <c r="AI3711" s="17"/>
    </row>
    <row r="3712" spans="35:35">
      <c r="AI3712" s="17"/>
    </row>
    <row r="3713" spans="35:35">
      <c r="AI3713" s="17"/>
    </row>
    <row r="3714" spans="35:35">
      <c r="AI3714" s="17"/>
    </row>
    <row r="3715" spans="35:35">
      <c r="AI3715" s="17"/>
    </row>
    <row r="3716" spans="35:35">
      <c r="AI3716" s="17"/>
    </row>
    <row r="3717" spans="35:35">
      <c r="AI3717" s="17"/>
    </row>
    <row r="3718" spans="35:35">
      <c r="AI3718" s="17"/>
    </row>
    <row r="3719" spans="35:35">
      <c r="AI3719" s="17"/>
    </row>
    <row r="3720" spans="35:35">
      <c r="AI3720" s="17"/>
    </row>
    <row r="3721" spans="35:35">
      <c r="AI3721" s="17"/>
    </row>
    <row r="3722" spans="35:35">
      <c r="AI3722" s="17"/>
    </row>
    <row r="3723" spans="35:35">
      <c r="AI3723" s="17"/>
    </row>
    <row r="3724" spans="35:35">
      <c r="AI3724" s="17"/>
    </row>
    <row r="3725" spans="35:35">
      <c r="AI3725" s="17"/>
    </row>
    <row r="3726" spans="35:35">
      <c r="AI3726" s="17"/>
    </row>
    <row r="3727" spans="35:35">
      <c r="AI3727" s="17"/>
    </row>
    <row r="3728" spans="35:35">
      <c r="AI3728" s="17"/>
    </row>
    <row r="3729" spans="35:35">
      <c r="AI3729" s="17"/>
    </row>
    <row r="3730" spans="35:35">
      <c r="AI3730" s="17"/>
    </row>
    <row r="3731" spans="35:35">
      <c r="AI3731" s="17"/>
    </row>
    <row r="3732" spans="35:35">
      <c r="AI3732" s="17"/>
    </row>
    <row r="3733" spans="35:35">
      <c r="AI3733" s="17"/>
    </row>
    <row r="3734" spans="35:35">
      <c r="AI3734" s="17"/>
    </row>
    <row r="3735" spans="35:35">
      <c r="AI3735" s="17"/>
    </row>
    <row r="3736" spans="35:35">
      <c r="AI3736" s="17"/>
    </row>
    <row r="3737" spans="35:35">
      <c r="AI3737" s="17"/>
    </row>
    <row r="3738" spans="35:35">
      <c r="AI3738" s="17"/>
    </row>
    <row r="3739" spans="35:35">
      <c r="AI3739" s="17"/>
    </row>
    <row r="3740" spans="35:35">
      <c r="AI3740" s="17"/>
    </row>
    <row r="3741" spans="35:35">
      <c r="AI3741" s="17"/>
    </row>
    <row r="3742" spans="35:35">
      <c r="AI3742" s="17"/>
    </row>
    <row r="3743" spans="35:35">
      <c r="AI3743" s="17"/>
    </row>
    <row r="3744" spans="35:35">
      <c r="AI3744" s="17"/>
    </row>
    <row r="3745" spans="35:35">
      <c r="AI3745" s="17"/>
    </row>
    <row r="3746" spans="35:35">
      <c r="AI3746" s="17"/>
    </row>
    <row r="3747" spans="35:35">
      <c r="AI3747" s="17"/>
    </row>
    <row r="3748" spans="35:35">
      <c r="AI3748" s="17"/>
    </row>
    <row r="3749" spans="35:35">
      <c r="AI3749" s="17"/>
    </row>
    <row r="3750" spans="35:35">
      <c r="AI3750" s="17"/>
    </row>
    <row r="3751" spans="35:35">
      <c r="AI3751" s="17"/>
    </row>
    <row r="3752" spans="35:35">
      <c r="AI3752" s="17"/>
    </row>
    <row r="3753" spans="35:35">
      <c r="AI3753" s="17"/>
    </row>
    <row r="3754" spans="35:35">
      <c r="AI3754" s="17"/>
    </row>
    <row r="3755" spans="35:35">
      <c r="AI3755" s="17"/>
    </row>
    <row r="3756" spans="35:35">
      <c r="AI3756" s="17"/>
    </row>
    <row r="3757" spans="35:35">
      <c r="AI3757" s="17"/>
    </row>
    <row r="3758" spans="35:35">
      <c r="AI3758" s="17"/>
    </row>
    <row r="3759" spans="35:35">
      <c r="AI3759" s="17"/>
    </row>
    <row r="3760" spans="35:35">
      <c r="AI3760" s="17"/>
    </row>
    <row r="3761" spans="35:35">
      <c r="AI3761" s="17"/>
    </row>
    <row r="3762" spans="35:35">
      <c r="AI3762" s="17"/>
    </row>
    <row r="3763" spans="35:35">
      <c r="AI3763" s="17"/>
    </row>
    <row r="3764" spans="35:35">
      <c r="AI3764" s="17"/>
    </row>
    <row r="3765" spans="35:35">
      <c r="AI3765" s="17"/>
    </row>
    <row r="3766" spans="35:35">
      <c r="AI3766" s="17"/>
    </row>
    <row r="3767" spans="35:35">
      <c r="AI3767" s="17"/>
    </row>
    <row r="3768" spans="35:35">
      <c r="AI3768" s="17"/>
    </row>
    <row r="3769" spans="35:35">
      <c r="AI3769" s="17"/>
    </row>
    <row r="3770" spans="35:35">
      <c r="AI3770" s="17"/>
    </row>
    <row r="3771" spans="35:35">
      <c r="AI3771" s="17"/>
    </row>
    <row r="3772" spans="35:35">
      <c r="AI3772" s="17"/>
    </row>
    <row r="3773" spans="35:35">
      <c r="AI3773" s="17"/>
    </row>
    <row r="3774" spans="35:35">
      <c r="AI3774" s="17"/>
    </row>
    <row r="3775" spans="35:35">
      <c r="AI3775" s="17"/>
    </row>
    <row r="3776" spans="35:35">
      <c r="AI3776" s="17"/>
    </row>
    <row r="3777" spans="35:35">
      <c r="AI3777" s="17"/>
    </row>
    <row r="3778" spans="35:35">
      <c r="AI3778" s="17"/>
    </row>
    <row r="3779" spans="35:35">
      <c r="AI3779" s="17"/>
    </row>
    <row r="3780" spans="35:35">
      <c r="AI3780" s="17"/>
    </row>
    <row r="3781" spans="35:35">
      <c r="AI3781" s="17"/>
    </row>
    <row r="3782" spans="35:35">
      <c r="AI3782" s="17"/>
    </row>
    <row r="3783" spans="35:35">
      <c r="AI3783" s="17"/>
    </row>
    <row r="3784" spans="35:35">
      <c r="AI3784" s="17"/>
    </row>
    <row r="3785" spans="35:35">
      <c r="AI3785" s="17"/>
    </row>
    <row r="3786" spans="35:35">
      <c r="AI3786" s="17"/>
    </row>
    <row r="3787" spans="35:35">
      <c r="AI3787" s="17"/>
    </row>
    <row r="3788" spans="35:35">
      <c r="AI3788" s="17"/>
    </row>
    <row r="3789" spans="35:35">
      <c r="AI3789" s="17"/>
    </row>
    <row r="3790" spans="35:35">
      <c r="AI3790" s="17"/>
    </row>
    <row r="3791" spans="35:35">
      <c r="AI3791" s="17"/>
    </row>
    <row r="3792" spans="35:35">
      <c r="AI3792" s="17"/>
    </row>
    <row r="3793" spans="35:35">
      <c r="AI3793" s="17"/>
    </row>
    <row r="3794" spans="35:35">
      <c r="AI3794" s="17"/>
    </row>
    <row r="3795" spans="35:35">
      <c r="AI3795" s="17"/>
    </row>
    <row r="3796" spans="35:35">
      <c r="AI3796" s="17"/>
    </row>
    <row r="3797" spans="35:35">
      <c r="AI3797" s="17"/>
    </row>
    <row r="3798" spans="35:35">
      <c r="AI3798" s="17"/>
    </row>
    <row r="3799" spans="35:35">
      <c r="AI3799" s="17"/>
    </row>
    <row r="3800" spans="35:35">
      <c r="AI3800" s="17"/>
    </row>
    <row r="3801" spans="35:35">
      <c r="AI3801" s="17"/>
    </row>
    <row r="3802" spans="35:35">
      <c r="AI3802" s="17"/>
    </row>
    <row r="3803" spans="35:35">
      <c r="AI3803" s="17"/>
    </row>
    <row r="3804" spans="35:35">
      <c r="AI3804" s="17"/>
    </row>
    <row r="3805" spans="35:35">
      <c r="AI3805" s="17"/>
    </row>
    <row r="3806" spans="35:35">
      <c r="AI3806" s="17"/>
    </row>
    <row r="3807" spans="35:35">
      <c r="AI3807" s="17"/>
    </row>
    <row r="3808" spans="35:35">
      <c r="AI3808" s="17"/>
    </row>
    <row r="3809" spans="35:35">
      <c r="AI3809" s="17"/>
    </row>
    <row r="3810" spans="35:35">
      <c r="AI3810" s="17"/>
    </row>
    <row r="3811" spans="35:35">
      <c r="AI3811" s="17"/>
    </row>
    <row r="3812" spans="35:35">
      <c r="AI3812" s="17"/>
    </row>
    <row r="3813" spans="35:35">
      <c r="AI3813" s="17"/>
    </row>
    <row r="3814" spans="35:35">
      <c r="AI3814" s="17"/>
    </row>
    <row r="3815" spans="35:35">
      <c r="AI3815" s="17"/>
    </row>
    <row r="3816" spans="35:35">
      <c r="AI3816" s="17"/>
    </row>
    <row r="3817" spans="35:35">
      <c r="AI3817" s="17"/>
    </row>
    <row r="3818" spans="35:35">
      <c r="AI3818" s="17"/>
    </row>
    <row r="3819" spans="35:35">
      <c r="AI3819" s="17"/>
    </row>
    <row r="3820" spans="35:35">
      <c r="AI3820" s="17"/>
    </row>
    <row r="3821" spans="35:35">
      <c r="AI3821" s="17"/>
    </row>
    <row r="3822" spans="35:35">
      <c r="AI3822" s="17"/>
    </row>
    <row r="3823" spans="35:35">
      <c r="AI3823" s="17"/>
    </row>
    <row r="3824" spans="35:35">
      <c r="AI3824" s="17"/>
    </row>
    <row r="3825" spans="35:35">
      <c r="AI3825" s="17"/>
    </row>
    <row r="3826" spans="35:35">
      <c r="AI3826" s="17"/>
    </row>
    <row r="3827" spans="35:35">
      <c r="AI3827" s="17"/>
    </row>
    <row r="3828" spans="35:35">
      <c r="AI3828" s="17"/>
    </row>
    <row r="3829" spans="35:35">
      <c r="AI3829" s="17"/>
    </row>
    <row r="3830" spans="35:35">
      <c r="AI3830" s="17"/>
    </row>
    <row r="3831" spans="35:35">
      <c r="AI3831" s="17"/>
    </row>
    <row r="3832" spans="35:35">
      <c r="AI3832" s="17"/>
    </row>
    <row r="3833" spans="35:35">
      <c r="AI3833" s="17"/>
    </row>
    <row r="3834" spans="35:35">
      <c r="AI3834" s="17"/>
    </row>
    <row r="3835" spans="35:35">
      <c r="AI3835" s="17"/>
    </row>
    <row r="3836" spans="35:35">
      <c r="AI3836" s="17"/>
    </row>
    <row r="3837" spans="35:35">
      <c r="AI3837" s="17"/>
    </row>
    <row r="3838" spans="35:35">
      <c r="AI3838" s="17"/>
    </row>
    <row r="3839" spans="35:35">
      <c r="AI3839" s="17"/>
    </row>
    <row r="3840" spans="35:35">
      <c r="AI3840" s="17"/>
    </row>
    <row r="3841" spans="35:35">
      <c r="AI3841" s="17"/>
    </row>
    <row r="3842" spans="35:35">
      <c r="AI3842" s="17"/>
    </row>
    <row r="3843" spans="35:35">
      <c r="AI3843" s="17"/>
    </row>
    <row r="3844" spans="35:35">
      <c r="AI3844" s="17"/>
    </row>
    <row r="3845" spans="35:35">
      <c r="AI3845" s="17"/>
    </row>
    <row r="3846" spans="35:35">
      <c r="AI3846" s="17"/>
    </row>
    <row r="3847" spans="35:35">
      <c r="AI3847" s="17"/>
    </row>
    <row r="3848" spans="35:35">
      <c r="AI3848" s="17"/>
    </row>
    <row r="3849" spans="35:35">
      <c r="AI3849" s="17"/>
    </row>
    <row r="3850" spans="35:35">
      <c r="AI3850" s="17"/>
    </row>
    <row r="3851" spans="35:35">
      <c r="AI3851" s="17"/>
    </row>
    <row r="3852" spans="35:35">
      <c r="AI3852" s="17"/>
    </row>
    <row r="3853" spans="35:35">
      <c r="AI3853" s="17"/>
    </row>
    <row r="3854" spans="35:35">
      <c r="AI3854" s="17"/>
    </row>
    <row r="3855" spans="35:35">
      <c r="AI3855" s="17"/>
    </row>
    <row r="3856" spans="35:35">
      <c r="AI3856" s="17"/>
    </row>
    <row r="3857" spans="35:35">
      <c r="AI3857" s="17"/>
    </row>
    <row r="3858" spans="35:35">
      <c r="AI3858" s="17"/>
    </row>
    <row r="3859" spans="35:35">
      <c r="AI3859" s="17"/>
    </row>
    <row r="3860" spans="35:35">
      <c r="AI3860" s="17"/>
    </row>
    <row r="3861" spans="35:35">
      <c r="AI3861" s="17"/>
    </row>
    <row r="3862" spans="35:35">
      <c r="AI3862" s="17"/>
    </row>
    <row r="3863" spans="35:35">
      <c r="AI3863" s="17"/>
    </row>
    <row r="3864" spans="35:35">
      <c r="AI3864" s="17"/>
    </row>
    <row r="3865" spans="35:35">
      <c r="AI3865" s="17"/>
    </row>
    <row r="3866" spans="35:35">
      <c r="AI3866" s="17"/>
    </row>
    <row r="3867" spans="35:35">
      <c r="AI3867" s="17"/>
    </row>
    <row r="3868" spans="35:35">
      <c r="AI3868" s="17"/>
    </row>
    <row r="3869" spans="35:35">
      <c r="AI3869" s="17"/>
    </row>
    <row r="3870" spans="35:35">
      <c r="AI3870" s="17"/>
    </row>
    <row r="3871" spans="35:35">
      <c r="AI3871" s="17"/>
    </row>
    <row r="3872" spans="35:35">
      <c r="AI3872" s="17"/>
    </row>
    <row r="3873" spans="35:35">
      <c r="AI3873" s="17"/>
    </row>
    <row r="3874" spans="35:35">
      <c r="AI3874" s="17"/>
    </row>
    <row r="3875" spans="35:35">
      <c r="AI3875" s="17"/>
    </row>
    <row r="3876" spans="35:35">
      <c r="AI3876" s="17"/>
    </row>
    <row r="3877" spans="35:35">
      <c r="AI3877" s="17"/>
    </row>
    <row r="3878" spans="35:35">
      <c r="AI3878" s="17"/>
    </row>
    <row r="3879" spans="35:35">
      <c r="AI3879" s="17"/>
    </row>
    <row r="3880" spans="35:35">
      <c r="AI3880" s="17"/>
    </row>
    <row r="3881" spans="35:35">
      <c r="AI3881" s="17"/>
    </row>
    <row r="3882" spans="35:35">
      <c r="AI3882" s="17"/>
    </row>
    <row r="3883" spans="35:35">
      <c r="AI3883" s="17"/>
    </row>
    <row r="3884" spans="35:35">
      <c r="AI3884" s="17"/>
    </row>
    <row r="3885" spans="35:35">
      <c r="AI3885" s="17"/>
    </row>
    <row r="3886" spans="35:35">
      <c r="AI3886" s="17"/>
    </row>
    <row r="3887" spans="35:35">
      <c r="AI3887" s="17"/>
    </row>
    <row r="3888" spans="35:35">
      <c r="AI3888" s="17"/>
    </row>
    <row r="3889" spans="35:35">
      <c r="AI3889" s="17"/>
    </row>
    <row r="3890" spans="35:35">
      <c r="AI3890" s="17"/>
    </row>
    <row r="3891" spans="35:35">
      <c r="AI3891" s="17"/>
    </row>
    <row r="3892" spans="35:35">
      <c r="AI3892" s="17"/>
    </row>
    <row r="3893" spans="35:35">
      <c r="AI3893" s="17"/>
    </row>
    <row r="3894" spans="35:35">
      <c r="AI3894" s="17"/>
    </row>
    <row r="3895" spans="35:35">
      <c r="AI3895" s="17"/>
    </row>
    <row r="3896" spans="35:35">
      <c r="AI3896" s="17"/>
    </row>
    <row r="3897" spans="35:35">
      <c r="AI3897" s="17"/>
    </row>
    <row r="3898" spans="35:35">
      <c r="AI3898" s="17"/>
    </row>
    <row r="3899" spans="35:35">
      <c r="AI3899" s="17"/>
    </row>
    <row r="3900" spans="35:35">
      <c r="AI3900" s="17"/>
    </row>
    <row r="3901" spans="35:35">
      <c r="AI3901" s="17"/>
    </row>
    <row r="3902" spans="35:35">
      <c r="AI3902" s="17"/>
    </row>
    <row r="3903" spans="35:35">
      <c r="AI3903" s="17"/>
    </row>
    <row r="3904" spans="35:35">
      <c r="AI3904" s="17"/>
    </row>
    <row r="3905" spans="35:35">
      <c r="AI3905" s="17"/>
    </row>
    <row r="3906" spans="35:35">
      <c r="AI3906" s="17"/>
    </row>
    <row r="3907" spans="35:35">
      <c r="AI3907" s="17"/>
    </row>
    <row r="3908" spans="35:35">
      <c r="AI3908" s="17"/>
    </row>
    <row r="3909" spans="35:35">
      <c r="AI3909" s="17"/>
    </row>
    <row r="3910" spans="35:35">
      <c r="AI3910" s="17"/>
    </row>
    <row r="3911" spans="35:35">
      <c r="AI3911" s="17"/>
    </row>
    <row r="3912" spans="35:35">
      <c r="AI3912" s="17"/>
    </row>
    <row r="3913" spans="35:35">
      <c r="AI3913" s="17"/>
    </row>
    <row r="3914" spans="35:35">
      <c r="AI3914" s="17"/>
    </row>
    <row r="3915" spans="35:35">
      <c r="AI3915" s="17"/>
    </row>
    <row r="3916" spans="35:35">
      <c r="AI3916" s="17"/>
    </row>
    <row r="3917" spans="35:35">
      <c r="AI3917" s="17"/>
    </row>
    <row r="3918" spans="35:35">
      <c r="AI3918" s="17"/>
    </row>
    <row r="3919" spans="35:35">
      <c r="AI3919" s="17"/>
    </row>
    <row r="3920" spans="35:35">
      <c r="AI3920" s="17"/>
    </row>
    <row r="3921" spans="35:35">
      <c r="AI3921" s="17"/>
    </row>
    <row r="3922" spans="35:35">
      <c r="AI3922" s="17"/>
    </row>
    <row r="3923" spans="35:35">
      <c r="AI3923" s="17"/>
    </row>
    <row r="3924" spans="35:35">
      <c r="AI3924" s="17"/>
    </row>
    <row r="3925" spans="35:35">
      <c r="AI3925" s="17"/>
    </row>
    <row r="3926" spans="35:35">
      <c r="AI3926" s="17"/>
    </row>
    <row r="3927" spans="35:35">
      <c r="AI3927" s="17"/>
    </row>
    <row r="3928" spans="35:35">
      <c r="AI3928" s="17"/>
    </row>
    <row r="3929" spans="35:35">
      <c r="AI3929" s="17"/>
    </row>
    <row r="3930" spans="35:35">
      <c r="AI3930" s="17"/>
    </row>
    <row r="3931" spans="35:35">
      <c r="AI3931" s="17"/>
    </row>
    <row r="3932" spans="35:35">
      <c r="AI3932" s="17"/>
    </row>
    <row r="3933" spans="35:35">
      <c r="AI3933" s="17"/>
    </row>
    <row r="3934" spans="35:35">
      <c r="AI3934" s="17"/>
    </row>
    <row r="3935" spans="35:35">
      <c r="AI3935" s="17"/>
    </row>
    <row r="3936" spans="35:35">
      <c r="AI3936" s="17"/>
    </row>
    <row r="3937" spans="35:35">
      <c r="AI3937" s="17"/>
    </row>
    <row r="3938" spans="35:35">
      <c r="AI3938" s="17"/>
    </row>
    <row r="3939" spans="35:35">
      <c r="AI3939" s="17"/>
    </row>
    <row r="3940" spans="35:35">
      <c r="AI3940" s="17"/>
    </row>
    <row r="3941" spans="35:35">
      <c r="AI3941" s="17"/>
    </row>
    <row r="3942" spans="35:35">
      <c r="AI3942" s="17"/>
    </row>
    <row r="3943" spans="35:35">
      <c r="AI3943" s="17"/>
    </row>
    <row r="3944" spans="35:35">
      <c r="AI3944" s="17"/>
    </row>
    <row r="3945" spans="35:35">
      <c r="AI3945" s="17"/>
    </row>
    <row r="3946" spans="35:35">
      <c r="AI3946" s="17"/>
    </row>
    <row r="3947" spans="35:35">
      <c r="AI3947" s="17"/>
    </row>
    <row r="3948" spans="35:35">
      <c r="AI3948" s="17"/>
    </row>
    <row r="3949" spans="35:35">
      <c r="AI3949" s="17"/>
    </row>
    <row r="3950" spans="35:35">
      <c r="AI3950" s="17"/>
    </row>
    <row r="3951" spans="35:35">
      <c r="AI3951" s="17"/>
    </row>
    <row r="3952" spans="35:35">
      <c r="AI3952" s="17"/>
    </row>
    <row r="3953" spans="35:35">
      <c r="AI3953" s="17"/>
    </row>
    <row r="3954" spans="35:35">
      <c r="AI3954" s="17"/>
    </row>
    <row r="3955" spans="35:35">
      <c r="AI3955" s="17"/>
    </row>
    <row r="3956" spans="35:35">
      <c r="AI3956" s="17"/>
    </row>
    <row r="3957" spans="35:35">
      <c r="AI3957" s="17"/>
    </row>
    <row r="3958" spans="35:35">
      <c r="AI3958" s="17"/>
    </row>
    <row r="3959" spans="35:35">
      <c r="AI3959" s="17"/>
    </row>
    <row r="3960" spans="35:35">
      <c r="AI3960" s="17"/>
    </row>
    <row r="3961" spans="35:35">
      <c r="AI3961" s="17"/>
    </row>
    <row r="3962" spans="35:35">
      <c r="AI3962" s="17"/>
    </row>
    <row r="3963" spans="35:35">
      <c r="AI3963" s="17"/>
    </row>
    <row r="3964" spans="35:35">
      <c r="AI3964" s="17"/>
    </row>
    <row r="3965" spans="35:35">
      <c r="AI3965" s="17"/>
    </row>
    <row r="3966" spans="35:35">
      <c r="AI3966" s="17"/>
    </row>
    <row r="3967" spans="35:35">
      <c r="AI3967" s="17"/>
    </row>
    <row r="3968" spans="35:35">
      <c r="AI3968" s="17"/>
    </row>
    <row r="3969" spans="35:35">
      <c r="AI3969" s="17"/>
    </row>
    <row r="3970" spans="35:35">
      <c r="AI3970" s="17"/>
    </row>
    <row r="3971" spans="35:35">
      <c r="AI3971" s="17"/>
    </row>
    <row r="3972" spans="35:35">
      <c r="AI3972" s="17"/>
    </row>
    <row r="3973" spans="35:35">
      <c r="AI3973" s="17"/>
    </row>
    <row r="3974" spans="35:35">
      <c r="AI3974" s="17"/>
    </row>
    <row r="3975" spans="35:35">
      <c r="AI3975" s="17"/>
    </row>
    <row r="3976" spans="35:35">
      <c r="AI3976" s="17"/>
    </row>
    <row r="3977" spans="35:35">
      <c r="AI3977" s="17"/>
    </row>
    <row r="3978" spans="35:35">
      <c r="AI3978" s="17"/>
    </row>
    <row r="3979" spans="35:35">
      <c r="AI3979" s="17"/>
    </row>
    <row r="3980" spans="35:35">
      <c r="AI3980" s="17"/>
    </row>
    <row r="3981" spans="35:35">
      <c r="AI3981" s="17"/>
    </row>
    <row r="3982" spans="35:35">
      <c r="AI3982" s="17"/>
    </row>
    <row r="3983" spans="35:35">
      <c r="AI3983" s="17"/>
    </row>
    <row r="3984" spans="35:35">
      <c r="AI3984" s="17"/>
    </row>
    <row r="3985" spans="35:35">
      <c r="AI3985" s="17"/>
    </row>
    <row r="3986" spans="35:35">
      <c r="AI3986" s="17"/>
    </row>
    <row r="3987" spans="35:35">
      <c r="AI3987" s="17"/>
    </row>
    <row r="3988" spans="35:35">
      <c r="AI3988" s="17"/>
    </row>
    <row r="3989" spans="35:35">
      <c r="AI3989" s="17"/>
    </row>
    <row r="3990" spans="35:35">
      <c r="AI3990" s="17"/>
    </row>
    <row r="3991" spans="35:35">
      <c r="AI3991" s="17"/>
    </row>
    <row r="3992" spans="35:35">
      <c r="AI3992" s="17"/>
    </row>
    <row r="3993" spans="35:35">
      <c r="AI3993" s="17"/>
    </row>
    <row r="3994" spans="35:35">
      <c r="AI3994" s="17"/>
    </row>
    <row r="3995" spans="35:35">
      <c r="AI3995" s="17"/>
    </row>
    <row r="3996" spans="35:35">
      <c r="AI3996" s="17"/>
    </row>
    <row r="3997" spans="35:35">
      <c r="AI3997" s="17"/>
    </row>
    <row r="3998" spans="35:35">
      <c r="AI3998" s="17"/>
    </row>
    <row r="3999" spans="35:35">
      <c r="AI3999" s="17"/>
    </row>
    <row r="4000" spans="35:35">
      <c r="AI4000" s="17"/>
    </row>
    <row r="4001" spans="35:35">
      <c r="AI4001" s="17"/>
    </row>
    <row r="4002" spans="35:35">
      <c r="AI4002" s="17"/>
    </row>
    <row r="4003" spans="35:35">
      <c r="AI4003" s="17"/>
    </row>
    <row r="4004" spans="35:35">
      <c r="AI4004" s="17"/>
    </row>
    <row r="4005" spans="35:35">
      <c r="AI4005" s="17"/>
    </row>
    <row r="4006" spans="35:35">
      <c r="AI4006" s="17"/>
    </row>
    <row r="4007" spans="35:35">
      <c r="AI4007" s="17"/>
    </row>
    <row r="4008" spans="35:35">
      <c r="AI4008" s="17"/>
    </row>
    <row r="4009" spans="35:35">
      <c r="AI4009" s="17"/>
    </row>
    <row r="4010" spans="35:35">
      <c r="AI4010" s="17"/>
    </row>
    <row r="4011" spans="35:35">
      <c r="AI4011" s="17"/>
    </row>
    <row r="4012" spans="35:35">
      <c r="AI4012" s="17"/>
    </row>
    <row r="4013" spans="35:35">
      <c r="AI4013" s="17"/>
    </row>
    <row r="4014" spans="35:35">
      <c r="AI4014" s="17"/>
    </row>
    <row r="4015" spans="35:35">
      <c r="AI4015" s="17"/>
    </row>
    <row r="4016" spans="35:35">
      <c r="AI4016" s="17"/>
    </row>
    <row r="4017" spans="35:35">
      <c r="AI4017" s="17"/>
    </row>
    <row r="4018" spans="35:35">
      <c r="AI4018" s="17"/>
    </row>
    <row r="4019" spans="35:35">
      <c r="AI4019" s="17"/>
    </row>
    <row r="4020" spans="35:35">
      <c r="AI4020" s="17"/>
    </row>
    <row r="4021" spans="35:35">
      <c r="AI4021" s="17"/>
    </row>
    <row r="4022" spans="35:35">
      <c r="AI4022" s="17"/>
    </row>
    <row r="4023" spans="35:35">
      <c r="AI4023" s="17"/>
    </row>
    <row r="4024" spans="35:35">
      <c r="AI4024" s="17"/>
    </row>
    <row r="4025" spans="35:35">
      <c r="AI4025" s="17"/>
    </row>
    <row r="4026" spans="35:35">
      <c r="AI4026" s="17"/>
    </row>
    <row r="4027" spans="35:35">
      <c r="AI4027" s="17"/>
    </row>
    <row r="4028" spans="35:35">
      <c r="AI4028" s="17"/>
    </row>
    <row r="4029" spans="35:35">
      <c r="AI4029" s="17"/>
    </row>
    <row r="4030" spans="35:35">
      <c r="AI4030" s="17"/>
    </row>
    <row r="4031" spans="35:35">
      <c r="AI4031" s="17"/>
    </row>
    <row r="4032" spans="35:35">
      <c r="AI4032" s="17"/>
    </row>
    <row r="4033" spans="35:35">
      <c r="AI4033" s="17"/>
    </row>
    <row r="4034" spans="35:35">
      <c r="AI4034" s="17"/>
    </row>
    <row r="4035" spans="35:35">
      <c r="AI4035" s="17"/>
    </row>
    <row r="4036" spans="35:35">
      <c r="AI4036" s="17"/>
    </row>
    <row r="4037" spans="35:35">
      <c r="AI4037" s="17"/>
    </row>
    <row r="4038" spans="35:35">
      <c r="AI4038" s="17"/>
    </row>
    <row r="4039" spans="35:35">
      <c r="AI4039" s="17"/>
    </row>
    <row r="4040" spans="35:35">
      <c r="AI4040" s="17"/>
    </row>
    <row r="4041" spans="35:35">
      <c r="AI4041" s="17"/>
    </row>
    <row r="4042" spans="35:35">
      <c r="AI4042" s="17"/>
    </row>
    <row r="4043" spans="35:35">
      <c r="AI4043" s="17"/>
    </row>
    <row r="4044" spans="35:35">
      <c r="AI4044" s="17"/>
    </row>
    <row r="4045" spans="35:35">
      <c r="AI4045" s="17"/>
    </row>
    <row r="4046" spans="35:35">
      <c r="AI4046" s="17"/>
    </row>
    <row r="4047" spans="35:35">
      <c r="AI4047" s="17"/>
    </row>
    <row r="4048" spans="35:35">
      <c r="AI4048" s="17"/>
    </row>
    <row r="4049" spans="35:35">
      <c r="AI4049" s="17"/>
    </row>
    <row r="4050" spans="35:35">
      <c r="AI4050" s="17"/>
    </row>
    <row r="4051" spans="35:35">
      <c r="AI4051" s="17"/>
    </row>
    <row r="4052" spans="35:35">
      <c r="AI4052" s="17"/>
    </row>
    <row r="4053" spans="35:35">
      <c r="AI4053" s="17"/>
    </row>
    <row r="4054" spans="35:35">
      <c r="AI4054" s="17"/>
    </row>
    <row r="4055" spans="35:35">
      <c r="AI4055" s="17"/>
    </row>
    <row r="4056" spans="35:35">
      <c r="AI4056" s="17"/>
    </row>
    <row r="4057" spans="35:35">
      <c r="AI4057" s="17"/>
    </row>
    <row r="4058" spans="35:35">
      <c r="AI4058" s="17"/>
    </row>
    <row r="4059" spans="35:35">
      <c r="AI4059" s="17"/>
    </row>
    <row r="4060" spans="35:35">
      <c r="AI4060" s="17"/>
    </row>
    <row r="4061" spans="35:35">
      <c r="AI4061" s="17"/>
    </row>
    <row r="4062" spans="35:35">
      <c r="AI4062" s="17"/>
    </row>
    <row r="4063" spans="35:35">
      <c r="AI4063" s="17"/>
    </row>
    <row r="4064" spans="35:35">
      <c r="AI4064" s="17"/>
    </row>
    <row r="4065" spans="35:35">
      <c r="AI4065" s="17"/>
    </row>
    <row r="4066" spans="35:35">
      <c r="AI4066" s="17"/>
    </row>
    <row r="4067" spans="35:35">
      <c r="AI4067" s="17"/>
    </row>
    <row r="4068" spans="35:35">
      <c r="AI4068" s="17"/>
    </row>
    <row r="4069" spans="35:35">
      <c r="AI4069" s="17"/>
    </row>
    <row r="4070" spans="35:35">
      <c r="AI4070" s="17"/>
    </row>
    <row r="4071" spans="35:35">
      <c r="AI4071" s="17"/>
    </row>
    <row r="4072" spans="35:35">
      <c r="AI4072" s="17"/>
    </row>
    <row r="4073" spans="35:35">
      <c r="AI4073" s="17"/>
    </row>
    <row r="4074" spans="35:35">
      <c r="AI4074" s="17"/>
    </row>
    <row r="4075" spans="35:35">
      <c r="AI4075" s="17"/>
    </row>
    <row r="4076" spans="35:35">
      <c r="AI4076" s="17"/>
    </row>
    <row r="4077" spans="35:35">
      <c r="AI4077" s="17"/>
    </row>
    <row r="4078" spans="35:35">
      <c r="AI4078" s="17"/>
    </row>
    <row r="4079" spans="35:35">
      <c r="AI4079" s="17"/>
    </row>
    <row r="4080" spans="35:35">
      <c r="AI4080" s="17"/>
    </row>
    <row r="4081" spans="35:35">
      <c r="AI4081" s="17"/>
    </row>
    <row r="4082" spans="35:35">
      <c r="AI4082" s="17"/>
    </row>
    <row r="4083" spans="35:35">
      <c r="AI4083" s="17"/>
    </row>
    <row r="4084" spans="35:35">
      <c r="AI4084" s="17"/>
    </row>
    <row r="4085" spans="35:35">
      <c r="AI4085" s="17"/>
    </row>
    <row r="4086" spans="35:35">
      <c r="AI4086" s="17"/>
    </row>
    <row r="4087" spans="35:35">
      <c r="AI4087" s="17"/>
    </row>
    <row r="4088" spans="35:35">
      <c r="AI4088" s="17"/>
    </row>
    <row r="4089" spans="35:35">
      <c r="AI4089" s="17"/>
    </row>
    <row r="4090" spans="35:35">
      <c r="AI4090" s="17"/>
    </row>
    <row r="4091" spans="35:35">
      <c r="AI4091" s="17"/>
    </row>
    <row r="4092" spans="35:35">
      <c r="AI4092" s="17"/>
    </row>
    <row r="4093" spans="35:35">
      <c r="AI4093" s="17"/>
    </row>
    <row r="4094" spans="35:35">
      <c r="AI4094" s="17"/>
    </row>
    <row r="4095" spans="35:35">
      <c r="AI4095" s="17"/>
    </row>
    <row r="4096" spans="35:35">
      <c r="AI4096" s="17"/>
    </row>
    <row r="4097" spans="35:35">
      <c r="AI4097" s="17"/>
    </row>
    <row r="4098" spans="35:35">
      <c r="AI4098" s="17"/>
    </row>
    <row r="4099" spans="35:35">
      <c r="AI4099" s="17"/>
    </row>
    <row r="4100" spans="35:35">
      <c r="AI4100" s="17"/>
    </row>
    <row r="4101" spans="35:35">
      <c r="AI4101" s="17"/>
    </row>
    <row r="4102" spans="35:35">
      <c r="AI4102" s="17"/>
    </row>
    <row r="4103" spans="35:35">
      <c r="AI4103" s="17"/>
    </row>
    <row r="4104" spans="35:35">
      <c r="AI4104" s="17"/>
    </row>
    <row r="4105" spans="35:35">
      <c r="AI4105" s="17"/>
    </row>
    <row r="4106" spans="35:35">
      <c r="AI4106" s="17"/>
    </row>
    <row r="4107" spans="35:35">
      <c r="AI4107" s="17"/>
    </row>
    <row r="4108" spans="35:35">
      <c r="AI4108" s="17"/>
    </row>
    <row r="4109" spans="35:35">
      <c r="AI4109" s="17"/>
    </row>
    <row r="4110" spans="35:35">
      <c r="AI4110" s="17"/>
    </row>
    <row r="4111" spans="35:35">
      <c r="AI4111" s="17"/>
    </row>
    <row r="4112" spans="35:35">
      <c r="AI4112" s="17"/>
    </row>
    <row r="4113" spans="35:35">
      <c r="AI4113" s="17"/>
    </row>
    <row r="4114" spans="35:35">
      <c r="AI4114" s="17"/>
    </row>
    <row r="4115" spans="35:35">
      <c r="AI4115" s="17"/>
    </row>
    <row r="4116" spans="35:35">
      <c r="AI4116" s="17"/>
    </row>
    <row r="4117" spans="35:35">
      <c r="AI4117" s="17"/>
    </row>
    <row r="4118" spans="35:35">
      <c r="AI4118" s="17"/>
    </row>
    <row r="4119" spans="35:35">
      <c r="AI4119" s="17"/>
    </row>
    <row r="4120" spans="35:35">
      <c r="AI4120" s="17"/>
    </row>
    <row r="4121" spans="35:35">
      <c r="AI4121" s="17"/>
    </row>
    <row r="4122" spans="35:35">
      <c r="AI4122" s="17"/>
    </row>
    <row r="4123" spans="35:35">
      <c r="AI4123" s="17"/>
    </row>
    <row r="4124" spans="35:35">
      <c r="AI4124" s="17"/>
    </row>
    <row r="4125" spans="35:35">
      <c r="AI4125" s="17"/>
    </row>
    <row r="4126" spans="35:35">
      <c r="AI4126" s="17"/>
    </row>
    <row r="4127" spans="35:35">
      <c r="AI4127" s="17"/>
    </row>
    <row r="4128" spans="35:35">
      <c r="AI4128" s="17"/>
    </row>
    <row r="4129" spans="35:35">
      <c r="AI4129" s="17"/>
    </row>
    <row r="4130" spans="35:35">
      <c r="AI4130" s="17"/>
    </row>
    <row r="4131" spans="35:35">
      <c r="AI4131" s="17"/>
    </row>
    <row r="4132" spans="35:35">
      <c r="AI4132" s="17"/>
    </row>
    <row r="4133" spans="35:35">
      <c r="AI4133" s="17"/>
    </row>
    <row r="4134" spans="35:35">
      <c r="AI4134" s="17"/>
    </row>
    <row r="4135" spans="35:35">
      <c r="AI4135" s="17"/>
    </row>
    <row r="4136" spans="35:35">
      <c r="AI4136" s="17"/>
    </row>
    <row r="4137" spans="35:35">
      <c r="AI4137" s="17"/>
    </row>
    <row r="4138" spans="35:35">
      <c r="AI4138" s="17"/>
    </row>
    <row r="4139" spans="35:35">
      <c r="AI4139" s="17"/>
    </row>
    <row r="4140" spans="35:35">
      <c r="AI4140" s="17"/>
    </row>
    <row r="4141" spans="35:35">
      <c r="AI4141" s="17"/>
    </row>
    <row r="4142" spans="35:35">
      <c r="AI4142" s="17"/>
    </row>
    <row r="4143" spans="35:35">
      <c r="AI4143" s="17"/>
    </row>
    <row r="4144" spans="35:35">
      <c r="AI4144" s="17"/>
    </row>
    <row r="4145" spans="35:35">
      <c r="AI4145" s="17"/>
    </row>
    <row r="4146" spans="35:35">
      <c r="AI4146" s="17"/>
    </row>
    <row r="4147" spans="35:35">
      <c r="AI4147" s="17"/>
    </row>
    <row r="4148" spans="35:35">
      <c r="AI4148" s="17"/>
    </row>
    <row r="4149" spans="35:35">
      <c r="AI4149" s="17"/>
    </row>
    <row r="4150" spans="35:35">
      <c r="AI4150" s="17"/>
    </row>
    <row r="4151" spans="35:35">
      <c r="AI4151" s="17"/>
    </row>
    <row r="4152" spans="35:35">
      <c r="AI4152" s="17"/>
    </row>
    <row r="4153" spans="35:35">
      <c r="AI4153" s="17"/>
    </row>
    <row r="4154" spans="35:35">
      <c r="AI4154" s="17"/>
    </row>
    <row r="4155" spans="35:35">
      <c r="AI4155" s="17"/>
    </row>
    <row r="4156" spans="35:35">
      <c r="AI4156" s="17"/>
    </row>
    <row r="4157" spans="35:35">
      <c r="AI4157" s="17"/>
    </row>
    <row r="4158" spans="35:35">
      <c r="AI4158" s="17"/>
    </row>
    <row r="4159" spans="35:35">
      <c r="AI4159" s="17"/>
    </row>
    <row r="4160" spans="35:35">
      <c r="AI4160" s="17"/>
    </row>
    <row r="4161" spans="35:35">
      <c r="AI4161" s="17"/>
    </row>
    <row r="4162" spans="35:35">
      <c r="AI4162" s="17"/>
    </row>
    <row r="4163" spans="35:35">
      <c r="AI4163" s="17"/>
    </row>
    <row r="4164" spans="35:35">
      <c r="AI4164" s="17"/>
    </row>
    <row r="4165" spans="35:35">
      <c r="AI4165" s="17"/>
    </row>
    <row r="4166" spans="35:35">
      <c r="AI4166" s="17"/>
    </row>
    <row r="4167" spans="35:35">
      <c r="AI4167" s="17"/>
    </row>
    <row r="4168" spans="35:35">
      <c r="AI4168" s="17"/>
    </row>
    <row r="4169" spans="35:35">
      <c r="AI4169" s="17"/>
    </row>
    <row r="4170" spans="35:35">
      <c r="AI4170" s="17"/>
    </row>
    <row r="4171" spans="35:35">
      <c r="AI4171" s="17"/>
    </row>
    <row r="4172" spans="35:35">
      <c r="AI4172" s="17"/>
    </row>
    <row r="4173" spans="35:35">
      <c r="AI4173" s="17"/>
    </row>
    <row r="4174" spans="35:35">
      <c r="AI4174" s="17"/>
    </row>
    <row r="4175" spans="35:35">
      <c r="AI4175" s="17"/>
    </row>
    <row r="4176" spans="35:35">
      <c r="AI4176" s="17"/>
    </row>
    <row r="4177" spans="35:35">
      <c r="AI4177" s="17"/>
    </row>
    <row r="4178" spans="35:35">
      <c r="AI4178" s="17"/>
    </row>
    <row r="4179" spans="35:35">
      <c r="AI4179" s="17"/>
    </row>
    <row r="4180" spans="35:35">
      <c r="AI4180" s="17"/>
    </row>
    <row r="4181" spans="35:35">
      <c r="AI4181" s="17"/>
    </row>
    <row r="4182" spans="35:35">
      <c r="AI4182" s="17"/>
    </row>
    <row r="4183" spans="35:35">
      <c r="AI4183" s="17"/>
    </row>
    <row r="4184" spans="35:35">
      <c r="AI4184" s="17"/>
    </row>
    <row r="4185" spans="35:35">
      <c r="AI4185" s="17"/>
    </row>
    <row r="4186" spans="35:35">
      <c r="AI4186" s="17"/>
    </row>
    <row r="4187" spans="35:35">
      <c r="AI4187" s="17"/>
    </row>
    <row r="4188" spans="35:35">
      <c r="AI4188" s="17"/>
    </row>
    <row r="4189" spans="35:35">
      <c r="AI4189" s="17"/>
    </row>
    <row r="4190" spans="35:35">
      <c r="AI4190" s="17"/>
    </row>
    <row r="4191" spans="35:35">
      <c r="AI4191" s="17"/>
    </row>
    <row r="4192" spans="35:35">
      <c r="AI4192" s="17"/>
    </row>
    <row r="4193" spans="35:35">
      <c r="AI4193" s="17"/>
    </row>
    <row r="4194" spans="35:35">
      <c r="AI4194" s="17"/>
    </row>
    <row r="4195" spans="35:35">
      <c r="AI4195" s="17"/>
    </row>
    <row r="4196" spans="35:35">
      <c r="AI4196" s="17"/>
    </row>
    <row r="4197" spans="35:35">
      <c r="AI4197" s="17"/>
    </row>
    <row r="4198" spans="35:35">
      <c r="AI4198" s="17"/>
    </row>
    <row r="4199" spans="35:35">
      <c r="AI4199" s="17"/>
    </row>
    <row r="4200" spans="35:35">
      <c r="AI4200" s="17"/>
    </row>
    <row r="4201" spans="35:35">
      <c r="AI4201" s="17"/>
    </row>
    <row r="4202" spans="35:35">
      <c r="AI4202" s="17"/>
    </row>
    <row r="4203" spans="35:35">
      <c r="AI4203" s="17"/>
    </row>
    <row r="4204" spans="35:35">
      <c r="AI4204" s="17"/>
    </row>
    <row r="4205" spans="35:35">
      <c r="AI4205" s="17"/>
    </row>
    <row r="4206" spans="35:35">
      <c r="AI4206" s="17"/>
    </row>
    <row r="4207" spans="35:35">
      <c r="AI4207" s="17"/>
    </row>
    <row r="4208" spans="35:35">
      <c r="AI4208" s="17"/>
    </row>
    <row r="4209" spans="35:35">
      <c r="AI4209" s="17"/>
    </row>
    <row r="4210" spans="35:35">
      <c r="AI4210" s="17"/>
    </row>
    <row r="4211" spans="35:35">
      <c r="AI4211" s="17"/>
    </row>
    <row r="4212" spans="35:35">
      <c r="AI4212" s="17"/>
    </row>
    <row r="4213" spans="35:35">
      <c r="AI4213" s="17"/>
    </row>
    <row r="4214" spans="35:35">
      <c r="AI4214" s="17"/>
    </row>
    <row r="4215" spans="35:35">
      <c r="AI4215" s="17"/>
    </row>
    <row r="4216" spans="35:35">
      <c r="AI4216" s="17"/>
    </row>
    <row r="4217" spans="35:35">
      <c r="AI4217" s="17"/>
    </row>
    <row r="4218" spans="35:35">
      <c r="AI4218" s="17"/>
    </row>
    <row r="4219" spans="35:35">
      <c r="AI4219" s="17"/>
    </row>
    <row r="4220" spans="35:35">
      <c r="AI4220" s="17"/>
    </row>
    <row r="4221" spans="35:35">
      <c r="AI4221" s="17"/>
    </row>
    <row r="4222" spans="35:35">
      <c r="AI4222" s="17"/>
    </row>
    <row r="4223" spans="35:35">
      <c r="AI4223" s="17"/>
    </row>
    <row r="4224" spans="35:35">
      <c r="AI4224" s="17"/>
    </row>
    <row r="4225" spans="35:35">
      <c r="AI4225" s="17"/>
    </row>
    <row r="4226" spans="35:35">
      <c r="AI4226" s="17"/>
    </row>
    <row r="4227" spans="35:35">
      <c r="AI4227" s="17"/>
    </row>
    <row r="4228" spans="35:35">
      <c r="AI4228" s="17"/>
    </row>
    <row r="4229" spans="35:35">
      <c r="AI4229" s="17"/>
    </row>
    <row r="4230" spans="35:35">
      <c r="AI4230" s="17"/>
    </row>
    <row r="4231" spans="35:35">
      <c r="AI4231" s="17"/>
    </row>
    <row r="4232" spans="35:35">
      <c r="AI4232" s="17"/>
    </row>
    <row r="4233" spans="35:35">
      <c r="AI4233" s="17"/>
    </row>
    <row r="4234" spans="35:35">
      <c r="AI4234" s="17"/>
    </row>
    <row r="4235" spans="35:35">
      <c r="AI4235" s="17"/>
    </row>
    <row r="4236" spans="35:35">
      <c r="AI4236" s="17"/>
    </row>
    <row r="4237" spans="35:35">
      <c r="AI4237" s="17"/>
    </row>
    <row r="4238" spans="35:35">
      <c r="AI4238" s="17"/>
    </row>
    <row r="4239" spans="35:35">
      <c r="AI4239" s="17"/>
    </row>
    <row r="4240" spans="35:35">
      <c r="AI4240" s="17"/>
    </row>
    <row r="4241" spans="35:35">
      <c r="AI4241" s="17"/>
    </row>
    <row r="4242" spans="35:35">
      <c r="AI4242" s="17"/>
    </row>
    <row r="4243" spans="35:35">
      <c r="AI4243" s="17"/>
    </row>
    <row r="4244" spans="35:35">
      <c r="AI4244" s="17"/>
    </row>
    <row r="4245" spans="35:35">
      <c r="AI4245" s="17"/>
    </row>
    <row r="4246" spans="35:35">
      <c r="AI4246" s="17"/>
    </row>
    <row r="4247" spans="35:35">
      <c r="AI4247" s="17"/>
    </row>
    <row r="4248" spans="35:35">
      <c r="AI4248" s="17"/>
    </row>
    <row r="4249" spans="35:35">
      <c r="AI4249" s="17"/>
    </row>
    <row r="4250" spans="35:35">
      <c r="AI4250" s="17"/>
    </row>
    <row r="4251" spans="35:35">
      <c r="AI4251" s="17"/>
    </row>
    <row r="4252" spans="35:35">
      <c r="AI4252" s="17"/>
    </row>
    <row r="4253" spans="35:35">
      <c r="AI4253" s="17"/>
    </row>
    <row r="4254" spans="35:35">
      <c r="AI4254" s="17"/>
    </row>
    <row r="4255" spans="35:35">
      <c r="AI4255" s="17"/>
    </row>
    <row r="4256" spans="35:35">
      <c r="AI4256" s="17"/>
    </row>
    <row r="4257" spans="35:35">
      <c r="AI4257" s="17"/>
    </row>
    <row r="4258" spans="35:35">
      <c r="AI4258" s="17"/>
    </row>
    <row r="4259" spans="35:35">
      <c r="AI4259" s="17"/>
    </row>
    <row r="4260" spans="35:35">
      <c r="AI4260" s="17"/>
    </row>
    <row r="4261" spans="35:35">
      <c r="AI4261" s="17"/>
    </row>
    <row r="4262" spans="35:35">
      <c r="AI4262" s="17"/>
    </row>
    <row r="4263" spans="35:35">
      <c r="AI4263" s="17"/>
    </row>
    <row r="4264" spans="35:35">
      <c r="AI4264" s="17"/>
    </row>
    <row r="4265" spans="35:35">
      <c r="AI4265" s="17"/>
    </row>
    <row r="4266" spans="35:35">
      <c r="AI4266" s="17"/>
    </row>
    <row r="4267" spans="35:35">
      <c r="AI4267" s="17"/>
    </row>
    <row r="4268" spans="35:35">
      <c r="AI4268" s="17"/>
    </row>
    <row r="4269" spans="35:35">
      <c r="AI4269" s="17"/>
    </row>
    <row r="4270" spans="35:35">
      <c r="AI4270" s="17"/>
    </row>
    <row r="4271" spans="35:35">
      <c r="AI4271" s="17"/>
    </row>
    <row r="4272" spans="35:35">
      <c r="AI4272" s="17"/>
    </row>
    <row r="4273" spans="35:35">
      <c r="AI4273" s="17"/>
    </row>
    <row r="4274" spans="35:35">
      <c r="AI4274" s="17"/>
    </row>
    <row r="4275" spans="35:35">
      <c r="AI4275" s="17"/>
    </row>
    <row r="4276" spans="35:35">
      <c r="AI4276" s="17"/>
    </row>
    <row r="4277" spans="35:35">
      <c r="AI4277" s="17"/>
    </row>
    <row r="4278" spans="35:35">
      <c r="AI4278" s="17"/>
    </row>
    <row r="4279" spans="35:35">
      <c r="AI4279" s="17"/>
    </row>
    <row r="4280" spans="35:35">
      <c r="AI4280" s="17"/>
    </row>
    <row r="4281" spans="35:35">
      <c r="AI4281" s="17"/>
    </row>
    <row r="4282" spans="35:35">
      <c r="AI4282" s="17"/>
    </row>
    <row r="4283" spans="35:35">
      <c r="AI4283" s="17"/>
    </row>
    <row r="4284" spans="35:35">
      <c r="AI4284" s="17"/>
    </row>
    <row r="4285" spans="35:35">
      <c r="AI4285" s="17"/>
    </row>
    <row r="4286" spans="35:35">
      <c r="AI4286" s="17"/>
    </row>
    <row r="4287" spans="35:35">
      <c r="AI4287" s="17"/>
    </row>
    <row r="4288" spans="35:35">
      <c r="AI4288" s="17"/>
    </row>
    <row r="4289" spans="35:35">
      <c r="AI4289" s="17"/>
    </row>
    <row r="4290" spans="35:35">
      <c r="AI4290" s="17"/>
    </row>
    <row r="4291" spans="35:35">
      <c r="AI4291" s="17"/>
    </row>
    <row r="4292" spans="35:35">
      <c r="AI4292" s="17"/>
    </row>
    <row r="4293" spans="35:35">
      <c r="AI4293" s="17"/>
    </row>
    <row r="4294" spans="35:35">
      <c r="AI4294" s="17"/>
    </row>
    <row r="4295" spans="35:35">
      <c r="AI4295" s="17"/>
    </row>
    <row r="4296" spans="35:35">
      <c r="AI4296" s="17"/>
    </row>
    <row r="4297" spans="35:35">
      <c r="AI4297" s="17"/>
    </row>
    <row r="4298" spans="35:35">
      <c r="AI4298" s="17"/>
    </row>
    <row r="4299" spans="35:35">
      <c r="AI4299" s="17"/>
    </row>
    <row r="4300" spans="35:35">
      <c r="AI4300" s="17"/>
    </row>
    <row r="4301" spans="35:35">
      <c r="AI4301" s="17"/>
    </row>
    <row r="4302" spans="35:35">
      <c r="AI4302" s="17"/>
    </row>
    <row r="4303" spans="35:35">
      <c r="AI4303" s="17"/>
    </row>
    <row r="4304" spans="35:35">
      <c r="AI4304" s="17"/>
    </row>
    <row r="4305" spans="35:35">
      <c r="AI4305" s="17"/>
    </row>
    <row r="4306" spans="35:35">
      <c r="AI4306" s="17"/>
    </row>
    <row r="4307" spans="35:35">
      <c r="AI4307" s="17"/>
    </row>
    <row r="4308" spans="35:35">
      <c r="AI4308" s="17"/>
    </row>
    <row r="4309" spans="35:35">
      <c r="AI4309" s="17"/>
    </row>
    <row r="4310" spans="35:35">
      <c r="AI4310" s="17"/>
    </row>
    <row r="4311" spans="35:35">
      <c r="AI4311" s="17"/>
    </row>
    <row r="4312" spans="35:35">
      <c r="AI4312" s="17"/>
    </row>
    <row r="4313" spans="35:35">
      <c r="AI4313" s="17"/>
    </row>
    <row r="4314" spans="35:35">
      <c r="AI4314" s="17"/>
    </row>
    <row r="4315" spans="35:35">
      <c r="AI4315" s="17"/>
    </row>
    <row r="4316" spans="35:35">
      <c r="AI4316" s="17"/>
    </row>
    <row r="4317" spans="35:35">
      <c r="AI4317" s="17"/>
    </row>
    <row r="4318" spans="35:35">
      <c r="AI4318" s="17"/>
    </row>
    <row r="4319" spans="35:35">
      <c r="AI4319" s="17"/>
    </row>
    <row r="4320" spans="35:35">
      <c r="AI4320" s="17"/>
    </row>
    <row r="4321" spans="35:35">
      <c r="AI4321" s="17"/>
    </row>
    <row r="4322" spans="35:35">
      <c r="AI4322" s="17"/>
    </row>
    <row r="4323" spans="35:35">
      <c r="AI4323" s="17"/>
    </row>
    <row r="4324" spans="35:35">
      <c r="AI4324" s="17"/>
    </row>
    <row r="4325" spans="35:35">
      <c r="AI4325" s="17"/>
    </row>
    <row r="4326" spans="35:35">
      <c r="AI4326" s="17"/>
    </row>
    <row r="4327" spans="35:35">
      <c r="AI4327" s="17"/>
    </row>
    <row r="4328" spans="35:35">
      <c r="AI4328" s="17"/>
    </row>
    <row r="4329" spans="35:35">
      <c r="AI4329" s="17"/>
    </row>
    <row r="4330" spans="35:35">
      <c r="AI4330" s="17"/>
    </row>
    <row r="4331" spans="35:35">
      <c r="AI4331" s="17"/>
    </row>
    <row r="4332" spans="35:35">
      <c r="AI4332" s="17"/>
    </row>
    <row r="4333" spans="35:35">
      <c r="AI4333" s="17"/>
    </row>
    <row r="4334" spans="35:35">
      <c r="AI4334" s="17"/>
    </row>
    <row r="4335" spans="35:35">
      <c r="AI4335" s="17"/>
    </row>
    <row r="4336" spans="35:35">
      <c r="AI4336" s="17"/>
    </row>
    <row r="4337" spans="35:35">
      <c r="AI4337" s="17"/>
    </row>
    <row r="4338" spans="35:35">
      <c r="AI4338" s="17"/>
    </row>
    <row r="4339" spans="35:35">
      <c r="AI4339" s="17"/>
    </row>
    <row r="4340" spans="35:35">
      <c r="AI4340" s="17"/>
    </row>
    <row r="4341" spans="35:35">
      <c r="AI4341" s="17"/>
    </row>
    <row r="4342" spans="35:35">
      <c r="AI4342" s="17"/>
    </row>
    <row r="4343" spans="35:35">
      <c r="AI4343" s="17"/>
    </row>
    <row r="4344" spans="35:35">
      <c r="AI4344" s="17"/>
    </row>
    <row r="4345" spans="35:35">
      <c r="AI4345" s="17"/>
    </row>
    <row r="4346" spans="35:35">
      <c r="AI4346" s="17"/>
    </row>
    <row r="4347" spans="35:35">
      <c r="AI4347" s="17"/>
    </row>
    <row r="4348" spans="35:35">
      <c r="AI4348" s="17"/>
    </row>
    <row r="4349" spans="35:35">
      <c r="AI4349" s="17"/>
    </row>
    <row r="4350" spans="35:35">
      <c r="AI4350" s="17"/>
    </row>
    <row r="4351" spans="35:35">
      <c r="AI4351" s="17"/>
    </row>
    <row r="4352" spans="35:35">
      <c r="AI4352" s="17"/>
    </row>
    <row r="4353" spans="35:35">
      <c r="AI4353" s="17"/>
    </row>
    <row r="4354" spans="35:35">
      <c r="AI4354" s="17"/>
    </row>
    <row r="4355" spans="35:35">
      <c r="AI4355" s="17"/>
    </row>
    <row r="4356" spans="35:35">
      <c r="AI4356" s="17"/>
    </row>
    <row r="4357" spans="35:35">
      <c r="AI4357" s="17"/>
    </row>
    <row r="4358" spans="35:35">
      <c r="AI4358" s="17"/>
    </row>
    <row r="4359" spans="35:35">
      <c r="AI4359" s="17"/>
    </row>
    <row r="4360" spans="35:35">
      <c r="AI4360" s="17"/>
    </row>
    <row r="4361" spans="35:35">
      <c r="AI4361" s="17"/>
    </row>
    <row r="4362" spans="35:35">
      <c r="AI4362" s="17"/>
    </row>
    <row r="4363" spans="35:35">
      <c r="AI4363" s="17"/>
    </row>
    <row r="4364" spans="35:35">
      <c r="AI4364" s="17"/>
    </row>
    <row r="4365" spans="35:35">
      <c r="AI4365" s="17"/>
    </row>
    <row r="4366" spans="35:35">
      <c r="AI4366" s="17"/>
    </row>
    <row r="4367" spans="35:35">
      <c r="AI4367" s="17"/>
    </row>
    <row r="4368" spans="35:35">
      <c r="AI4368" s="17"/>
    </row>
    <row r="4369" spans="35:35">
      <c r="AI4369" s="17"/>
    </row>
    <row r="4370" spans="35:35">
      <c r="AI4370" s="17"/>
    </row>
    <row r="4371" spans="35:35">
      <c r="AI4371" s="17"/>
    </row>
    <row r="4372" spans="35:35">
      <c r="AI4372" s="17"/>
    </row>
    <row r="4373" spans="35:35">
      <c r="AI4373" s="17"/>
    </row>
    <row r="4374" spans="35:35">
      <c r="AI4374" s="17"/>
    </row>
    <row r="4375" spans="35:35">
      <c r="AI4375" s="17"/>
    </row>
    <row r="4376" spans="35:35">
      <c r="AI4376" s="17"/>
    </row>
    <row r="4377" spans="35:35">
      <c r="AI4377" s="17"/>
    </row>
    <row r="4378" spans="35:35">
      <c r="AI4378" s="17"/>
    </row>
    <row r="4379" spans="35:35">
      <c r="AI4379" s="17"/>
    </row>
    <row r="4380" spans="35:35">
      <c r="AI4380" s="17"/>
    </row>
    <row r="4381" spans="35:35">
      <c r="AI4381" s="17"/>
    </row>
    <row r="4382" spans="35:35">
      <c r="AI4382" s="17"/>
    </row>
    <row r="4383" spans="35:35">
      <c r="AI4383" s="17"/>
    </row>
    <row r="4384" spans="35:35">
      <c r="AI4384" s="17"/>
    </row>
    <row r="4385" spans="35:35">
      <c r="AI4385" s="17"/>
    </row>
    <row r="4386" spans="35:35">
      <c r="AI4386" s="17"/>
    </row>
    <row r="4387" spans="35:35">
      <c r="AI4387" s="17"/>
    </row>
    <row r="4388" spans="35:35">
      <c r="AI4388" s="17"/>
    </row>
    <row r="4389" spans="35:35">
      <c r="AI4389" s="17"/>
    </row>
    <row r="4390" spans="35:35">
      <c r="AI4390" s="17"/>
    </row>
    <row r="4391" spans="35:35">
      <c r="AI4391" s="17"/>
    </row>
    <row r="4392" spans="35:35">
      <c r="AI4392" s="17"/>
    </row>
    <row r="4393" spans="35:35">
      <c r="AI4393" s="17"/>
    </row>
    <row r="4394" spans="35:35">
      <c r="AI4394" s="17"/>
    </row>
    <row r="4395" spans="35:35">
      <c r="AI4395" s="17"/>
    </row>
    <row r="4396" spans="35:35">
      <c r="AI4396" s="17"/>
    </row>
    <row r="4397" spans="35:35">
      <c r="AI4397" s="17"/>
    </row>
    <row r="4398" spans="35:35">
      <c r="AI4398" s="17"/>
    </row>
    <row r="4399" spans="35:35">
      <c r="AI4399" s="17"/>
    </row>
    <row r="4400" spans="35:35">
      <c r="AI4400" s="17"/>
    </row>
    <row r="4401" spans="35:35">
      <c r="AI4401" s="17"/>
    </row>
    <row r="4402" spans="35:35">
      <c r="AI4402" s="17"/>
    </row>
    <row r="4403" spans="35:35">
      <c r="AI4403" s="17"/>
    </row>
    <row r="4404" spans="35:35">
      <c r="AI4404" s="17"/>
    </row>
    <row r="4405" spans="35:35">
      <c r="AI4405" s="17"/>
    </row>
    <row r="4406" spans="35:35">
      <c r="AI4406" s="17"/>
    </row>
    <row r="4407" spans="35:35">
      <c r="AI4407" s="17"/>
    </row>
    <row r="4408" spans="35:35">
      <c r="AI4408" s="17"/>
    </row>
    <row r="4409" spans="35:35">
      <c r="AI4409" s="17"/>
    </row>
    <row r="4410" spans="35:35">
      <c r="AI4410" s="17"/>
    </row>
    <row r="4411" spans="35:35">
      <c r="AI4411" s="17"/>
    </row>
    <row r="4412" spans="35:35">
      <c r="AI4412" s="17"/>
    </row>
    <row r="4413" spans="35:35">
      <c r="AI4413" s="17"/>
    </row>
    <row r="4414" spans="35:35">
      <c r="AI4414" s="17"/>
    </row>
    <row r="4415" spans="35:35">
      <c r="AI4415" s="17"/>
    </row>
    <row r="4416" spans="35:35">
      <c r="AI4416" s="17"/>
    </row>
    <row r="4417" spans="35:35">
      <c r="AI4417" s="17"/>
    </row>
    <row r="4418" spans="35:35">
      <c r="AI4418" s="17"/>
    </row>
    <row r="4419" spans="35:35">
      <c r="AI4419" s="17"/>
    </row>
    <row r="4420" spans="35:35">
      <c r="AI4420" s="17"/>
    </row>
    <row r="4421" spans="35:35">
      <c r="AI4421" s="17"/>
    </row>
    <row r="4422" spans="35:35">
      <c r="AI4422" s="17"/>
    </row>
    <row r="4423" spans="35:35">
      <c r="AI4423" s="17"/>
    </row>
    <row r="4424" spans="35:35">
      <c r="AI4424" s="17"/>
    </row>
    <row r="4425" spans="35:35">
      <c r="AI4425" s="17"/>
    </row>
    <row r="4426" spans="35:35">
      <c r="AI4426" s="17"/>
    </row>
    <row r="4427" spans="35:35">
      <c r="AI4427" s="17"/>
    </row>
    <row r="4428" spans="35:35">
      <c r="AI4428" s="17"/>
    </row>
    <row r="4429" spans="35:35">
      <c r="AI4429" s="17"/>
    </row>
    <row r="4430" spans="35:35">
      <c r="AI4430" s="17"/>
    </row>
    <row r="4431" spans="35:35">
      <c r="AI4431" s="17"/>
    </row>
    <row r="4432" spans="35:35">
      <c r="AI4432" s="17"/>
    </row>
    <row r="4433" spans="35:35">
      <c r="AI4433" s="17"/>
    </row>
    <row r="4434" spans="35:35">
      <c r="AI4434" s="17"/>
    </row>
    <row r="4435" spans="35:35">
      <c r="AI4435" s="17"/>
    </row>
    <row r="4436" spans="35:35">
      <c r="AI4436" s="17"/>
    </row>
    <row r="4437" spans="35:35">
      <c r="AI4437" s="17"/>
    </row>
    <row r="4438" spans="35:35">
      <c r="AI4438" s="17"/>
    </row>
    <row r="4439" spans="35:35">
      <c r="AI4439" s="17"/>
    </row>
    <row r="4440" spans="35:35">
      <c r="AI4440" s="17"/>
    </row>
    <row r="4441" spans="35:35">
      <c r="AI4441" s="17"/>
    </row>
    <row r="4442" spans="35:35">
      <c r="AI4442" s="17"/>
    </row>
    <row r="4443" spans="35:35">
      <c r="AI4443" s="17"/>
    </row>
    <row r="4444" spans="35:35">
      <c r="AI4444" s="17"/>
    </row>
    <row r="4445" spans="35:35">
      <c r="AI4445" s="17"/>
    </row>
    <row r="4446" spans="35:35">
      <c r="AI4446" s="17"/>
    </row>
    <row r="4447" spans="35:35">
      <c r="AI4447" s="17"/>
    </row>
    <row r="4448" spans="35:35">
      <c r="AI4448" s="17"/>
    </row>
    <row r="4449" spans="35:35">
      <c r="AI4449" s="17"/>
    </row>
    <row r="4450" spans="35:35">
      <c r="AI4450" s="17"/>
    </row>
    <row r="4451" spans="35:35">
      <c r="AI4451" s="17"/>
    </row>
    <row r="4452" spans="35:35">
      <c r="AI4452" s="17"/>
    </row>
    <row r="4453" spans="35:35">
      <c r="AI4453" s="17"/>
    </row>
    <row r="4454" spans="35:35">
      <c r="AI4454" s="17"/>
    </row>
    <row r="4455" spans="35:35">
      <c r="AI4455" s="17"/>
    </row>
    <row r="4456" spans="35:35">
      <c r="AI4456" s="17"/>
    </row>
    <row r="4457" spans="35:35">
      <c r="AI4457" s="17"/>
    </row>
    <row r="4458" spans="35:35">
      <c r="AI4458" s="17"/>
    </row>
    <row r="4459" spans="35:35">
      <c r="AI4459" s="17"/>
    </row>
    <row r="4460" spans="35:35">
      <c r="AI4460" s="17"/>
    </row>
    <row r="4461" spans="35:35">
      <c r="AI4461" s="17"/>
    </row>
    <row r="4462" spans="35:35">
      <c r="AI4462" s="17"/>
    </row>
    <row r="4463" spans="35:35">
      <c r="AI4463" s="17"/>
    </row>
    <row r="4464" spans="35:35">
      <c r="AI4464" s="17"/>
    </row>
    <row r="4465" spans="35:35">
      <c r="AI4465" s="17"/>
    </row>
    <row r="4466" spans="35:35">
      <c r="AI4466" s="17"/>
    </row>
    <row r="4467" spans="35:35">
      <c r="AI4467" s="17"/>
    </row>
    <row r="4468" spans="35:35">
      <c r="AI4468" s="17"/>
    </row>
    <row r="4469" spans="35:35">
      <c r="AI4469" s="17"/>
    </row>
    <row r="4470" spans="35:35">
      <c r="AI4470" s="17"/>
    </row>
    <row r="4471" spans="35:35">
      <c r="AI4471" s="17"/>
    </row>
    <row r="4472" spans="35:35">
      <c r="AI4472" s="17"/>
    </row>
    <row r="4473" spans="35:35">
      <c r="AI4473" s="17"/>
    </row>
    <row r="4474" spans="35:35">
      <c r="AI4474" s="17"/>
    </row>
    <row r="4475" spans="35:35">
      <c r="AI4475" s="17"/>
    </row>
    <row r="4476" spans="35:35">
      <c r="AI4476" s="17"/>
    </row>
    <row r="4477" spans="35:35">
      <c r="AI4477" s="17"/>
    </row>
    <row r="4478" spans="35:35">
      <c r="AI4478" s="17"/>
    </row>
    <row r="4479" spans="35:35">
      <c r="AI4479" s="17"/>
    </row>
    <row r="4480" spans="35:35">
      <c r="AI4480" s="17"/>
    </row>
    <row r="4481" spans="35:35">
      <c r="AI4481" s="17"/>
    </row>
    <row r="4482" spans="35:35">
      <c r="AI4482" s="17"/>
    </row>
    <row r="4483" spans="35:35">
      <c r="AI4483" s="17"/>
    </row>
    <row r="4484" spans="35:35">
      <c r="AI4484" s="17"/>
    </row>
    <row r="4485" spans="35:35">
      <c r="AI4485" s="17"/>
    </row>
    <row r="4486" spans="35:35">
      <c r="AI4486" s="17"/>
    </row>
    <row r="4487" spans="35:35">
      <c r="AI4487" s="17"/>
    </row>
    <row r="4488" spans="35:35">
      <c r="AI4488" s="17"/>
    </row>
    <row r="4489" spans="35:35">
      <c r="AI4489" s="17"/>
    </row>
    <row r="4490" spans="35:35">
      <c r="AI4490" s="17"/>
    </row>
    <row r="4491" spans="35:35">
      <c r="AI4491" s="17"/>
    </row>
    <row r="4492" spans="35:35">
      <c r="AI4492" s="17"/>
    </row>
    <row r="4493" spans="35:35">
      <c r="AI4493" s="17"/>
    </row>
    <row r="4494" spans="35:35">
      <c r="AI4494" s="17"/>
    </row>
    <row r="4495" spans="35:35">
      <c r="AI4495" s="17"/>
    </row>
    <row r="4496" spans="35:35">
      <c r="AI4496" s="17"/>
    </row>
    <row r="4497" spans="35:35">
      <c r="AI4497" s="17"/>
    </row>
    <row r="4498" spans="35:35">
      <c r="AI4498" s="17"/>
    </row>
    <row r="4499" spans="35:35">
      <c r="AI4499" s="17"/>
    </row>
    <row r="4500" spans="35:35">
      <c r="AI4500" s="17"/>
    </row>
    <row r="4501" spans="35:35">
      <c r="AI4501" s="17"/>
    </row>
    <row r="4502" spans="35:35">
      <c r="AI4502" s="17"/>
    </row>
    <row r="4503" spans="35:35">
      <c r="AI4503" s="17"/>
    </row>
    <row r="4504" spans="35:35">
      <c r="AI4504" s="17"/>
    </row>
    <row r="4505" spans="35:35">
      <c r="AI4505" s="17"/>
    </row>
    <row r="4506" spans="35:35">
      <c r="AI4506" s="17"/>
    </row>
    <row r="4507" spans="35:35">
      <c r="AI4507" s="17"/>
    </row>
    <row r="4508" spans="35:35">
      <c r="AI4508" s="17"/>
    </row>
    <row r="4509" spans="35:35">
      <c r="AI4509" s="17"/>
    </row>
    <row r="4510" spans="35:35">
      <c r="AI4510" s="17"/>
    </row>
    <row r="4511" spans="35:35">
      <c r="AI4511" s="17"/>
    </row>
    <row r="4512" spans="35:35">
      <c r="AI4512" s="17"/>
    </row>
    <row r="4513" spans="35:35">
      <c r="AI4513" s="17"/>
    </row>
    <row r="4514" spans="35:35">
      <c r="AI4514" s="17"/>
    </row>
    <row r="4515" spans="35:35">
      <c r="AI4515" s="17"/>
    </row>
    <row r="4516" spans="35:35">
      <c r="AI4516" s="17"/>
    </row>
    <row r="4517" spans="35:35">
      <c r="AI4517" s="17"/>
    </row>
    <row r="4518" spans="35:35">
      <c r="AI4518" s="17"/>
    </row>
    <row r="4519" spans="35:35">
      <c r="AI4519" s="17"/>
    </row>
    <row r="4520" spans="35:35">
      <c r="AI4520" s="17"/>
    </row>
    <row r="4521" spans="35:35">
      <c r="AI4521" s="17"/>
    </row>
    <row r="4522" spans="35:35">
      <c r="AI4522" s="17"/>
    </row>
    <row r="4523" spans="35:35">
      <c r="AI4523" s="17"/>
    </row>
    <row r="4524" spans="35:35">
      <c r="AI4524" s="17"/>
    </row>
    <row r="4525" spans="35:35">
      <c r="AI4525" s="17"/>
    </row>
    <row r="4526" spans="35:35">
      <c r="AI4526" s="17"/>
    </row>
    <row r="4527" spans="35:35">
      <c r="AI4527" s="17"/>
    </row>
    <row r="4528" spans="35:35">
      <c r="AI4528" s="17"/>
    </row>
    <row r="4529" spans="35:35">
      <c r="AI4529" s="17"/>
    </row>
    <row r="4530" spans="35:35">
      <c r="AI4530" s="17"/>
    </row>
    <row r="4531" spans="35:35">
      <c r="AI4531" s="17"/>
    </row>
    <row r="4532" spans="35:35">
      <c r="AI4532" s="17"/>
    </row>
    <row r="4533" spans="35:35">
      <c r="AI4533" s="17"/>
    </row>
    <row r="4534" spans="35:35">
      <c r="AI4534" s="17"/>
    </row>
    <row r="4535" spans="35:35">
      <c r="AI4535" s="17"/>
    </row>
    <row r="4536" spans="35:35">
      <c r="AI4536" s="17"/>
    </row>
    <row r="4537" spans="35:35">
      <c r="AI4537" s="17"/>
    </row>
    <row r="4538" spans="35:35">
      <c r="AI4538" s="17"/>
    </row>
    <row r="4539" spans="35:35">
      <c r="AI4539" s="17"/>
    </row>
    <row r="4540" spans="35:35">
      <c r="AI4540" s="17"/>
    </row>
    <row r="4541" spans="35:35">
      <c r="AI4541" s="17"/>
    </row>
    <row r="4542" spans="35:35">
      <c r="AI4542" s="17"/>
    </row>
    <row r="4543" spans="35:35">
      <c r="AI4543" s="17"/>
    </row>
    <row r="4544" spans="35:35">
      <c r="AI4544" s="17"/>
    </row>
    <row r="4545" spans="35:35">
      <c r="AI4545" s="17"/>
    </row>
    <row r="4546" spans="35:35">
      <c r="AI4546" s="17"/>
    </row>
    <row r="4547" spans="35:35">
      <c r="AI4547" s="17"/>
    </row>
    <row r="4548" spans="35:35">
      <c r="AI4548" s="17"/>
    </row>
    <row r="4549" spans="35:35">
      <c r="AI4549" s="17"/>
    </row>
    <row r="4550" spans="35:35">
      <c r="AI4550" s="17"/>
    </row>
    <row r="4551" spans="35:35">
      <c r="AI4551" s="17"/>
    </row>
    <row r="4552" spans="35:35">
      <c r="AI4552" s="17"/>
    </row>
    <row r="4553" spans="35:35">
      <c r="AI4553" s="17"/>
    </row>
    <row r="4554" spans="35:35">
      <c r="AI4554" s="17"/>
    </row>
    <row r="4555" spans="35:35">
      <c r="AI4555" s="17"/>
    </row>
    <row r="4556" spans="35:35">
      <c r="AI4556" s="17"/>
    </row>
    <row r="4557" spans="35:35">
      <c r="AI4557" s="17"/>
    </row>
    <row r="4558" spans="35:35">
      <c r="AI4558" s="17"/>
    </row>
    <row r="4559" spans="35:35">
      <c r="AI4559" s="17"/>
    </row>
    <row r="4560" spans="35:35">
      <c r="AI4560" s="17"/>
    </row>
    <row r="4561" spans="35:35">
      <c r="AI4561" s="17"/>
    </row>
    <row r="4562" spans="35:35">
      <c r="AI4562" s="17"/>
    </row>
    <row r="4563" spans="35:35">
      <c r="AI4563" s="17"/>
    </row>
    <row r="4564" spans="35:35">
      <c r="AI4564" s="17"/>
    </row>
    <row r="4565" spans="35:35">
      <c r="AI4565" s="17"/>
    </row>
    <row r="4566" spans="35:35">
      <c r="AI4566" s="17"/>
    </row>
    <row r="4567" spans="35:35">
      <c r="AI4567" s="17"/>
    </row>
    <row r="4568" spans="35:35">
      <c r="AI4568" s="17"/>
    </row>
    <row r="4569" spans="35:35">
      <c r="AI4569" s="17"/>
    </row>
    <row r="4570" spans="35:35">
      <c r="AI4570" s="17"/>
    </row>
    <row r="4571" spans="35:35">
      <c r="AI4571" s="17"/>
    </row>
    <row r="4572" spans="35:35">
      <c r="AI4572" s="17"/>
    </row>
    <row r="4573" spans="35:35">
      <c r="AI4573" s="17"/>
    </row>
    <row r="4574" spans="35:35">
      <c r="AI4574" s="17"/>
    </row>
    <row r="4575" spans="35:35">
      <c r="AI4575" s="17"/>
    </row>
    <row r="4576" spans="35:35">
      <c r="AI4576" s="17"/>
    </row>
    <row r="4577" spans="35:35">
      <c r="AI4577" s="17"/>
    </row>
    <row r="4578" spans="35:35">
      <c r="AI4578" s="17"/>
    </row>
    <row r="4579" spans="35:35">
      <c r="AI4579" s="17"/>
    </row>
    <row r="4580" spans="35:35">
      <c r="AI4580" s="17"/>
    </row>
    <row r="4581" spans="35:35">
      <c r="AI4581" s="17"/>
    </row>
    <row r="4582" spans="35:35">
      <c r="AI4582" s="17"/>
    </row>
    <row r="4583" spans="35:35">
      <c r="AI4583" s="17"/>
    </row>
    <row r="4584" spans="35:35">
      <c r="AI4584" s="17"/>
    </row>
    <row r="4585" spans="35:35">
      <c r="AI4585" s="17"/>
    </row>
    <row r="4586" spans="35:35">
      <c r="AI4586" s="17"/>
    </row>
    <row r="4587" spans="35:35">
      <c r="AI4587" s="17"/>
    </row>
    <row r="4588" spans="35:35">
      <c r="AI4588" s="17"/>
    </row>
    <row r="4589" spans="35:35">
      <c r="AI4589" s="17"/>
    </row>
    <row r="4590" spans="35:35">
      <c r="AI4590" s="17"/>
    </row>
    <row r="4591" spans="35:35">
      <c r="AI4591" s="17"/>
    </row>
    <row r="4592" spans="35:35">
      <c r="AI4592" s="17"/>
    </row>
    <row r="4593" spans="35:35">
      <c r="AI4593" s="17"/>
    </row>
    <row r="4594" spans="35:35">
      <c r="AI4594" s="17"/>
    </row>
    <row r="4595" spans="35:35">
      <c r="AI4595" s="17"/>
    </row>
    <row r="4596" spans="35:35">
      <c r="AI4596" s="17"/>
    </row>
  </sheetData>
  <mergeCells count="183">
    <mergeCell ref="AL4:AM4"/>
    <mergeCell ref="AN4:AO4"/>
    <mergeCell ref="AP4:AQ4"/>
    <mergeCell ref="P5:Q5"/>
    <mergeCell ref="S5:T5"/>
    <mergeCell ref="M45:N45"/>
    <mergeCell ref="S23:T23"/>
    <mergeCell ref="S13:T13"/>
    <mergeCell ref="S21:T21"/>
    <mergeCell ref="S37:T37"/>
    <mergeCell ref="S35:T35"/>
    <mergeCell ref="S29:T29"/>
    <mergeCell ref="V23:W23"/>
    <mergeCell ref="V21:W21"/>
    <mergeCell ref="AC23:AD23"/>
    <mergeCell ref="P11:Q11"/>
    <mergeCell ref="Y23:Z23"/>
    <mergeCell ref="Y17:Z17"/>
    <mergeCell ref="AC15:AD15"/>
    <mergeCell ref="AC17:AD17"/>
    <mergeCell ref="V7:W7"/>
    <mergeCell ref="V9:W9"/>
    <mergeCell ref="V13:W13"/>
    <mergeCell ref="Y11:Z11"/>
    <mergeCell ref="Y13:Z13"/>
    <mergeCell ref="Y9:Z9"/>
    <mergeCell ref="V11:W11"/>
    <mergeCell ref="AF39:AG39"/>
    <mergeCell ref="AC39:AD39"/>
    <mergeCell ref="AF13:AG13"/>
    <mergeCell ref="AF15:AG15"/>
    <mergeCell ref="AF25:AG25"/>
    <mergeCell ref="AF27:AG27"/>
    <mergeCell ref="AF17:AG17"/>
    <mergeCell ref="AF23:AG23"/>
    <mergeCell ref="AF37:AG37"/>
    <mergeCell ref="AC35:AD35"/>
    <mergeCell ref="AF41:AG41"/>
    <mergeCell ref="AF43:AG43"/>
    <mergeCell ref="Y21:Z21"/>
    <mergeCell ref="AC29:AD29"/>
    <mergeCell ref="AF29:AG29"/>
    <mergeCell ref="AC21:AD21"/>
    <mergeCell ref="AF31:AG31"/>
    <mergeCell ref="AC25:AD25"/>
    <mergeCell ref="AC31:AD31"/>
    <mergeCell ref="Y29:Z29"/>
    <mergeCell ref="S3:T3"/>
    <mergeCell ref="D43:E43"/>
    <mergeCell ref="P23:Q23"/>
    <mergeCell ref="D35:E35"/>
    <mergeCell ref="D33:E33"/>
    <mergeCell ref="G33:H33"/>
    <mergeCell ref="J33:K33"/>
    <mergeCell ref="D23:E23"/>
    <mergeCell ref="M39:N39"/>
    <mergeCell ref="M41:N41"/>
    <mergeCell ref="V25:W25"/>
    <mergeCell ref="S25:T25"/>
    <mergeCell ref="P25:Q25"/>
    <mergeCell ref="S33:T33"/>
    <mergeCell ref="P33:Q33"/>
    <mergeCell ref="P27:Q27"/>
    <mergeCell ref="S27:T27"/>
    <mergeCell ref="V27:W27"/>
    <mergeCell ref="S31:T31"/>
    <mergeCell ref="P31:Q31"/>
    <mergeCell ref="P29:Q29"/>
    <mergeCell ref="D31:E31"/>
    <mergeCell ref="J27:K27"/>
    <mergeCell ref="J29:K29"/>
    <mergeCell ref="G23:H23"/>
    <mergeCell ref="J23:K23"/>
    <mergeCell ref="G25:H25"/>
    <mergeCell ref="J25:K25"/>
    <mergeCell ref="P9:Q9"/>
    <mergeCell ref="P13:Q13"/>
    <mergeCell ref="P21:Q21"/>
    <mergeCell ref="M9:N9"/>
    <mergeCell ref="D25:E25"/>
    <mergeCell ref="V31:W31"/>
    <mergeCell ref="D27:E27"/>
    <mergeCell ref="J31:K31"/>
    <mergeCell ref="G31:H31"/>
    <mergeCell ref="G27:H27"/>
    <mergeCell ref="J21:K21"/>
    <mergeCell ref="J17:K17"/>
    <mergeCell ref="J9:K9"/>
    <mergeCell ref="M17:N17"/>
    <mergeCell ref="J11:K11"/>
    <mergeCell ref="J13:K13"/>
    <mergeCell ref="M11:N11"/>
    <mergeCell ref="G11:H11"/>
    <mergeCell ref="G17:H17"/>
    <mergeCell ref="G21:H21"/>
    <mergeCell ref="D17:E17"/>
    <mergeCell ref="D15:E15"/>
    <mergeCell ref="G13:H13"/>
    <mergeCell ref="M1:N1"/>
    <mergeCell ref="P1:Q1"/>
    <mergeCell ref="G7:H7"/>
    <mergeCell ref="J7:K7"/>
    <mergeCell ref="M7:N7"/>
    <mergeCell ref="P7:Q7"/>
    <mergeCell ref="M3:N3"/>
    <mergeCell ref="M5:N5"/>
    <mergeCell ref="G9:H9"/>
    <mergeCell ref="M13:N13"/>
    <mergeCell ref="S1:T1"/>
    <mergeCell ref="J1:K1"/>
    <mergeCell ref="G3:H3"/>
    <mergeCell ref="G5:H5"/>
    <mergeCell ref="G1:H1"/>
    <mergeCell ref="P3:Q3"/>
    <mergeCell ref="J3:K3"/>
    <mergeCell ref="J5:K5"/>
    <mergeCell ref="B1:C1"/>
    <mergeCell ref="D1:E1"/>
    <mergeCell ref="D13:E13"/>
    <mergeCell ref="D5:E5"/>
    <mergeCell ref="D7:E7"/>
    <mergeCell ref="D9:E9"/>
    <mergeCell ref="D11:E11"/>
    <mergeCell ref="D3:E3"/>
    <mergeCell ref="V1:W1"/>
    <mergeCell ref="AC3:AD3"/>
    <mergeCell ref="AC7:AD7"/>
    <mergeCell ref="AC1:AD1"/>
    <mergeCell ref="Y3:Z3"/>
    <mergeCell ref="Y5:Z5"/>
    <mergeCell ref="Y7:Z7"/>
    <mergeCell ref="Y1:Z1"/>
    <mergeCell ref="V3:W3"/>
    <mergeCell ref="V5:W5"/>
    <mergeCell ref="AF1:AG1"/>
    <mergeCell ref="AF11:AG11"/>
    <mergeCell ref="AC9:AD9"/>
    <mergeCell ref="AF9:AG9"/>
    <mergeCell ref="AF3:AG3"/>
    <mergeCell ref="AF7:AG7"/>
    <mergeCell ref="AC11:AD11"/>
    <mergeCell ref="AF5:AG5"/>
    <mergeCell ref="AC5:AD5"/>
    <mergeCell ref="S7:T7"/>
    <mergeCell ref="S9:T9"/>
    <mergeCell ref="S11:T11"/>
    <mergeCell ref="AC27:AD27"/>
    <mergeCell ref="S15:T15"/>
    <mergeCell ref="S17:T17"/>
    <mergeCell ref="AC13:AD13"/>
    <mergeCell ref="V15:W15"/>
    <mergeCell ref="V17:W17"/>
    <mergeCell ref="Y15:Z15"/>
    <mergeCell ref="AF33:AG33"/>
    <mergeCell ref="AF35:AG35"/>
    <mergeCell ref="P35:Q35"/>
    <mergeCell ref="V29:W29"/>
    <mergeCell ref="D41:E41"/>
    <mergeCell ref="G37:H37"/>
    <mergeCell ref="G39:H39"/>
    <mergeCell ref="G41:H41"/>
    <mergeCell ref="D39:E39"/>
    <mergeCell ref="D37:E37"/>
    <mergeCell ref="AC41:AD41"/>
    <mergeCell ref="Y37:Z37"/>
    <mergeCell ref="Y31:Z31"/>
    <mergeCell ref="V33:W33"/>
    <mergeCell ref="V35:W35"/>
    <mergeCell ref="V37:W37"/>
    <mergeCell ref="Y35:Z35"/>
    <mergeCell ref="AC33:AD33"/>
    <mergeCell ref="Y33:Z33"/>
    <mergeCell ref="AC37:AD37"/>
    <mergeCell ref="D45:E45"/>
    <mergeCell ref="P37:Q37"/>
    <mergeCell ref="A15:C15"/>
    <mergeCell ref="Y25:Z25"/>
    <mergeCell ref="Y27:Z27"/>
    <mergeCell ref="G43:H43"/>
    <mergeCell ref="J43:K43"/>
    <mergeCell ref="M43:N43"/>
    <mergeCell ref="P15:Q15"/>
    <mergeCell ref="P17:Q17"/>
  </mergeCells>
  <printOptions horizontalCentered="1" verticalCentered="1"/>
  <pageMargins left="0.75" right="0.75" top="1" bottom="1" header="0.5" footer="0.5"/>
  <pageSetup scale="81" orientation="portrait" horizontalDpi="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Feb 1</vt:lpstr>
      <vt:lpstr>Feb 4</vt:lpstr>
      <vt:lpstr>Feb 5</vt:lpstr>
      <vt:lpstr>Feb 6</vt:lpstr>
      <vt:lpstr>'Feb 1'!Print_Area</vt:lpstr>
      <vt:lpstr>'Feb 4'!Print_Area</vt:lpstr>
      <vt:lpstr>'Feb 5'!Print_Area</vt:lpstr>
      <vt:lpstr>'Feb 6'!Print_Area</vt:lpstr>
    </vt:vector>
  </TitlesOfParts>
  <Company>Prebon Yamane (USA)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MWright</dc:creator>
  <cp:lastModifiedBy>Havlíček Jan</cp:lastModifiedBy>
  <dcterms:created xsi:type="dcterms:W3CDTF">2001-12-31T13:40:42Z</dcterms:created>
  <dcterms:modified xsi:type="dcterms:W3CDTF">2023-09-10T11:18:04Z</dcterms:modified>
</cp:coreProperties>
</file>