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TerreEconoms" sheetId="1" r:id="rId1"/>
  </sheets>
  <definedNames>
    <definedName name="PRINT">#REF!</definedName>
  </definedNames>
  <calcPr calcId="0"/>
</workbook>
</file>

<file path=xl/calcChain.xml><?xml version="1.0" encoding="utf-8"?>
<calcChain xmlns="http://schemas.openxmlformats.org/spreadsheetml/2006/main">
  <c r="F2" i="1" l="1"/>
  <c r="H2" i="1"/>
  <c r="N2" i="1"/>
  <c r="P2" i="1"/>
  <c r="V2" i="1"/>
  <c r="X2" i="1"/>
  <c r="AC2" i="1"/>
  <c r="AE2" i="1"/>
  <c r="AD4" i="1"/>
  <c r="C5" i="1"/>
  <c r="K5" i="1"/>
  <c r="S5" i="1"/>
  <c r="W5" i="1"/>
  <c r="Z5" i="1"/>
  <c r="D9" i="1"/>
  <c r="E9" i="1"/>
  <c r="F9" i="1"/>
  <c r="G9" i="1"/>
  <c r="H9" i="1"/>
  <c r="L9" i="1"/>
  <c r="M9" i="1"/>
  <c r="N9" i="1"/>
  <c r="O9" i="1"/>
  <c r="P9" i="1"/>
  <c r="T9" i="1"/>
  <c r="V9" i="1"/>
  <c r="W9" i="1"/>
  <c r="X9" i="1"/>
  <c r="Z9" i="1"/>
  <c r="AA9" i="1"/>
  <c r="AC9" i="1"/>
  <c r="AD9" i="1"/>
  <c r="AE9" i="1"/>
  <c r="C10" i="1"/>
  <c r="D10" i="1"/>
  <c r="E10" i="1"/>
  <c r="F10" i="1"/>
  <c r="G10" i="1"/>
  <c r="H10" i="1"/>
  <c r="K10" i="1"/>
  <c r="L10" i="1"/>
  <c r="M10" i="1"/>
  <c r="N10" i="1"/>
  <c r="O10" i="1"/>
  <c r="P10" i="1"/>
  <c r="S10" i="1"/>
  <c r="T10" i="1"/>
  <c r="U10" i="1"/>
  <c r="V10" i="1"/>
  <c r="W10" i="1"/>
  <c r="X10" i="1"/>
  <c r="Z10" i="1"/>
  <c r="AA10" i="1"/>
  <c r="AC10" i="1"/>
  <c r="AD10" i="1"/>
  <c r="AE10" i="1"/>
  <c r="C11" i="1"/>
  <c r="D11" i="1"/>
  <c r="E11" i="1"/>
  <c r="F11" i="1"/>
  <c r="G11" i="1"/>
  <c r="H11" i="1"/>
  <c r="K11" i="1"/>
  <c r="L11" i="1"/>
  <c r="M11" i="1"/>
  <c r="N11" i="1"/>
  <c r="O11" i="1"/>
  <c r="P11" i="1"/>
  <c r="S11" i="1"/>
  <c r="T11" i="1"/>
  <c r="U11" i="1"/>
  <c r="V11" i="1"/>
  <c r="W11" i="1"/>
  <c r="X11" i="1"/>
  <c r="Z11" i="1"/>
  <c r="AA11" i="1"/>
  <c r="AC11" i="1"/>
  <c r="AD11" i="1"/>
  <c r="AE11" i="1"/>
  <c r="C12" i="1"/>
  <c r="D12" i="1"/>
  <c r="E12" i="1"/>
  <c r="F12" i="1"/>
  <c r="G12" i="1"/>
  <c r="H12" i="1"/>
  <c r="K12" i="1"/>
  <c r="L12" i="1"/>
  <c r="M12" i="1"/>
  <c r="N12" i="1"/>
  <c r="O12" i="1"/>
  <c r="P12" i="1"/>
  <c r="S12" i="1"/>
  <c r="T12" i="1"/>
  <c r="U12" i="1"/>
  <c r="V12" i="1"/>
  <c r="W12" i="1"/>
  <c r="X12" i="1"/>
  <c r="Z12" i="1"/>
  <c r="AA12" i="1"/>
  <c r="AC12" i="1"/>
  <c r="AD12" i="1"/>
  <c r="AE12" i="1"/>
  <c r="C13" i="1"/>
  <c r="D13" i="1"/>
  <c r="E13" i="1"/>
  <c r="F13" i="1"/>
  <c r="G13" i="1"/>
  <c r="H13" i="1"/>
  <c r="K13" i="1"/>
  <c r="L13" i="1"/>
  <c r="M13" i="1"/>
  <c r="N13" i="1"/>
  <c r="O13" i="1"/>
  <c r="P13" i="1"/>
  <c r="S13" i="1"/>
  <c r="T13" i="1"/>
  <c r="V13" i="1"/>
  <c r="W13" i="1"/>
  <c r="X13" i="1"/>
  <c r="Z13" i="1"/>
  <c r="AA13" i="1"/>
  <c r="AC13" i="1"/>
  <c r="AD13" i="1"/>
  <c r="AE13" i="1"/>
  <c r="C14" i="1"/>
  <c r="D14" i="1"/>
  <c r="E14" i="1"/>
  <c r="F14" i="1"/>
  <c r="G14" i="1"/>
  <c r="H14" i="1"/>
  <c r="K14" i="1"/>
  <c r="L14" i="1"/>
  <c r="M14" i="1"/>
  <c r="N14" i="1"/>
  <c r="O14" i="1"/>
  <c r="P14" i="1"/>
  <c r="S14" i="1"/>
  <c r="T14" i="1"/>
  <c r="U14" i="1"/>
  <c r="V14" i="1"/>
  <c r="W14" i="1"/>
  <c r="X14" i="1"/>
  <c r="Z14" i="1"/>
  <c r="AA14" i="1"/>
  <c r="AC14" i="1"/>
  <c r="AD14" i="1"/>
  <c r="AE14" i="1"/>
  <c r="C15" i="1"/>
  <c r="D15" i="1"/>
  <c r="E15" i="1"/>
  <c r="F15" i="1"/>
  <c r="G15" i="1"/>
  <c r="H15" i="1"/>
  <c r="K15" i="1"/>
  <c r="L15" i="1"/>
  <c r="M15" i="1"/>
  <c r="N15" i="1"/>
  <c r="O15" i="1"/>
  <c r="P15" i="1"/>
  <c r="S15" i="1"/>
  <c r="T15" i="1"/>
  <c r="U15" i="1"/>
  <c r="V15" i="1"/>
  <c r="W15" i="1"/>
  <c r="X15" i="1"/>
  <c r="Z15" i="1"/>
  <c r="AA15" i="1"/>
  <c r="AC15" i="1"/>
  <c r="AD15" i="1"/>
  <c r="AE15" i="1"/>
  <c r="C16" i="1"/>
  <c r="D16" i="1"/>
  <c r="E16" i="1"/>
  <c r="F16" i="1"/>
  <c r="G16" i="1"/>
  <c r="H16" i="1"/>
  <c r="K16" i="1"/>
  <c r="L16" i="1"/>
  <c r="M16" i="1"/>
  <c r="N16" i="1"/>
  <c r="O16" i="1"/>
  <c r="P16" i="1"/>
  <c r="S16" i="1"/>
  <c r="T16" i="1"/>
  <c r="U16" i="1"/>
  <c r="V16" i="1"/>
  <c r="W16" i="1"/>
  <c r="X16" i="1"/>
  <c r="Z16" i="1"/>
  <c r="AA16" i="1"/>
  <c r="AC16" i="1"/>
  <c r="AD16" i="1"/>
  <c r="AE16" i="1"/>
  <c r="C17" i="1"/>
  <c r="D17" i="1"/>
  <c r="E17" i="1"/>
  <c r="F17" i="1"/>
  <c r="G17" i="1"/>
  <c r="H17" i="1"/>
  <c r="K17" i="1"/>
  <c r="L17" i="1"/>
  <c r="M17" i="1"/>
  <c r="N17" i="1"/>
  <c r="O17" i="1"/>
  <c r="P17" i="1"/>
  <c r="S17" i="1"/>
  <c r="T17" i="1"/>
  <c r="U17" i="1"/>
  <c r="V17" i="1"/>
  <c r="W17" i="1"/>
  <c r="X17" i="1"/>
  <c r="Z17" i="1"/>
  <c r="AA17" i="1"/>
  <c r="AC17" i="1"/>
  <c r="AD17" i="1"/>
  <c r="AE17" i="1"/>
  <c r="C18" i="1"/>
  <c r="D18" i="1"/>
  <c r="E18" i="1"/>
  <c r="F18" i="1"/>
  <c r="G18" i="1"/>
  <c r="H18" i="1"/>
  <c r="K18" i="1"/>
  <c r="L18" i="1"/>
  <c r="M18" i="1"/>
  <c r="N18" i="1"/>
  <c r="O18" i="1"/>
  <c r="P18" i="1"/>
  <c r="S18" i="1"/>
  <c r="T18" i="1"/>
  <c r="U18" i="1"/>
  <c r="V18" i="1"/>
  <c r="W18" i="1"/>
  <c r="X18" i="1"/>
  <c r="Z18" i="1"/>
  <c r="AA18" i="1"/>
  <c r="AC18" i="1"/>
  <c r="AD18" i="1"/>
  <c r="AE18" i="1"/>
  <c r="C19" i="1"/>
  <c r="D19" i="1"/>
  <c r="E19" i="1"/>
  <c r="F19" i="1"/>
  <c r="G19" i="1"/>
  <c r="H19" i="1"/>
  <c r="K19" i="1"/>
  <c r="L19" i="1"/>
  <c r="M19" i="1"/>
  <c r="N19" i="1"/>
  <c r="O19" i="1"/>
  <c r="P19" i="1"/>
  <c r="S19" i="1"/>
  <c r="T19" i="1"/>
  <c r="U19" i="1"/>
  <c r="V19" i="1"/>
  <c r="W19" i="1"/>
  <c r="X19" i="1"/>
  <c r="Z19" i="1"/>
  <c r="AA19" i="1"/>
  <c r="AC19" i="1"/>
  <c r="AD19" i="1"/>
  <c r="AE19" i="1"/>
  <c r="C20" i="1"/>
  <c r="D20" i="1"/>
  <c r="E20" i="1"/>
  <c r="F20" i="1"/>
  <c r="G20" i="1"/>
  <c r="H20" i="1"/>
  <c r="K20" i="1"/>
  <c r="L20" i="1"/>
  <c r="M20" i="1"/>
  <c r="N20" i="1"/>
  <c r="O20" i="1"/>
  <c r="P20" i="1"/>
  <c r="S20" i="1"/>
  <c r="T20" i="1"/>
  <c r="U20" i="1"/>
  <c r="V20" i="1"/>
  <c r="W20" i="1"/>
  <c r="X20" i="1"/>
  <c r="Z20" i="1"/>
  <c r="AA20" i="1"/>
  <c r="AC20" i="1"/>
  <c r="AD20" i="1"/>
  <c r="AE20" i="1"/>
  <c r="C21" i="1"/>
  <c r="D21" i="1"/>
  <c r="E21" i="1"/>
  <c r="F21" i="1"/>
  <c r="G21" i="1"/>
  <c r="H21" i="1"/>
  <c r="K21" i="1"/>
  <c r="L21" i="1"/>
  <c r="M21" i="1"/>
  <c r="N21" i="1"/>
  <c r="O21" i="1"/>
  <c r="P21" i="1"/>
  <c r="S21" i="1"/>
  <c r="T21" i="1"/>
  <c r="U21" i="1"/>
  <c r="V21" i="1"/>
  <c r="W21" i="1"/>
  <c r="X21" i="1"/>
  <c r="Z21" i="1"/>
  <c r="AA21" i="1"/>
  <c r="AC21" i="1"/>
  <c r="AD21" i="1"/>
  <c r="AE21" i="1"/>
  <c r="C22" i="1"/>
  <c r="D22" i="1"/>
  <c r="E22" i="1"/>
  <c r="F22" i="1"/>
  <c r="G22" i="1"/>
  <c r="H22" i="1"/>
  <c r="K22" i="1"/>
  <c r="L22" i="1"/>
  <c r="M22" i="1"/>
  <c r="N22" i="1"/>
  <c r="O22" i="1"/>
  <c r="P22" i="1"/>
  <c r="S22" i="1"/>
  <c r="T22" i="1"/>
  <c r="U22" i="1"/>
  <c r="V22" i="1"/>
  <c r="W22" i="1"/>
  <c r="X22" i="1"/>
  <c r="Z22" i="1"/>
  <c r="AA22" i="1"/>
  <c r="AC22" i="1"/>
  <c r="AD22" i="1"/>
  <c r="AE22" i="1"/>
  <c r="C23" i="1"/>
  <c r="D23" i="1"/>
  <c r="E23" i="1"/>
  <c r="F23" i="1"/>
  <c r="G23" i="1"/>
  <c r="H23" i="1"/>
  <c r="K23" i="1"/>
  <c r="L23" i="1"/>
  <c r="M23" i="1"/>
  <c r="N23" i="1"/>
  <c r="O23" i="1"/>
  <c r="P23" i="1"/>
  <c r="S23" i="1"/>
  <c r="T23" i="1"/>
  <c r="U23" i="1"/>
  <c r="V23" i="1"/>
  <c r="W23" i="1"/>
  <c r="X23" i="1"/>
  <c r="Z23" i="1"/>
  <c r="AA23" i="1"/>
  <c r="AC23" i="1"/>
  <c r="AD23" i="1"/>
  <c r="AE23" i="1"/>
  <c r="C24" i="1"/>
  <c r="D24" i="1"/>
  <c r="E24" i="1"/>
  <c r="F24" i="1"/>
  <c r="G24" i="1"/>
  <c r="H24" i="1"/>
  <c r="K24" i="1"/>
  <c r="L24" i="1"/>
  <c r="M24" i="1"/>
  <c r="N24" i="1"/>
  <c r="O24" i="1"/>
  <c r="P24" i="1"/>
  <c r="S24" i="1"/>
  <c r="T24" i="1"/>
  <c r="U24" i="1"/>
  <c r="V24" i="1"/>
  <c r="W24" i="1"/>
  <c r="X24" i="1"/>
  <c r="Z24" i="1"/>
  <c r="AA24" i="1"/>
  <c r="AC24" i="1"/>
  <c r="AD24" i="1"/>
  <c r="AE24" i="1"/>
  <c r="C25" i="1"/>
  <c r="D25" i="1"/>
  <c r="E25" i="1"/>
  <c r="F25" i="1"/>
  <c r="G25" i="1"/>
  <c r="H25" i="1"/>
  <c r="K25" i="1"/>
  <c r="L25" i="1"/>
  <c r="M25" i="1"/>
  <c r="N25" i="1"/>
  <c r="O25" i="1"/>
  <c r="P25" i="1"/>
  <c r="S25" i="1"/>
  <c r="T25" i="1"/>
  <c r="U25" i="1"/>
  <c r="V25" i="1"/>
  <c r="W25" i="1"/>
  <c r="X25" i="1"/>
  <c r="Z25" i="1"/>
  <c r="AA25" i="1"/>
  <c r="AC25" i="1"/>
  <c r="AD25" i="1"/>
  <c r="AE25" i="1"/>
  <c r="C26" i="1"/>
  <c r="D26" i="1"/>
  <c r="E26" i="1"/>
  <c r="F26" i="1"/>
  <c r="G26" i="1"/>
  <c r="H26" i="1"/>
  <c r="K26" i="1"/>
  <c r="L26" i="1"/>
  <c r="M26" i="1"/>
  <c r="N26" i="1"/>
  <c r="O26" i="1"/>
  <c r="P26" i="1"/>
  <c r="S26" i="1"/>
  <c r="T26" i="1"/>
  <c r="U26" i="1"/>
  <c r="V26" i="1"/>
  <c r="W26" i="1"/>
  <c r="X26" i="1"/>
  <c r="Z26" i="1"/>
  <c r="AA26" i="1"/>
  <c r="AC26" i="1"/>
  <c r="AD26" i="1"/>
  <c r="AE26" i="1"/>
  <c r="C27" i="1"/>
  <c r="D27" i="1"/>
  <c r="E27" i="1"/>
  <c r="F27" i="1"/>
  <c r="G27" i="1"/>
  <c r="H27" i="1"/>
  <c r="K27" i="1"/>
  <c r="L27" i="1"/>
  <c r="M27" i="1"/>
  <c r="N27" i="1"/>
  <c r="O27" i="1"/>
  <c r="P27" i="1"/>
  <c r="S27" i="1"/>
  <c r="T27" i="1"/>
  <c r="U27" i="1"/>
  <c r="V27" i="1"/>
  <c r="W27" i="1"/>
  <c r="X27" i="1"/>
  <c r="Z27" i="1"/>
  <c r="AA27" i="1"/>
  <c r="AC27" i="1"/>
  <c r="AD27" i="1"/>
  <c r="AE27" i="1"/>
  <c r="C28" i="1"/>
  <c r="D28" i="1"/>
  <c r="E28" i="1"/>
  <c r="F28" i="1"/>
  <c r="G28" i="1"/>
  <c r="H28" i="1"/>
  <c r="K28" i="1"/>
  <c r="L28" i="1"/>
  <c r="M28" i="1"/>
  <c r="N28" i="1"/>
  <c r="O28" i="1"/>
  <c r="P28" i="1"/>
  <c r="S28" i="1"/>
  <c r="T28" i="1"/>
  <c r="U28" i="1"/>
  <c r="V28" i="1"/>
  <c r="W28" i="1"/>
  <c r="X28" i="1"/>
  <c r="Z28" i="1"/>
  <c r="AA28" i="1"/>
  <c r="AC28" i="1"/>
  <c r="AD28" i="1"/>
  <c r="AE28" i="1"/>
  <c r="C29" i="1"/>
  <c r="D29" i="1"/>
  <c r="E29" i="1"/>
  <c r="F29" i="1"/>
  <c r="G29" i="1"/>
  <c r="H29" i="1"/>
  <c r="K29" i="1"/>
  <c r="L29" i="1"/>
  <c r="M29" i="1"/>
  <c r="N29" i="1"/>
  <c r="O29" i="1"/>
  <c r="P29" i="1"/>
  <c r="S29" i="1"/>
  <c r="T29" i="1"/>
  <c r="U29" i="1"/>
  <c r="V29" i="1"/>
  <c r="W29" i="1"/>
  <c r="X29" i="1"/>
  <c r="Z29" i="1"/>
  <c r="AA29" i="1"/>
  <c r="AC29" i="1"/>
  <c r="AD29" i="1"/>
  <c r="AE29" i="1"/>
  <c r="C30" i="1"/>
  <c r="D30" i="1"/>
  <c r="E30" i="1"/>
  <c r="F30" i="1"/>
  <c r="G30" i="1"/>
  <c r="H30" i="1"/>
  <c r="K30" i="1"/>
  <c r="L30" i="1"/>
  <c r="M30" i="1"/>
  <c r="N30" i="1"/>
  <c r="O30" i="1"/>
  <c r="P30" i="1"/>
  <c r="S30" i="1"/>
  <c r="T30" i="1"/>
  <c r="U30" i="1"/>
  <c r="V30" i="1"/>
  <c r="W30" i="1"/>
  <c r="X30" i="1"/>
  <c r="Z30" i="1"/>
  <c r="AA30" i="1"/>
  <c r="AC30" i="1"/>
  <c r="AD30" i="1"/>
  <c r="AE30" i="1"/>
  <c r="C31" i="1"/>
  <c r="D31" i="1"/>
  <c r="E31" i="1"/>
  <c r="F31" i="1"/>
  <c r="G31" i="1"/>
  <c r="H31" i="1"/>
  <c r="K31" i="1"/>
  <c r="L31" i="1"/>
  <c r="M31" i="1"/>
  <c r="N31" i="1"/>
  <c r="O31" i="1"/>
  <c r="P31" i="1"/>
  <c r="S31" i="1"/>
  <c r="T31" i="1"/>
  <c r="U31" i="1"/>
  <c r="V31" i="1"/>
  <c r="W31" i="1"/>
  <c r="X31" i="1"/>
  <c r="Z31" i="1"/>
  <c r="AA31" i="1"/>
  <c r="AC31" i="1"/>
  <c r="AD31" i="1"/>
  <c r="AE31" i="1"/>
  <c r="C32" i="1"/>
  <c r="D32" i="1"/>
  <c r="E32" i="1"/>
  <c r="F32" i="1"/>
  <c r="G32" i="1"/>
  <c r="H32" i="1"/>
  <c r="K32" i="1"/>
  <c r="L32" i="1"/>
  <c r="M32" i="1"/>
  <c r="N32" i="1"/>
  <c r="O32" i="1"/>
  <c r="P32" i="1"/>
  <c r="S32" i="1"/>
  <c r="T32" i="1"/>
  <c r="U32" i="1"/>
  <c r="V32" i="1"/>
  <c r="W32" i="1"/>
  <c r="X32" i="1"/>
  <c r="Z32" i="1"/>
  <c r="AA32" i="1"/>
  <c r="AC32" i="1"/>
  <c r="AD32" i="1"/>
  <c r="AE32" i="1"/>
  <c r="C33" i="1"/>
  <c r="D33" i="1"/>
  <c r="E33" i="1"/>
  <c r="F33" i="1"/>
  <c r="G33" i="1"/>
  <c r="H33" i="1"/>
  <c r="K33" i="1"/>
  <c r="L33" i="1"/>
  <c r="M33" i="1"/>
  <c r="N33" i="1"/>
  <c r="O33" i="1"/>
  <c r="P33" i="1"/>
  <c r="S33" i="1"/>
  <c r="T33" i="1"/>
  <c r="U33" i="1"/>
  <c r="V33" i="1"/>
  <c r="W33" i="1"/>
  <c r="X33" i="1"/>
  <c r="Z33" i="1"/>
  <c r="AA33" i="1"/>
  <c r="AC33" i="1"/>
  <c r="AD33" i="1"/>
  <c r="AE33" i="1"/>
  <c r="C34" i="1"/>
  <c r="D34" i="1"/>
  <c r="E34" i="1"/>
  <c r="F34" i="1"/>
  <c r="G34" i="1"/>
  <c r="H34" i="1"/>
  <c r="K34" i="1"/>
  <c r="L34" i="1"/>
  <c r="M34" i="1"/>
  <c r="N34" i="1"/>
  <c r="O34" i="1"/>
  <c r="P34" i="1"/>
  <c r="S34" i="1"/>
  <c r="T34" i="1"/>
  <c r="U34" i="1"/>
  <c r="V34" i="1"/>
  <c r="W34" i="1"/>
  <c r="X34" i="1"/>
  <c r="Z34" i="1"/>
  <c r="AA34" i="1"/>
  <c r="AC34" i="1"/>
  <c r="AD34" i="1"/>
  <c r="AE34" i="1"/>
  <c r="C35" i="1"/>
  <c r="D35" i="1"/>
  <c r="E35" i="1"/>
  <c r="F35" i="1"/>
  <c r="G35" i="1"/>
  <c r="H35" i="1"/>
  <c r="K35" i="1"/>
  <c r="L35" i="1"/>
  <c r="M35" i="1"/>
  <c r="N35" i="1"/>
  <c r="O35" i="1"/>
  <c r="P35" i="1"/>
  <c r="S35" i="1"/>
  <c r="T35" i="1"/>
  <c r="U35" i="1"/>
  <c r="V35" i="1"/>
  <c r="W35" i="1"/>
  <c r="X35" i="1"/>
  <c r="Z35" i="1"/>
  <c r="AA35" i="1"/>
  <c r="AC35" i="1"/>
  <c r="AD35" i="1"/>
  <c r="AE35" i="1"/>
  <c r="C36" i="1"/>
  <c r="D36" i="1"/>
  <c r="E36" i="1"/>
  <c r="F36" i="1"/>
  <c r="G36" i="1"/>
  <c r="H36" i="1"/>
  <c r="K36" i="1"/>
  <c r="L36" i="1"/>
  <c r="M36" i="1"/>
  <c r="N36" i="1"/>
  <c r="O36" i="1"/>
  <c r="P36" i="1"/>
  <c r="S36" i="1"/>
  <c r="T36" i="1"/>
  <c r="U36" i="1"/>
  <c r="V36" i="1"/>
  <c r="W36" i="1"/>
  <c r="X36" i="1"/>
  <c r="Z36" i="1"/>
  <c r="AA36" i="1"/>
  <c r="AC36" i="1"/>
  <c r="AD36" i="1"/>
  <c r="AE36" i="1"/>
  <c r="C37" i="1"/>
  <c r="D37" i="1"/>
  <c r="E37" i="1"/>
  <c r="F37" i="1"/>
  <c r="G37" i="1"/>
  <c r="H37" i="1"/>
  <c r="K37" i="1"/>
  <c r="L37" i="1"/>
  <c r="M37" i="1"/>
  <c r="N37" i="1"/>
  <c r="O37" i="1"/>
  <c r="P37" i="1"/>
  <c r="S37" i="1"/>
  <c r="T37" i="1"/>
  <c r="U37" i="1"/>
  <c r="V37" i="1"/>
  <c r="W37" i="1"/>
  <c r="X37" i="1"/>
  <c r="Z37" i="1"/>
  <c r="AA37" i="1"/>
  <c r="AC37" i="1"/>
  <c r="AD37" i="1"/>
  <c r="AE37" i="1"/>
  <c r="C38" i="1"/>
  <c r="D38" i="1"/>
  <c r="E38" i="1"/>
  <c r="F38" i="1"/>
  <c r="G38" i="1"/>
  <c r="H38" i="1"/>
  <c r="K38" i="1"/>
  <c r="L38" i="1"/>
  <c r="M38" i="1"/>
  <c r="N38" i="1"/>
  <c r="O38" i="1"/>
  <c r="P38" i="1"/>
  <c r="S38" i="1"/>
  <c r="T38" i="1"/>
  <c r="U38" i="1"/>
  <c r="V38" i="1"/>
  <c r="W38" i="1"/>
  <c r="X38" i="1"/>
  <c r="Z38" i="1"/>
  <c r="AA38" i="1"/>
  <c r="AC38" i="1"/>
  <c r="AD38" i="1"/>
  <c r="AE38" i="1"/>
  <c r="C39" i="1"/>
  <c r="D39" i="1"/>
  <c r="E39" i="1"/>
  <c r="F39" i="1"/>
  <c r="G39" i="1"/>
  <c r="H39" i="1"/>
  <c r="K39" i="1"/>
  <c r="L39" i="1"/>
  <c r="M39" i="1"/>
  <c r="N39" i="1"/>
  <c r="O39" i="1"/>
  <c r="P39" i="1"/>
  <c r="S39" i="1"/>
  <c r="T39" i="1"/>
  <c r="U39" i="1"/>
  <c r="V39" i="1"/>
  <c r="W39" i="1"/>
  <c r="X39" i="1"/>
  <c r="Z39" i="1"/>
  <c r="AA39" i="1"/>
  <c r="AC39" i="1"/>
  <c r="AD39" i="1"/>
  <c r="AE39" i="1"/>
  <c r="C40" i="1"/>
  <c r="D40" i="1"/>
  <c r="E40" i="1"/>
  <c r="F40" i="1"/>
  <c r="G40" i="1"/>
  <c r="H40" i="1"/>
  <c r="K40" i="1"/>
  <c r="L40" i="1"/>
  <c r="M40" i="1"/>
  <c r="N40" i="1"/>
  <c r="O40" i="1"/>
  <c r="P40" i="1"/>
  <c r="S40" i="1"/>
  <c r="T40" i="1"/>
  <c r="U40" i="1"/>
  <c r="V40" i="1"/>
  <c r="W40" i="1"/>
  <c r="X40" i="1"/>
  <c r="Z40" i="1"/>
  <c r="AA40" i="1"/>
  <c r="AC40" i="1"/>
  <c r="AD40" i="1"/>
  <c r="AE40" i="1"/>
  <c r="C41" i="1"/>
  <c r="D41" i="1"/>
  <c r="E41" i="1"/>
  <c r="F41" i="1"/>
  <c r="G41" i="1"/>
  <c r="H41" i="1"/>
  <c r="K41" i="1"/>
  <c r="L41" i="1"/>
  <c r="M41" i="1"/>
  <c r="N41" i="1"/>
  <c r="O41" i="1"/>
  <c r="P41" i="1"/>
  <c r="S41" i="1"/>
  <c r="T41" i="1"/>
  <c r="U41" i="1"/>
  <c r="V41" i="1"/>
  <c r="W41" i="1"/>
  <c r="X41" i="1"/>
  <c r="Z41" i="1"/>
  <c r="AA41" i="1"/>
  <c r="AC41" i="1"/>
  <c r="AD41" i="1"/>
  <c r="AE41" i="1"/>
  <c r="C42" i="1"/>
  <c r="D42" i="1"/>
  <c r="E42" i="1"/>
  <c r="F42" i="1"/>
  <c r="G42" i="1"/>
  <c r="H42" i="1"/>
  <c r="K42" i="1"/>
  <c r="L42" i="1"/>
  <c r="M42" i="1"/>
  <c r="N42" i="1"/>
  <c r="O42" i="1"/>
  <c r="P42" i="1"/>
  <c r="S42" i="1"/>
  <c r="T42" i="1"/>
  <c r="U42" i="1"/>
  <c r="V42" i="1"/>
  <c r="W42" i="1"/>
  <c r="X42" i="1"/>
  <c r="Z42" i="1"/>
  <c r="AA42" i="1"/>
  <c r="AC42" i="1"/>
  <c r="AD42" i="1"/>
  <c r="AE42" i="1"/>
  <c r="C43" i="1"/>
  <c r="D43" i="1"/>
  <c r="E43" i="1"/>
  <c r="F43" i="1"/>
  <c r="G43" i="1"/>
  <c r="H43" i="1"/>
  <c r="K43" i="1"/>
  <c r="L43" i="1"/>
  <c r="M43" i="1"/>
  <c r="N43" i="1"/>
  <c r="O43" i="1"/>
  <c r="P43" i="1"/>
  <c r="S43" i="1"/>
  <c r="T43" i="1"/>
  <c r="U43" i="1"/>
  <c r="V43" i="1"/>
  <c r="W43" i="1"/>
  <c r="X43" i="1"/>
  <c r="Z43" i="1"/>
  <c r="AA43" i="1"/>
  <c r="AC43" i="1"/>
  <c r="AD43" i="1"/>
  <c r="AE43" i="1"/>
  <c r="C44" i="1"/>
  <c r="D44" i="1"/>
  <c r="E44" i="1"/>
  <c r="F44" i="1"/>
  <c r="G44" i="1"/>
  <c r="H44" i="1"/>
  <c r="K44" i="1"/>
  <c r="L44" i="1"/>
  <c r="M44" i="1"/>
  <c r="N44" i="1"/>
  <c r="O44" i="1"/>
  <c r="P44" i="1"/>
  <c r="S44" i="1"/>
  <c r="T44" i="1"/>
  <c r="U44" i="1"/>
  <c r="V44" i="1"/>
  <c r="W44" i="1"/>
  <c r="X44" i="1"/>
  <c r="Z44" i="1"/>
  <c r="AA44" i="1"/>
  <c r="AC44" i="1"/>
  <c r="AD44" i="1"/>
  <c r="AE44" i="1"/>
  <c r="C45" i="1"/>
  <c r="D45" i="1"/>
  <c r="E45" i="1"/>
  <c r="F45" i="1"/>
  <c r="G45" i="1"/>
  <c r="H45" i="1"/>
  <c r="K45" i="1"/>
  <c r="L45" i="1"/>
  <c r="M45" i="1"/>
  <c r="N45" i="1"/>
  <c r="O45" i="1"/>
  <c r="P45" i="1"/>
  <c r="S45" i="1"/>
  <c r="T45" i="1"/>
  <c r="U45" i="1"/>
  <c r="V45" i="1"/>
  <c r="W45" i="1"/>
  <c r="X45" i="1"/>
  <c r="Z45" i="1"/>
  <c r="AA45" i="1"/>
  <c r="AC45" i="1"/>
  <c r="AD45" i="1"/>
  <c r="AE45" i="1"/>
  <c r="C46" i="1"/>
  <c r="D46" i="1"/>
  <c r="E46" i="1"/>
  <c r="F46" i="1"/>
  <c r="G46" i="1"/>
  <c r="H46" i="1"/>
  <c r="K46" i="1"/>
  <c r="L46" i="1"/>
  <c r="M46" i="1"/>
  <c r="N46" i="1"/>
  <c r="O46" i="1"/>
  <c r="P46" i="1"/>
  <c r="S46" i="1"/>
  <c r="T46" i="1"/>
  <c r="U46" i="1"/>
  <c r="V46" i="1"/>
  <c r="W46" i="1"/>
  <c r="X46" i="1"/>
  <c r="Z46" i="1"/>
  <c r="AA46" i="1"/>
  <c r="AC46" i="1"/>
  <c r="AD46" i="1"/>
  <c r="AE46" i="1"/>
  <c r="C47" i="1"/>
  <c r="D47" i="1"/>
  <c r="E47" i="1"/>
  <c r="F47" i="1"/>
  <c r="G47" i="1"/>
  <c r="H47" i="1"/>
  <c r="K47" i="1"/>
  <c r="L47" i="1"/>
  <c r="M47" i="1"/>
  <c r="N47" i="1"/>
  <c r="O47" i="1"/>
  <c r="P47" i="1"/>
  <c r="S47" i="1"/>
  <c r="T47" i="1"/>
  <c r="U47" i="1"/>
  <c r="V47" i="1"/>
  <c r="W47" i="1"/>
  <c r="X47" i="1"/>
  <c r="Z47" i="1"/>
  <c r="AA47" i="1"/>
  <c r="AC47" i="1"/>
  <c r="AD47" i="1"/>
  <c r="AE47" i="1"/>
  <c r="C48" i="1"/>
  <c r="D48" i="1"/>
  <c r="E48" i="1"/>
  <c r="F48" i="1"/>
  <c r="G48" i="1"/>
  <c r="H48" i="1"/>
  <c r="K48" i="1"/>
  <c r="L48" i="1"/>
  <c r="M48" i="1"/>
  <c r="N48" i="1"/>
  <c r="O48" i="1"/>
  <c r="P48" i="1"/>
  <c r="S48" i="1"/>
  <c r="T48" i="1"/>
  <c r="U48" i="1"/>
  <c r="V48" i="1"/>
  <c r="W48" i="1"/>
  <c r="X48" i="1"/>
  <c r="Z48" i="1"/>
  <c r="AA48" i="1"/>
  <c r="AC48" i="1"/>
  <c r="AD48" i="1"/>
  <c r="AE48" i="1"/>
  <c r="C49" i="1"/>
  <c r="D49" i="1"/>
  <c r="E49" i="1"/>
  <c r="F49" i="1"/>
  <c r="G49" i="1"/>
  <c r="H49" i="1"/>
  <c r="K49" i="1"/>
  <c r="L49" i="1"/>
  <c r="M49" i="1"/>
  <c r="N49" i="1"/>
  <c r="O49" i="1"/>
  <c r="P49" i="1"/>
  <c r="S49" i="1"/>
  <c r="T49" i="1"/>
  <c r="U49" i="1"/>
  <c r="V49" i="1"/>
  <c r="W49" i="1"/>
  <c r="X49" i="1"/>
  <c r="Z49" i="1"/>
  <c r="AA49" i="1"/>
  <c r="AC49" i="1"/>
  <c r="AD49" i="1"/>
  <c r="AE49" i="1"/>
  <c r="C50" i="1"/>
  <c r="D50" i="1"/>
  <c r="E50" i="1"/>
  <c r="F50" i="1"/>
  <c r="G50" i="1"/>
  <c r="H50" i="1"/>
  <c r="K50" i="1"/>
  <c r="L50" i="1"/>
  <c r="M50" i="1"/>
  <c r="N50" i="1"/>
  <c r="O50" i="1"/>
  <c r="P50" i="1"/>
  <c r="S50" i="1"/>
  <c r="T50" i="1"/>
  <c r="U50" i="1"/>
  <c r="V50" i="1"/>
  <c r="W50" i="1"/>
  <c r="X50" i="1"/>
  <c r="Z50" i="1"/>
  <c r="AA50" i="1"/>
  <c r="AC50" i="1"/>
  <c r="AD50" i="1"/>
  <c r="AE50" i="1"/>
  <c r="C51" i="1"/>
  <c r="D51" i="1"/>
  <c r="E51" i="1"/>
  <c r="F51" i="1"/>
  <c r="G51" i="1"/>
  <c r="H51" i="1"/>
  <c r="K51" i="1"/>
  <c r="L51" i="1"/>
  <c r="M51" i="1"/>
  <c r="N51" i="1"/>
  <c r="O51" i="1"/>
  <c r="P51" i="1"/>
  <c r="S51" i="1"/>
  <c r="T51" i="1"/>
  <c r="U51" i="1"/>
  <c r="V51" i="1"/>
  <c r="W51" i="1"/>
  <c r="X51" i="1"/>
  <c r="Z51" i="1"/>
  <c r="AA51" i="1"/>
  <c r="AC51" i="1"/>
  <c r="AD51" i="1"/>
  <c r="AE51" i="1"/>
  <c r="C52" i="1"/>
  <c r="D52" i="1"/>
  <c r="E52" i="1"/>
  <c r="F52" i="1"/>
  <c r="G52" i="1"/>
  <c r="H52" i="1"/>
  <c r="K52" i="1"/>
  <c r="L52" i="1"/>
  <c r="M52" i="1"/>
  <c r="N52" i="1"/>
  <c r="O52" i="1"/>
  <c r="P52" i="1"/>
  <c r="S52" i="1"/>
  <c r="T52" i="1"/>
  <c r="U52" i="1"/>
  <c r="V52" i="1"/>
  <c r="W52" i="1"/>
  <c r="X52" i="1"/>
  <c r="Z52" i="1"/>
  <c r="AA52" i="1"/>
  <c r="AC52" i="1"/>
  <c r="AD52" i="1"/>
  <c r="AE52" i="1"/>
  <c r="C53" i="1"/>
  <c r="D53" i="1"/>
  <c r="E53" i="1"/>
  <c r="F53" i="1"/>
  <c r="G53" i="1"/>
  <c r="H53" i="1"/>
  <c r="K53" i="1"/>
  <c r="L53" i="1"/>
  <c r="M53" i="1"/>
  <c r="N53" i="1"/>
  <c r="O53" i="1"/>
  <c r="P53" i="1"/>
  <c r="S53" i="1"/>
  <c r="T53" i="1"/>
  <c r="U53" i="1"/>
  <c r="V53" i="1"/>
  <c r="W53" i="1"/>
  <c r="X53" i="1"/>
  <c r="Z53" i="1"/>
  <c r="AA53" i="1"/>
  <c r="AC53" i="1"/>
  <c r="AD53" i="1"/>
  <c r="AE53" i="1"/>
  <c r="C54" i="1"/>
  <c r="D54" i="1"/>
  <c r="E54" i="1"/>
  <c r="F54" i="1"/>
  <c r="G54" i="1"/>
  <c r="H54" i="1"/>
  <c r="K54" i="1"/>
  <c r="L54" i="1"/>
  <c r="M54" i="1"/>
  <c r="N54" i="1"/>
  <c r="O54" i="1"/>
  <c r="P54" i="1"/>
  <c r="S54" i="1"/>
  <c r="T54" i="1"/>
  <c r="U54" i="1"/>
  <c r="V54" i="1"/>
  <c r="W54" i="1"/>
  <c r="X54" i="1"/>
  <c r="Z54" i="1"/>
  <c r="AA54" i="1"/>
  <c r="AC54" i="1"/>
  <c r="AD54" i="1"/>
  <c r="AE54" i="1"/>
  <c r="C55" i="1"/>
  <c r="D55" i="1"/>
  <c r="E55" i="1"/>
  <c r="F55" i="1"/>
  <c r="G55" i="1"/>
  <c r="H55" i="1"/>
  <c r="K55" i="1"/>
  <c r="L55" i="1"/>
  <c r="M55" i="1"/>
  <c r="N55" i="1"/>
  <c r="O55" i="1"/>
  <c r="P55" i="1"/>
  <c r="S55" i="1"/>
  <c r="T55" i="1"/>
  <c r="U55" i="1"/>
  <c r="V55" i="1"/>
  <c r="W55" i="1"/>
  <c r="X55" i="1"/>
  <c r="Z55" i="1"/>
  <c r="AA55" i="1"/>
  <c r="AC55" i="1"/>
  <c r="AD55" i="1"/>
  <c r="AE55" i="1"/>
  <c r="C56" i="1"/>
  <c r="D56" i="1"/>
  <c r="E56" i="1"/>
  <c r="F56" i="1"/>
  <c r="G56" i="1"/>
  <c r="H56" i="1"/>
  <c r="K56" i="1"/>
  <c r="L56" i="1"/>
  <c r="M56" i="1"/>
  <c r="N56" i="1"/>
  <c r="O56" i="1"/>
  <c r="P56" i="1"/>
  <c r="S56" i="1"/>
  <c r="T56" i="1"/>
  <c r="U56" i="1"/>
  <c r="V56" i="1"/>
  <c r="W56" i="1"/>
  <c r="X56" i="1"/>
  <c r="Z56" i="1"/>
  <c r="AA56" i="1"/>
  <c r="AC56" i="1"/>
  <c r="AD56" i="1"/>
  <c r="AE56" i="1"/>
  <c r="C57" i="1"/>
  <c r="D57" i="1"/>
  <c r="E57" i="1"/>
  <c r="F57" i="1"/>
  <c r="G57" i="1"/>
  <c r="H57" i="1"/>
  <c r="K57" i="1"/>
  <c r="L57" i="1"/>
  <c r="M57" i="1"/>
  <c r="N57" i="1"/>
  <c r="O57" i="1"/>
  <c r="P57" i="1"/>
  <c r="S57" i="1"/>
  <c r="T57" i="1"/>
  <c r="U57" i="1"/>
  <c r="V57" i="1"/>
  <c r="W57" i="1"/>
  <c r="X57" i="1"/>
  <c r="Z57" i="1"/>
  <c r="AA57" i="1"/>
  <c r="AC57" i="1"/>
  <c r="AD57" i="1"/>
  <c r="AE57" i="1"/>
  <c r="C58" i="1"/>
  <c r="D58" i="1"/>
  <c r="E58" i="1"/>
  <c r="F58" i="1"/>
  <c r="G58" i="1"/>
  <c r="H58" i="1"/>
  <c r="K58" i="1"/>
  <c r="L58" i="1"/>
  <c r="M58" i="1"/>
  <c r="N58" i="1"/>
  <c r="O58" i="1"/>
  <c r="P58" i="1"/>
  <c r="S58" i="1"/>
  <c r="T58" i="1"/>
  <c r="U58" i="1"/>
  <c r="V58" i="1"/>
  <c r="W58" i="1"/>
  <c r="X58" i="1"/>
  <c r="Z58" i="1"/>
  <c r="AA58" i="1"/>
  <c r="AC58" i="1"/>
  <c r="AD58" i="1"/>
  <c r="AE58" i="1"/>
  <c r="C59" i="1"/>
  <c r="D59" i="1"/>
  <c r="E59" i="1"/>
  <c r="F59" i="1"/>
  <c r="G59" i="1"/>
  <c r="H59" i="1"/>
  <c r="K59" i="1"/>
  <c r="L59" i="1"/>
  <c r="M59" i="1"/>
  <c r="N59" i="1"/>
  <c r="O59" i="1"/>
  <c r="P59" i="1"/>
  <c r="S59" i="1"/>
  <c r="T59" i="1"/>
  <c r="U59" i="1"/>
  <c r="V59" i="1"/>
  <c r="W59" i="1"/>
  <c r="X59" i="1"/>
  <c r="Z59" i="1"/>
  <c r="AA59" i="1"/>
  <c r="AC59" i="1"/>
  <c r="AD59" i="1"/>
  <c r="AE59" i="1"/>
  <c r="C60" i="1"/>
  <c r="D60" i="1"/>
  <c r="E60" i="1"/>
  <c r="F60" i="1"/>
  <c r="G60" i="1"/>
  <c r="H60" i="1"/>
  <c r="K60" i="1"/>
  <c r="L60" i="1"/>
  <c r="M60" i="1"/>
  <c r="N60" i="1"/>
  <c r="O60" i="1"/>
  <c r="P60" i="1"/>
  <c r="S60" i="1"/>
  <c r="T60" i="1"/>
  <c r="U60" i="1"/>
  <c r="V60" i="1"/>
  <c r="W60" i="1"/>
  <c r="X60" i="1"/>
  <c r="Z60" i="1"/>
  <c r="AA60" i="1"/>
  <c r="AC60" i="1"/>
  <c r="AD60" i="1"/>
  <c r="AE60" i="1"/>
  <c r="C61" i="1"/>
  <c r="D61" i="1"/>
  <c r="E61" i="1"/>
  <c r="F61" i="1"/>
  <c r="G61" i="1"/>
  <c r="H61" i="1"/>
  <c r="K61" i="1"/>
  <c r="L61" i="1"/>
  <c r="M61" i="1"/>
  <c r="N61" i="1"/>
  <c r="O61" i="1"/>
  <c r="P61" i="1"/>
  <c r="S61" i="1"/>
  <c r="T61" i="1"/>
  <c r="U61" i="1"/>
  <c r="V61" i="1"/>
  <c r="W61" i="1"/>
  <c r="X61" i="1"/>
  <c r="Z61" i="1"/>
  <c r="AA61" i="1"/>
  <c r="AC61" i="1"/>
  <c r="AD61" i="1"/>
  <c r="AE61" i="1"/>
  <c r="C62" i="1"/>
  <c r="D62" i="1"/>
  <c r="E62" i="1"/>
  <c r="F62" i="1"/>
  <c r="G62" i="1"/>
  <c r="H62" i="1"/>
  <c r="K62" i="1"/>
  <c r="L62" i="1"/>
  <c r="M62" i="1"/>
  <c r="N62" i="1"/>
  <c r="O62" i="1"/>
  <c r="P62" i="1"/>
  <c r="S62" i="1"/>
  <c r="T62" i="1"/>
  <c r="U62" i="1"/>
  <c r="V62" i="1"/>
  <c r="W62" i="1"/>
  <c r="X62" i="1"/>
  <c r="Z62" i="1"/>
  <c r="AA62" i="1"/>
  <c r="AC62" i="1"/>
  <c r="AD62" i="1"/>
  <c r="AE62" i="1"/>
  <c r="C63" i="1"/>
  <c r="D63" i="1"/>
  <c r="E63" i="1"/>
  <c r="F63" i="1"/>
  <c r="G63" i="1"/>
  <c r="H63" i="1"/>
  <c r="K63" i="1"/>
  <c r="L63" i="1"/>
  <c r="M63" i="1"/>
  <c r="N63" i="1"/>
  <c r="O63" i="1"/>
  <c r="P63" i="1"/>
  <c r="S63" i="1"/>
  <c r="T63" i="1"/>
  <c r="U63" i="1"/>
  <c r="V63" i="1"/>
  <c r="W63" i="1"/>
  <c r="X63" i="1"/>
  <c r="Z63" i="1"/>
  <c r="AA63" i="1"/>
  <c r="AC63" i="1"/>
  <c r="AD63" i="1"/>
  <c r="AE63" i="1"/>
  <c r="C64" i="1"/>
  <c r="D64" i="1"/>
  <c r="E64" i="1"/>
  <c r="F64" i="1"/>
  <c r="G64" i="1"/>
  <c r="H64" i="1"/>
  <c r="K64" i="1"/>
  <c r="L64" i="1"/>
  <c r="M64" i="1"/>
  <c r="N64" i="1"/>
  <c r="O64" i="1"/>
  <c r="P64" i="1"/>
  <c r="S64" i="1"/>
  <c r="T64" i="1"/>
  <c r="U64" i="1"/>
  <c r="V64" i="1"/>
  <c r="W64" i="1"/>
  <c r="X64" i="1"/>
  <c r="Z64" i="1"/>
  <c r="AA64" i="1"/>
  <c r="AC64" i="1"/>
  <c r="AD64" i="1"/>
  <c r="AE64" i="1"/>
  <c r="C65" i="1"/>
  <c r="D65" i="1"/>
  <c r="E65" i="1"/>
  <c r="F65" i="1"/>
  <c r="G65" i="1"/>
  <c r="H65" i="1"/>
  <c r="K65" i="1"/>
  <c r="L65" i="1"/>
  <c r="M65" i="1"/>
  <c r="N65" i="1"/>
  <c r="O65" i="1"/>
  <c r="P65" i="1"/>
  <c r="S65" i="1"/>
  <c r="T65" i="1"/>
  <c r="U65" i="1"/>
  <c r="V65" i="1"/>
  <c r="W65" i="1"/>
  <c r="X65" i="1"/>
  <c r="Z65" i="1"/>
  <c r="AA65" i="1"/>
  <c r="AC65" i="1"/>
  <c r="AD65" i="1"/>
  <c r="AE65" i="1"/>
  <c r="C66" i="1"/>
  <c r="D66" i="1"/>
  <c r="E66" i="1"/>
  <c r="F66" i="1"/>
  <c r="G66" i="1"/>
  <c r="H66" i="1"/>
  <c r="K66" i="1"/>
  <c r="L66" i="1"/>
  <c r="M66" i="1"/>
  <c r="N66" i="1"/>
  <c r="O66" i="1"/>
  <c r="P66" i="1"/>
  <c r="S66" i="1"/>
  <c r="T66" i="1"/>
  <c r="U66" i="1"/>
  <c r="V66" i="1"/>
  <c r="W66" i="1"/>
  <c r="X66" i="1"/>
  <c r="Z66" i="1"/>
  <c r="AA66" i="1"/>
  <c r="AC66" i="1"/>
  <c r="AD66" i="1"/>
  <c r="AE66" i="1"/>
  <c r="C67" i="1"/>
  <c r="D67" i="1"/>
  <c r="E67" i="1"/>
  <c r="F67" i="1"/>
  <c r="G67" i="1"/>
  <c r="H67" i="1"/>
  <c r="K67" i="1"/>
  <c r="L67" i="1"/>
  <c r="M67" i="1"/>
  <c r="N67" i="1"/>
  <c r="O67" i="1"/>
  <c r="P67" i="1"/>
  <c r="S67" i="1"/>
  <c r="T67" i="1"/>
  <c r="U67" i="1"/>
  <c r="V67" i="1"/>
  <c r="W67" i="1"/>
  <c r="X67" i="1"/>
  <c r="Z67" i="1"/>
  <c r="AA67" i="1"/>
  <c r="AC67" i="1"/>
  <c r="AD67" i="1"/>
  <c r="AE67" i="1"/>
  <c r="C68" i="1"/>
  <c r="D68" i="1"/>
  <c r="E68" i="1"/>
  <c r="F68" i="1"/>
  <c r="G68" i="1"/>
  <c r="H68" i="1"/>
  <c r="K68" i="1"/>
  <c r="L68" i="1"/>
  <c r="M68" i="1"/>
  <c r="N68" i="1"/>
  <c r="O68" i="1"/>
  <c r="P68" i="1"/>
  <c r="S68" i="1"/>
  <c r="T68" i="1"/>
  <c r="U68" i="1"/>
  <c r="V68" i="1"/>
  <c r="W68" i="1"/>
  <c r="X68" i="1"/>
  <c r="Z68" i="1"/>
  <c r="AA68" i="1"/>
  <c r="AC68" i="1"/>
  <c r="AD68" i="1"/>
  <c r="AE68" i="1"/>
  <c r="F69" i="1"/>
  <c r="H69" i="1"/>
  <c r="N69" i="1"/>
  <c r="P69" i="1"/>
  <c r="V69" i="1"/>
  <c r="X69" i="1"/>
  <c r="AC69" i="1"/>
  <c r="AE69" i="1"/>
  <c r="M73" i="1"/>
  <c r="O73" i="1"/>
  <c r="AB73" i="1"/>
  <c r="AD73" i="1"/>
</calcChain>
</file>

<file path=xl/sharedStrings.xml><?xml version="1.0" encoding="utf-8"?>
<sst xmlns="http://schemas.openxmlformats.org/spreadsheetml/2006/main" count="90" uniqueCount="28">
  <si>
    <t>Transco</t>
  </si>
  <si>
    <t>Tennessee</t>
  </si>
  <si>
    <t>Zn3 WH</t>
  </si>
  <si>
    <t>Bid</t>
  </si>
  <si>
    <t>Zn L500</t>
  </si>
  <si>
    <t>decline</t>
  </si>
  <si>
    <t>Crockett</t>
  </si>
  <si>
    <t>Firm</t>
  </si>
  <si>
    <t>Disc @ 10%</t>
  </si>
  <si>
    <t>monthly</t>
  </si>
  <si>
    <t>BTU</t>
  </si>
  <si>
    <t>Book</t>
  </si>
  <si>
    <t>Offer</t>
  </si>
  <si>
    <t>Origination</t>
  </si>
  <si>
    <t>Dec Sitara</t>
  </si>
  <si>
    <t>%age</t>
  </si>
  <si>
    <t>to</t>
  </si>
  <si>
    <t>Mid</t>
  </si>
  <si>
    <t>Sitara</t>
  </si>
  <si>
    <t>MCF</t>
  </si>
  <si>
    <t>Cabot</t>
  </si>
  <si>
    <t>Upstream</t>
  </si>
  <si>
    <t>Brawner</t>
  </si>
  <si>
    <t>Month</t>
  </si>
  <si>
    <t>ALTERNATIVE VIEWS:</t>
  </si>
  <si>
    <t>increase bid by .0025</t>
  </si>
  <si>
    <t>reduce decline to 15%</t>
  </si>
  <si>
    <t>increase firm risk to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</si>
</sst>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166" formatCode="0.0000"/>
    <numFmt numFmtId="177" formatCode="General_)"/>
    <numFmt numFmtId="178" formatCode="#,##0.0000_);[Red]\(#,##0.0000\)"/>
    <numFmt numFmtId="190" formatCode="0.0000_);[Red]\(0.0000\)"/>
  </numFmts>
  <fonts count="7" x14ac:knownFonts="1">
    <font>
      <sz val="10"/>
      <name val="Arial"/>
    </font>
    <font>
      <sz val="10"/>
      <name val="MS Sans Serif"/>
    </font>
    <font>
      <sz val="10"/>
      <name val="Courier"/>
    </font>
    <font>
      <sz val="6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6" fontId="4" fillId="0" borderId="1" xfId="0" applyNumberFormat="1" applyFont="1" applyBorder="1" applyAlignment="1">
      <alignment horizontal="center"/>
    </xf>
    <xf numFmtId="6" fontId="4" fillId="0" borderId="0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190" fontId="0" fillId="0" borderId="1" xfId="0" applyNumberFormat="1" applyBorder="1" applyAlignment="1">
      <alignment horizontal="center"/>
    </xf>
    <xf numFmtId="190" fontId="0" fillId="0" borderId="0" xfId="0" applyNumberFormat="1" applyBorder="1" applyAlignment="1">
      <alignment horizontal="center"/>
    </xf>
    <xf numFmtId="10" fontId="0" fillId="0" borderId="1" xfId="0" applyNumberFormat="1" applyBorder="1"/>
    <xf numFmtId="10" fontId="0" fillId="0" borderId="0" xfId="0" applyNumberFormat="1"/>
    <xf numFmtId="17" fontId="0" fillId="0" borderId="0" xfId="0" applyNumberFormat="1"/>
    <xf numFmtId="38" fontId="0" fillId="0" borderId="0" xfId="0" applyNumberFormat="1"/>
    <xf numFmtId="178" fontId="5" fillId="0" borderId="0" xfId="0" applyNumberFormat="1" applyFont="1" applyBorder="1"/>
    <xf numFmtId="6" fontId="5" fillId="0" borderId="0" xfId="0" applyNumberFormat="1" applyFont="1" applyBorder="1"/>
    <xf numFmtId="166" fontId="5" fillId="0" borderId="0" xfId="0" applyNumberFormat="1" applyFont="1" applyBorder="1"/>
    <xf numFmtId="0" fontId="5" fillId="0" borderId="0" xfId="0" applyFont="1" applyBorder="1"/>
    <xf numFmtId="3" fontId="0" fillId="0" borderId="0" xfId="0" applyNumberFormat="1" applyBorder="1" applyAlignment="1">
      <alignment horizontal="center"/>
    </xf>
    <xf numFmtId="38" fontId="0" fillId="2" borderId="2" xfId="0" applyNumberFormat="1" applyFill="1" applyBorder="1"/>
    <xf numFmtId="178" fontId="0" fillId="0" borderId="0" xfId="0" applyNumberFormat="1" applyBorder="1"/>
    <xf numFmtId="178" fontId="6" fillId="0" borderId="0" xfId="0" applyNumberFormat="1" applyFont="1" applyBorder="1"/>
    <xf numFmtId="166" fontId="6" fillId="0" borderId="0" xfId="0" applyNumberFormat="1" applyFont="1" applyBorder="1"/>
    <xf numFmtId="0" fontId="6" fillId="0" borderId="0" xfId="0" applyFont="1" applyBorder="1"/>
    <xf numFmtId="38" fontId="0" fillId="2" borderId="3" xfId="0" applyNumberFormat="1" applyFill="1" applyBorder="1"/>
    <xf numFmtId="17" fontId="0" fillId="0" borderId="4" xfId="0" applyNumberFormat="1" applyBorder="1"/>
    <xf numFmtId="3" fontId="0" fillId="0" borderId="4" xfId="0" applyNumberFormat="1" applyBorder="1" applyAlignment="1">
      <alignment horizontal="center"/>
    </xf>
    <xf numFmtId="38" fontId="0" fillId="0" borderId="4" xfId="0" applyNumberFormat="1" applyBorder="1"/>
    <xf numFmtId="38" fontId="0" fillId="2" borderId="5" xfId="0" applyNumberFormat="1" applyFill="1" applyBorder="1"/>
    <xf numFmtId="178" fontId="0" fillId="0" borderId="4" xfId="0" applyNumberFormat="1" applyBorder="1"/>
    <xf numFmtId="6" fontId="5" fillId="0" borderId="4" xfId="0" applyNumberFormat="1" applyFont="1" applyBorder="1"/>
    <xf numFmtId="178" fontId="6" fillId="0" borderId="4" xfId="0" applyNumberFormat="1" applyFont="1" applyBorder="1"/>
    <xf numFmtId="166" fontId="6" fillId="0" borderId="4" xfId="0" applyNumberFormat="1" applyFont="1" applyBorder="1"/>
    <xf numFmtId="38" fontId="0" fillId="0" borderId="0" xfId="0" applyNumberFormat="1" applyBorder="1"/>
    <xf numFmtId="6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6"/>
  <sheetViews>
    <sheetView tabSelected="1" workbookViewId="0">
      <selection activeCell="K8" sqref="K8"/>
    </sheetView>
  </sheetViews>
  <sheetFormatPr defaultRowHeight="13.2" x14ac:dyDescent="0.25"/>
  <cols>
    <col min="1" max="3" width="10" bestFit="1" customWidth="1"/>
    <col min="4" max="4" width="11.6640625" customWidth="1"/>
    <col min="5" max="5" width="10" style="8" hidden="1" customWidth="1"/>
    <col min="6" max="6" width="11.44140625" hidden="1" customWidth="1"/>
    <col min="7" max="7" width="10" style="8" hidden="1" customWidth="1"/>
    <col min="8" max="8" width="11.44140625" hidden="1" customWidth="1"/>
    <col min="9" max="12" width="10" bestFit="1" customWidth="1"/>
    <col min="13" max="13" width="10" style="8" hidden="1" customWidth="1"/>
    <col min="14" max="14" width="11.44140625" hidden="1" customWidth="1"/>
    <col min="15" max="15" width="10" style="8" hidden="1" customWidth="1"/>
    <col min="16" max="16" width="11.44140625" hidden="1" customWidth="1"/>
    <col min="17" max="17" width="7.6640625" customWidth="1"/>
    <col min="18" max="18" width="9.44140625" hidden="1" customWidth="1"/>
    <col min="19" max="19" width="9.44140625" bestFit="1" customWidth="1"/>
    <col min="20" max="20" width="9.88671875" customWidth="1"/>
    <col min="21" max="21" width="9.44140625" style="8" hidden="1" customWidth="1"/>
    <col min="22" max="22" width="11.44140625" hidden="1" customWidth="1"/>
    <col min="23" max="23" width="9.44140625" style="8" hidden="1" customWidth="1"/>
    <col min="24" max="24" width="11.44140625" hidden="1" customWidth="1"/>
    <col min="25" max="25" width="9.44140625" bestFit="1" customWidth="1"/>
    <col min="26" max="26" width="10" bestFit="1" customWidth="1"/>
    <col min="27" max="27" width="9.44140625" bestFit="1" customWidth="1"/>
    <col min="28" max="28" width="0" style="8" hidden="1" customWidth="1"/>
    <col min="29" max="29" width="10.88671875" hidden="1" customWidth="1"/>
    <col min="30" max="30" width="0" style="8" hidden="1" customWidth="1"/>
    <col min="31" max="31" width="10.88671875" hidden="1" customWidth="1"/>
  </cols>
  <sheetData>
    <row r="1" spans="1:31" s="2" customFormat="1" ht="13.8" thickBot="1" x14ac:dyDescent="0.3">
      <c r="A1" s="1">
        <v>36880.172661111101</v>
      </c>
      <c r="B1" s="1">
        <v>36880.187725231503</v>
      </c>
      <c r="C1" s="1">
        <v>36880.187725231503</v>
      </c>
      <c r="D1" s="1">
        <v>36880.187725231503</v>
      </c>
      <c r="E1" s="1">
        <v>36880.187725231503</v>
      </c>
      <c r="F1" s="1">
        <v>36880.187725231503</v>
      </c>
      <c r="G1" s="1">
        <v>36880.187725231503</v>
      </c>
      <c r="H1" s="1">
        <v>36880.187725231503</v>
      </c>
      <c r="I1" s="1">
        <v>36880.187725231503</v>
      </c>
      <c r="J1" s="1">
        <v>36880.187725231503</v>
      </c>
      <c r="K1" s="1">
        <v>36880.187725231503</v>
      </c>
      <c r="L1" s="1">
        <v>36880.187725231503</v>
      </c>
      <c r="M1" s="1">
        <v>36880.187725231503</v>
      </c>
      <c r="N1" s="1">
        <v>36880.187725231503</v>
      </c>
      <c r="O1" s="1">
        <v>36880.187725231503</v>
      </c>
      <c r="P1" s="1">
        <v>36880.187725231503</v>
      </c>
      <c r="R1" s="1">
        <v>36845.458374421301</v>
      </c>
      <c r="S1" s="1">
        <v>36845.458374421301</v>
      </c>
      <c r="T1" s="1">
        <v>36845.458374421301</v>
      </c>
      <c r="U1" s="1">
        <v>36845.458374421301</v>
      </c>
      <c r="V1" s="1">
        <v>36845.458374421301</v>
      </c>
      <c r="W1" s="1">
        <v>36845.458374421301</v>
      </c>
      <c r="X1" s="1">
        <v>36845.458374421301</v>
      </c>
      <c r="Y1" s="1">
        <v>36845.458374421301</v>
      </c>
      <c r="Z1" s="1">
        <v>36845.458374421301</v>
      </c>
      <c r="AA1" s="1">
        <v>36845.458374421301</v>
      </c>
      <c r="AB1" s="1">
        <v>36845.458374421301</v>
      </c>
      <c r="AC1" s="1">
        <v>36845.458374421301</v>
      </c>
      <c r="AD1" s="1">
        <v>36845.458374421301</v>
      </c>
      <c r="AE1" s="1">
        <v>36845.458374421301</v>
      </c>
    </row>
    <row r="2" spans="1:31" s="2" customFormat="1" ht="13.8" thickBot="1" x14ac:dyDescent="0.3">
      <c r="C2" s="2" t="s">
        <v>0</v>
      </c>
      <c r="E2" s="3"/>
      <c r="F2" s="4">
        <f>+F69</f>
        <v>0</v>
      </c>
      <c r="G2" s="3"/>
      <c r="H2" s="4">
        <f>+H69</f>
        <v>0</v>
      </c>
      <c r="I2" s="5"/>
      <c r="J2" s="5"/>
      <c r="K2" s="2" t="s">
        <v>1</v>
      </c>
      <c r="M2" s="3"/>
      <c r="N2" s="4">
        <f>+N69</f>
        <v>0</v>
      </c>
      <c r="O2" s="3"/>
      <c r="P2" s="4">
        <f>+P69</f>
        <v>0</v>
      </c>
      <c r="Q2" s="5"/>
      <c r="S2" s="2" t="s">
        <v>0</v>
      </c>
      <c r="U2" s="3"/>
      <c r="V2" s="4">
        <f>+V69</f>
        <v>102210.40173383478</v>
      </c>
      <c r="W2" s="3"/>
      <c r="X2" s="4">
        <f>+X69</f>
        <v>59775.036129823449</v>
      </c>
      <c r="Y2" s="5"/>
      <c r="Z2" s="2" t="s">
        <v>1</v>
      </c>
      <c r="AB2" s="3"/>
      <c r="AC2" s="4">
        <f>+AC69</f>
        <v>106776.62477248849</v>
      </c>
      <c r="AD2" s="3"/>
      <c r="AE2" s="4">
        <f>+AE69</f>
        <v>0</v>
      </c>
    </row>
    <row r="3" spans="1:31" s="2" customFormat="1" ht="13.8" thickBot="1" x14ac:dyDescent="0.3">
      <c r="C3" s="2" t="s">
        <v>2</v>
      </c>
      <c r="E3" s="3" t="s">
        <v>3</v>
      </c>
      <c r="G3" s="3"/>
      <c r="K3" s="2" t="s">
        <v>4</v>
      </c>
      <c r="M3" s="3" t="s">
        <v>3</v>
      </c>
      <c r="O3" s="3"/>
      <c r="S3" s="2" t="s">
        <v>2</v>
      </c>
      <c r="U3" s="3" t="s">
        <v>3</v>
      </c>
      <c r="W3" s="3"/>
      <c r="Z3" s="2" t="s">
        <v>4</v>
      </c>
      <c r="AB3" s="3" t="s">
        <v>3</v>
      </c>
      <c r="AD3" s="3"/>
    </row>
    <row r="4" spans="1:31" ht="13.8" thickBot="1" x14ac:dyDescent="0.3">
      <c r="A4" t="s">
        <v>5</v>
      </c>
      <c r="B4" s="2" t="s">
        <v>6</v>
      </c>
      <c r="C4" s="6">
        <v>0.2</v>
      </c>
      <c r="D4" s="2" t="s">
        <v>7</v>
      </c>
      <c r="E4" s="7">
        <v>0</v>
      </c>
      <c r="F4" s="2" t="s">
        <v>8</v>
      </c>
      <c r="H4" s="2" t="s">
        <v>8</v>
      </c>
      <c r="I4" s="2"/>
      <c r="J4" s="2" t="s">
        <v>6</v>
      </c>
      <c r="K4" s="6">
        <v>0.2</v>
      </c>
      <c r="L4" s="2" t="s">
        <v>7</v>
      </c>
      <c r="M4" s="7">
        <v>0</v>
      </c>
      <c r="N4" s="2" t="s">
        <v>8</v>
      </c>
      <c r="O4" s="3"/>
      <c r="P4" s="2" t="s">
        <v>8</v>
      </c>
      <c r="Q4" s="2"/>
      <c r="R4" t="s">
        <v>5</v>
      </c>
      <c r="S4" s="6">
        <v>0.2</v>
      </c>
      <c r="U4" s="3">
        <v>2.5000000000000001E-3</v>
      </c>
      <c r="V4" s="2" t="s">
        <v>8</v>
      </c>
      <c r="X4" s="2" t="s">
        <v>8</v>
      </c>
      <c r="Y4" s="2"/>
      <c r="Z4" s="6">
        <v>0.2</v>
      </c>
      <c r="AB4" s="3">
        <v>2.5000000000000001E-3</v>
      </c>
      <c r="AC4" s="2" t="s">
        <v>8</v>
      </c>
      <c r="AD4" s="3">
        <f>0.005</f>
        <v>5.0000000000000001E-3</v>
      </c>
      <c r="AE4" s="2" t="s">
        <v>8</v>
      </c>
    </row>
    <row r="5" spans="1:31" ht="13.8" thickBot="1" x14ac:dyDescent="0.3">
      <c r="A5" t="s">
        <v>9</v>
      </c>
      <c r="B5" s="2" t="s">
        <v>10</v>
      </c>
      <c r="C5" s="6">
        <f>+C4/12</f>
        <v>1.6666666666666666E-2</v>
      </c>
      <c r="D5" s="2" t="s">
        <v>11</v>
      </c>
      <c r="E5" s="3" t="s">
        <v>12</v>
      </c>
      <c r="F5" s="2" t="s">
        <v>13</v>
      </c>
      <c r="G5" s="7">
        <v>0</v>
      </c>
      <c r="H5" s="2" t="s">
        <v>13</v>
      </c>
      <c r="I5" s="2"/>
      <c r="J5" s="2" t="s">
        <v>10</v>
      </c>
      <c r="K5" s="6">
        <f>+K4/12</f>
        <v>1.6666666666666666E-2</v>
      </c>
      <c r="L5" s="2" t="s">
        <v>11</v>
      </c>
      <c r="M5" s="3" t="s">
        <v>12</v>
      </c>
      <c r="N5" s="2" t="s">
        <v>13</v>
      </c>
      <c r="O5" s="7">
        <v>0</v>
      </c>
      <c r="P5" s="2" t="s">
        <v>13</v>
      </c>
      <c r="Q5" s="2"/>
      <c r="R5" t="s">
        <v>9</v>
      </c>
      <c r="S5" s="6">
        <f>+S4/12</f>
        <v>1.6666666666666666E-2</v>
      </c>
      <c r="U5" s="3" t="s">
        <v>12</v>
      </c>
      <c r="V5" s="2" t="s">
        <v>13</v>
      </c>
      <c r="W5" s="3">
        <f>0.005</f>
        <v>5.0000000000000001E-3</v>
      </c>
      <c r="X5" s="2" t="s">
        <v>13</v>
      </c>
      <c r="Y5" s="2"/>
      <c r="Z5" s="6">
        <f>+Z4/12</f>
        <v>1.6666666666666666E-2</v>
      </c>
      <c r="AB5" s="3" t="s">
        <v>12</v>
      </c>
      <c r="AC5" s="2" t="s">
        <v>13</v>
      </c>
      <c r="AE5" s="2" t="s">
        <v>13</v>
      </c>
    </row>
    <row r="6" spans="1:31" ht="13.8" thickBot="1" x14ac:dyDescent="0.3">
      <c r="B6" s="9">
        <v>1068</v>
      </c>
      <c r="C6" s="2" t="s">
        <v>14</v>
      </c>
      <c r="D6" s="10" t="s">
        <v>15</v>
      </c>
      <c r="E6" s="11">
        <v>0</v>
      </c>
      <c r="F6" s="2" t="s">
        <v>16</v>
      </c>
      <c r="G6" s="3" t="s">
        <v>17</v>
      </c>
      <c r="H6" s="2" t="s">
        <v>16</v>
      </c>
      <c r="I6" s="2"/>
      <c r="J6" s="9">
        <v>1097</v>
      </c>
      <c r="K6" s="2" t="s">
        <v>14</v>
      </c>
      <c r="L6" s="10" t="s">
        <v>15</v>
      </c>
      <c r="M6" s="11">
        <v>0</v>
      </c>
      <c r="N6" s="2" t="s">
        <v>16</v>
      </c>
      <c r="O6" s="3" t="s">
        <v>17</v>
      </c>
      <c r="P6" s="2" t="s">
        <v>16</v>
      </c>
      <c r="Q6" s="2"/>
      <c r="S6" s="2" t="s">
        <v>18</v>
      </c>
      <c r="U6" s="12">
        <v>-5.0000000000000001E-3</v>
      </c>
      <c r="V6" s="2" t="s">
        <v>16</v>
      </c>
      <c r="W6" s="3" t="s">
        <v>17</v>
      </c>
      <c r="X6" s="2" t="s">
        <v>16</v>
      </c>
      <c r="Y6" s="2"/>
      <c r="Z6" s="2" t="s">
        <v>18</v>
      </c>
      <c r="AB6" s="12">
        <v>-5.0000000000000001E-3</v>
      </c>
      <c r="AC6" s="2" t="s">
        <v>16</v>
      </c>
      <c r="AD6" s="3" t="s">
        <v>17</v>
      </c>
      <c r="AE6" s="2" t="s">
        <v>16</v>
      </c>
    </row>
    <row r="7" spans="1:31" ht="13.8" thickBot="1" x14ac:dyDescent="0.3">
      <c r="B7" s="2" t="s">
        <v>19</v>
      </c>
      <c r="C7" s="2">
        <v>505870</v>
      </c>
      <c r="D7" s="13">
        <v>1</v>
      </c>
      <c r="E7" s="3" t="s">
        <v>20</v>
      </c>
      <c r="F7" s="9" t="s">
        <v>21</v>
      </c>
      <c r="G7" s="3" t="s">
        <v>22</v>
      </c>
      <c r="H7" s="9" t="s">
        <v>22</v>
      </c>
      <c r="I7" s="2"/>
      <c r="J7" s="2" t="s">
        <v>19</v>
      </c>
      <c r="K7" s="2">
        <v>505762</v>
      </c>
      <c r="L7" s="13">
        <v>1</v>
      </c>
      <c r="M7" s="3" t="s">
        <v>20</v>
      </c>
      <c r="N7" s="9" t="s">
        <v>21</v>
      </c>
      <c r="O7" s="3" t="s">
        <v>22</v>
      </c>
      <c r="P7" s="9" t="s">
        <v>22</v>
      </c>
      <c r="Q7" s="2"/>
      <c r="S7" s="2">
        <v>415772</v>
      </c>
      <c r="T7" s="14">
        <v>0.8</v>
      </c>
      <c r="U7" s="3" t="s">
        <v>20</v>
      </c>
      <c r="V7" s="9" t="s">
        <v>21</v>
      </c>
      <c r="W7" s="3" t="s">
        <v>22</v>
      </c>
      <c r="X7" s="9" t="s">
        <v>22</v>
      </c>
      <c r="Y7" s="2"/>
      <c r="Z7" s="2">
        <v>415777</v>
      </c>
      <c r="AA7" s="14">
        <v>0.8</v>
      </c>
      <c r="AB7" s="3" t="s">
        <v>20</v>
      </c>
      <c r="AC7" s="9" t="s">
        <v>21</v>
      </c>
      <c r="AD7" s="3" t="s">
        <v>22</v>
      </c>
      <c r="AE7" s="9" t="s">
        <v>22</v>
      </c>
    </row>
    <row r="8" spans="1:31" x14ac:dyDescent="0.25">
      <c r="A8" s="2" t="s">
        <v>23</v>
      </c>
      <c r="B8" s="2"/>
      <c r="R8" s="2" t="s">
        <v>23</v>
      </c>
    </row>
    <row r="9" spans="1:31" ht="13.8" thickBot="1" x14ac:dyDescent="0.3">
      <c r="A9" s="15">
        <v>36861</v>
      </c>
      <c r="B9" s="15"/>
      <c r="C9" s="16">
        <v>0</v>
      </c>
      <c r="D9" s="16">
        <f t="shared" ref="D9:D40" si="0">+C9*$D$7</f>
        <v>0</v>
      </c>
      <c r="E9" s="17">
        <f>+E4-E6</f>
        <v>0</v>
      </c>
      <c r="F9" s="18">
        <f t="shared" ref="F9:F40" si="1">+E9*D9*30.4</f>
        <v>0</v>
      </c>
      <c r="G9" s="17">
        <f>+$G$5</f>
        <v>0</v>
      </c>
      <c r="H9" s="18">
        <f t="shared" ref="H9:H40" si="2">+G9*D9*30.4</f>
        <v>0</v>
      </c>
      <c r="I9" s="18"/>
      <c r="J9" s="18"/>
      <c r="K9" s="16">
        <v>0</v>
      </c>
      <c r="L9" s="16">
        <f t="shared" ref="L9:L40" si="3">+K9*$L$7</f>
        <v>0</v>
      </c>
      <c r="M9" s="17">
        <f>+M4-M6</f>
        <v>0</v>
      </c>
      <c r="N9" s="18">
        <f t="shared" ref="N9:N40" si="4">+M9*L9*30.4</f>
        <v>0</v>
      </c>
      <c r="O9" s="19">
        <f t="shared" ref="O9:O40" si="5">+$O$5</f>
        <v>0</v>
      </c>
      <c r="P9" s="18">
        <f t="shared" ref="P9:P40" si="6">+O9*L9*30.4</f>
        <v>0</v>
      </c>
      <c r="Q9" s="18"/>
      <c r="R9" s="15">
        <v>36861</v>
      </c>
      <c r="S9" s="16">
        <v>18000</v>
      </c>
      <c r="T9" s="16">
        <f t="shared" ref="T9:T40" si="7">+S9*$T$7</f>
        <v>14400</v>
      </c>
      <c r="U9" s="17">
        <v>7.4999999999999997E-3</v>
      </c>
      <c r="V9" s="18">
        <f t="shared" ref="V9:V40" si="8">+U9*T9*30.4</f>
        <v>3283.2</v>
      </c>
      <c r="W9" s="17">
        <f>+$G$5</f>
        <v>0</v>
      </c>
      <c r="X9" s="18">
        <f t="shared" ref="X9:X40" si="9">+W9*T9*30.4</f>
        <v>0</v>
      </c>
      <c r="Y9" s="18"/>
      <c r="Z9" s="16">
        <f>3920+7500</f>
        <v>11420</v>
      </c>
      <c r="AA9" s="16">
        <f t="shared" ref="AA9:AA40" si="10">+Z9*$AA$7</f>
        <v>9136</v>
      </c>
      <c r="AB9" s="20">
        <v>7.4999999999999997E-3</v>
      </c>
      <c r="AC9" s="18">
        <f t="shared" ref="AC9:AC40" si="11">+AB9*AA9*30.4</f>
        <v>2083.0079999999998</v>
      </c>
      <c r="AD9" s="20">
        <f t="shared" ref="AD9:AD40" si="12">+$O$4</f>
        <v>0</v>
      </c>
      <c r="AE9" s="18">
        <f t="shared" ref="AE9:AE40" si="13">+AD9*AA9*30.4</f>
        <v>0</v>
      </c>
    </row>
    <row r="10" spans="1:31" x14ac:dyDescent="0.25">
      <c r="A10" s="15">
        <v>36892</v>
      </c>
      <c r="B10" s="21">
        <v>8806.6950999124929</v>
      </c>
      <c r="C10" s="16">
        <f t="shared" ref="C10:C41" si="14">+B10*$B$6/1000</f>
        <v>9405.5503667065423</v>
      </c>
      <c r="D10" s="22">
        <f t="shared" si="0"/>
        <v>9405.5503667065423</v>
      </c>
      <c r="E10" s="23">
        <f t="shared" ref="E10:E41" si="15">+E9</f>
        <v>0</v>
      </c>
      <c r="F10" s="18">
        <f t="shared" si="1"/>
        <v>0</v>
      </c>
      <c r="G10" s="23">
        <f>G9</f>
        <v>0</v>
      </c>
      <c r="H10" s="18">
        <f t="shared" si="2"/>
        <v>0</v>
      </c>
      <c r="I10" s="18"/>
      <c r="J10" s="21">
        <v>8723.811643094079</v>
      </c>
      <c r="K10" s="16">
        <f t="shared" ref="K10:K41" si="16">+J10*$J$6/1000</f>
        <v>9570.0213724742043</v>
      </c>
      <c r="L10" s="22">
        <f t="shared" si="3"/>
        <v>9570.0213724742043</v>
      </c>
      <c r="M10" s="24">
        <f t="shared" ref="M10:M41" si="17">+M9</f>
        <v>0</v>
      </c>
      <c r="N10" s="18">
        <f t="shared" si="4"/>
        <v>0</v>
      </c>
      <c r="O10" s="25">
        <f t="shared" si="5"/>
        <v>0</v>
      </c>
      <c r="P10" s="18">
        <f t="shared" si="6"/>
        <v>0</v>
      </c>
      <c r="Q10" s="18"/>
      <c r="R10" s="15">
        <v>36892</v>
      </c>
      <c r="S10" s="16">
        <f t="shared" ref="S10:S41" si="18">+S9-(S9*$C$5)</f>
        <v>17700</v>
      </c>
      <c r="T10" s="16">
        <f t="shared" si="7"/>
        <v>14160</v>
      </c>
      <c r="U10" s="23">
        <f>U9</f>
        <v>7.4999999999999997E-3</v>
      </c>
      <c r="V10" s="18">
        <f t="shared" si="8"/>
        <v>3228.48</v>
      </c>
      <c r="W10" s="23">
        <f>W9</f>
        <v>0</v>
      </c>
      <c r="X10" s="18">
        <f t="shared" si="9"/>
        <v>0</v>
      </c>
      <c r="Y10" s="18"/>
      <c r="Z10" s="16">
        <f>+Z9-(Z9*$C$5)+7500</f>
        <v>18729.666666666664</v>
      </c>
      <c r="AA10" s="16">
        <f t="shared" si="10"/>
        <v>14983.733333333332</v>
      </c>
      <c r="AB10" s="26">
        <v>7.4999999999999997E-3</v>
      </c>
      <c r="AC10" s="18">
        <f t="shared" si="11"/>
        <v>3416.2911999999992</v>
      </c>
      <c r="AD10" s="26">
        <f t="shared" si="12"/>
        <v>0</v>
      </c>
      <c r="AE10" s="18">
        <f t="shared" si="13"/>
        <v>0</v>
      </c>
    </row>
    <row r="11" spans="1:31" x14ac:dyDescent="0.25">
      <c r="A11" s="15">
        <v>36923</v>
      </c>
      <c r="B11" s="21">
        <v>8727.4348440132799</v>
      </c>
      <c r="C11" s="16">
        <f t="shared" si="14"/>
        <v>9320.9004134061815</v>
      </c>
      <c r="D11" s="27">
        <f t="shared" si="0"/>
        <v>9320.9004134061815</v>
      </c>
      <c r="E11" s="23">
        <f t="shared" si="15"/>
        <v>0</v>
      </c>
      <c r="F11" s="18">
        <f t="shared" si="1"/>
        <v>0</v>
      </c>
      <c r="G11" s="23">
        <f>G10</f>
        <v>0</v>
      </c>
      <c r="H11" s="18">
        <f t="shared" si="2"/>
        <v>0</v>
      </c>
      <c r="I11" s="18"/>
      <c r="J11" s="21">
        <v>8718.0993536822389</v>
      </c>
      <c r="K11" s="16">
        <f t="shared" si="16"/>
        <v>9563.7549909894169</v>
      </c>
      <c r="L11" s="27">
        <f t="shared" si="3"/>
        <v>9563.7549909894169</v>
      </c>
      <c r="M11" s="24">
        <f t="shared" si="17"/>
        <v>0</v>
      </c>
      <c r="N11" s="18">
        <f t="shared" si="4"/>
        <v>0</v>
      </c>
      <c r="O11" s="25">
        <f t="shared" si="5"/>
        <v>0</v>
      </c>
      <c r="P11" s="18">
        <f t="shared" si="6"/>
        <v>0</v>
      </c>
      <c r="Q11" s="18"/>
      <c r="R11" s="15">
        <v>36923</v>
      </c>
      <c r="S11" s="16">
        <f t="shared" si="18"/>
        <v>17405</v>
      </c>
      <c r="T11" s="16">
        <f t="shared" si="7"/>
        <v>13924</v>
      </c>
      <c r="U11" s="23">
        <f>U10</f>
        <v>7.4999999999999997E-3</v>
      </c>
      <c r="V11" s="18">
        <f t="shared" si="8"/>
        <v>3174.6719999999996</v>
      </c>
      <c r="W11" s="23">
        <f>W10</f>
        <v>0</v>
      </c>
      <c r="X11" s="18">
        <f t="shared" si="9"/>
        <v>0</v>
      </c>
      <c r="Y11" s="18"/>
      <c r="Z11" s="16">
        <f t="shared" ref="Z11:Z42" si="19">+Z10-(Z10*$C$5)</f>
        <v>18417.505555555552</v>
      </c>
      <c r="AA11" s="16">
        <f t="shared" si="10"/>
        <v>14734.004444444443</v>
      </c>
      <c r="AB11" s="26">
        <v>7.4999999999999997E-3</v>
      </c>
      <c r="AC11" s="18">
        <f t="shared" si="11"/>
        <v>3359.3530133333325</v>
      </c>
      <c r="AD11" s="26">
        <f t="shared" si="12"/>
        <v>0</v>
      </c>
      <c r="AE11" s="18">
        <f t="shared" si="13"/>
        <v>0</v>
      </c>
    </row>
    <row r="12" spans="1:31" x14ac:dyDescent="0.25">
      <c r="A12" s="15">
        <v>36951</v>
      </c>
      <c r="B12" s="21">
        <v>8648.8879304171605</v>
      </c>
      <c r="C12" s="16">
        <f t="shared" si="14"/>
        <v>9237.0123096855277</v>
      </c>
      <c r="D12" s="27">
        <f t="shared" si="0"/>
        <v>9237.0123096855277</v>
      </c>
      <c r="E12" s="23">
        <f t="shared" si="15"/>
        <v>0</v>
      </c>
      <c r="F12" s="18">
        <f t="shared" si="1"/>
        <v>0</v>
      </c>
      <c r="G12" s="23">
        <f>G11</f>
        <v>0</v>
      </c>
      <c r="H12" s="18">
        <f t="shared" si="2"/>
        <v>0</v>
      </c>
      <c r="I12" s="18"/>
      <c r="J12" s="21">
        <v>8712.3913524917771</v>
      </c>
      <c r="K12" s="16">
        <f t="shared" si="16"/>
        <v>9557.4933136834807</v>
      </c>
      <c r="L12" s="27">
        <f t="shared" si="3"/>
        <v>9557.4933136834807</v>
      </c>
      <c r="M12" s="24">
        <f t="shared" si="17"/>
        <v>0</v>
      </c>
      <c r="N12" s="18">
        <f t="shared" si="4"/>
        <v>0</v>
      </c>
      <c r="O12" s="25">
        <f t="shared" si="5"/>
        <v>0</v>
      </c>
      <c r="P12" s="18">
        <f t="shared" si="6"/>
        <v>0</v>
      </c>
      <c r="Q12" s="18"/>
      <c r="R12" s="15">
        <v>36951</v>
      </c>
      <c r="S12" s="16">
        <f t="shared" si="18"/>
        <v>17114.916666666668</v>
      </c>
      <c r="T12" s="16">
        <f t="shared" si="7"/>
        <v>13691.933333333334</v>
      </c>
      <c r="U12" s="23">
        <f>U11</f>
        <v>7.4999999999999997E-3</v>
      </c>
      <c r="V12" s="18">
        <f t="shared" si="8"/>
        <v>3121.7608</v>
      </c>
      <c r="W12" s="23">
        <f>W11</f>
        <v>0</v>
      </c>
      <c r="X12" s="18">
        <f t="shared" si="9"/>
        <v>0</v>
      </c>
      <c r="Y12" s="18"/>
      <c r="Z12" s="16">
        <f t="shared" si="19"/>
        <v>18110.547129629627</v>
      </c>
      <c r="AA12" s="16">
        <f t="shared" si="10"/>
        <v>14488.437703703703</v>
      </c>
      <c r="AB12" s="26">
        <v>7.4999999999999997E-3</v>
      </c>
      <c r="AC12" s="18">
        <f t="shared" si="11"/>
        <v>3303.3637964444438</v>
      </c>
      <c r="AD12" s="26">
        <f t="shared" si="12"/>
        <v>0</v>
      </c>
      <c r="AE12" s="18">
        <f t="shared" si="13"/>
        <v>0</v>
      </c>
    </row>
    <row r="13" spans="1:31" x14ac:dyDescent="0.25">
      <c r="A13" s="15">
        <v>36982</v>
      </c>
      <c r="B13" s="21">
        <v>8571.0479390434066</v>
      </c>
      <c r="C13" s="16">
        <f t="shared" si="14"/>
        <v>9153.8791988983576</v>
      </c>
      <c r="D13" s="27">
        <f t="shared" si="0"/>
        <v>9153.8791988983576</v>
      </c>
      <c r="E13" s="23">
        <f t="shared" si="15"/>
        <v>0</v>
      </c>
      <c r="F13" s="18">
        <f t="shared" si="1"/>
        <v>0</v>
      </c>
      <c r="G13" s="24">
        <f>+G5</f>
        <v>0</v>
      </c>
      <c r="H13" s="18">
        <f t="shared" si="2"/>
        <v>0</v>
      </c>
      <c r="I13" s="18"/>
      <c r="J13" s="21">
        <v>8706.6874965822371</v>
      </c>
      <c r="K13" s="16">
        <f t="shared" si="16"/>
        <v>9551.2361837507124</v>
      </c>
      <c r="L13" s="27">
        <f t="shared" si="3"/>
        <v>9551.2361837507124</v>
      </c>
      <c r="M13" s="24">
        <f t="shared" si="17"/>
        <v>0</v>
      </c>
      <c r="N13" s="18">
        <f t="shared" si="4"/>
        <v>0</v>
      </c>
      <c r="O13" s="25">
        <f t="shared" si="5"/>
        <v>0</v>
      </c>
      <c r="P13" s="18">
        <f t="shared" si="6"/>
        <v>0</v>
      </c>
      <c r="Q13" s="18"/>
      <c r="R13" s="15">
        <v>36982</v>
      </c>
      <c r="S13" s="16">
        <f t="shared" si="18"/>
        <v>16829.668055555558</v>
      </c>
      <c r="T13" s="16">
        <f t="shared" si="7"/>
        <v>13463.734444444446</v>
      </c>
      <c r="U13" s="24">
        <v>7.4999999999999997E-3</v>
      </c>
      <c r="V13" s="18">
        <f t="shared" si="8"/>
        <v>3069.7314533333333</v>
      </c>
      <c r="W13" s="24">
        <f>+W5</f>
        <v>5.0000000000000001E-3</v>
      </c>
      <c r="X13" s="18">
        <f t="shared" si="9"/>
        <v>2046.4876355555557</v>
      </c>
      <c r="Y13" s="18"/>
      <c r="Z13" s="16">
        <f t="shared" si="19"/>
        <v>17808.704677469133</v>
      </c>
      <c r="AA13" s="16">
        <f t="shared" si="10"/>
        <v>14246.963741975307</v>
      </c>
      <c r="AB13" s="26">
        <v>7.4999999999999997E-3</v>
      </c>
      <c r="AC13" s="18">
        <f t="shared" si="11"/>
        <v>3248.3077331703698</v>
      </c>
      <c r="AD13" s="26">
        <f t="shared" si="12"/>
        <v>0</v>
      </c>
      <c r="AE13" s="18">
        <f t="shared" si="13"/>
        <v>0</v>
      </c>
    </row>
    <row r="14" spans="1:31" x14ac:dyDescent="0.25">
      <c r="A14" s="15">
        <v>37012</v>
      </c>
      <c r="B14" s="21">
        <v>8493.9085075920157</v>
      </c>
      <c r="C14" s="16">
        <f t="shared" si="14"/>
        <v>9071.4942861082727</v>
      </c>
      <c r="D14" s="27">
        <f t="shared" si="0"/>
        <v>9071.4942861082727</v>
      </c>
      <c r="E14" s="23">
        <f t="shared" si="15"/>
        <v>0</v>
      </c>
      <c r="F14" s="18">
        <f t="shared" si="1"/>
        <v>0</v>
      </c>
      <c r="G14" s="23">
        <f t="shared" ref="G14:G45" si="20">G13</f>
        <v>0</v>
      </c>
      <c r="H14" s="18">
        <f t="shared" si="2"/>
        <v>0</v>
      </c>
      <c r="I14" s="18"/>
      <c r="J14" s="21">
        <v>8700.9877655335531</v>
      </c>
      <c r="K14" s="16">
        <f t="shared" si="16"/>
        <v>9544.9835787903066</v>
      </c>
      <c r="L14" s="27">
        <f t="shared" si="3"/>
        <v>9544.9835787903066</v>
      </c>
      <c r="M14" s="24">
        <f t="shared" si="17"/>
        <v>0</v>
      </c>
      <c r="N14" s="18">
        <f t="shared" si="4"/>
        <v>0</v>
      </c>
      <c r="O14" s="25">
        <f t="shared" si="5"/>
        <v>0</v>
      </c>
      <c r="P14" s="18">
        <f t="shared" si="6"/>
        <v>0</v>
      </c>
      <c r="Q14" s="18"/>
      <c r="R14" s="15">
        <v>37012</v>
      </c>
      <c r="S14" s="16">
        <f t="shared" si="18"/>
        <v>16549.173587962963</v>
      </c>
      <c r="T14" s="16">
        <f t="shared" si="7"/>
        <v>13239.338870370371</v>
      </c>
      <c r="U14" s="23">
        <f t="shared" ref="U14:U45" si="21">U13</f>
        <v>7.4999999999999997E-3</v>
      </c>
      <c r="V14" s="18">
        <f t="shared" si="8"/>
        <v>3018.5692624444446</v>
      </c>
      <c r="W14" s="23">
        <f t="shared" ref="W14:W45" si="22">W13</f>
        <v>5.0000000000000001E-3</v>
      </c>
      <c r="X14" s="18">
        <f t="shared" si="9"/>
        <v>2012.3795082962965</v>
      </c>
      <c r="Y14" s="18"/>
      <c r="Z14" s="16">
        <f t="shared" si="19"/>
        <v>17511.892932844647</v>
      </c>
      <c r="AA14" s="16">
        <f t="shared" si="10"/>
        <v>14009.514346275719</v>
      </c>
      <c r="AB14" s="26">
        <v>7.4999999999999997E-3</v>
      </c>
      <c r="AC14" s="18">
        <f t="shared" si="11"/>
        <v>3194.1692709508638</v>
      </c>
      <c r="AD14" s="26">
        <f t="shared" si="12"/>
        <v>0</v>
      </c>
      <c r="AE14" s="18">
        <f t="shared" si="13"/>
        <v>0</v>
      </c>
    </row>
    <row r="15" spans="1:31" x14ac:dyDescent="0.25">
      <c r="A15" s="15">
        <v>37043</v>
      </c>
      <c r="B15" s="21">
        <v>8417.4633310236877</v>
      </c>
      <c r="C15" s="16">
        <f t="shared" si="14"/>
        <v>8989.8508375332985</v>
      </c>
      <c r="D15" s="27">
        <f t="shared" si="0"/>
        <v>8989.8508375332985</v>
      </c>
      <c r="E15" s="23">
        <f t="shared" si="15"/>
        <v>0</v>
      </c>
      <c r="F15" s="18">
        <f t="shared" si="1"/>
        <v>0</v>
      </c>
      <c r="G15" s="23">
        <f t="shared" si="20"/>
        <v>0</v>
      </c>
      <c r="H15" s="18">
        <f t="shared" si="2"/>
        <v>0</v>
      </c>
      <c r="I15" s="18"/>
      <c r="J15" s="21">
        <v>8695.2914776605285</v>
      </c>
      <c r="K15" s="16">
        <f t="shared" si="16"/>
        <v>9538.7347509936008</v>
      </c>
      <c r="L15" s="27">
        <f t="shared" si="3"/>
        <v>9538.7347509936008</v>
      </c>
      <c r="M15" s="24">
        <f t="shared" si="17"/>
        <v>0</v>
      </c>
      <c r="N15" s="18">
        <f t="shared" si="4"/>
        <v>0</v>
      </c>
      <c r="O15" s="25">
        <f t="shared" si="5"/>
        <v>0</v>
      </c>
      <c r="P15" s="18">
        <f t="shared" si="6"/>
        <v>0</v>
      </c>
      <c r="Q15" s="18"/>
      <c r="R15" s="15">
        <v>37043</v>
      </c>
      <c r="S15" s="16">
        <f t="shared" si="18"/>
        <v>16273.35402816358</v>
      </c>
      <c r="T15" s="16">
        <f t="shared" si="7"/>
        <v>13018.683222530864</v>
      </c>
      <c r="U15" s="23">
        <f t="shared" si="21"/>
        <v>7.4999999999999997E-3</v>
      </c>
      <c r="V15" s="18">
        <f t="shared" si="8"/>
        <v>2968.2597747370369</v>
      </c>
      <c r="W15" s="23">
        <f t="shared" si="22"/>
        <v>5.0000000000000001E-3</v>
      </c>
      <c r="X15" s="18">
        <f t="shared" si="9"/>
        <v>1978.8398498246913</v>
      </c>
      <c r="Y15" s="18"/>
      <c r="Z15" s="16">
        <f t="shared" si="19"/>
        <v>17220.028050630568</v>
      </c>
      <c r="AA15" s="16">
        <f t="shared" si="10"/>
        <v>13776.022440504456</v>
      </c>
      <c r="AB15" s="26">
        <v>7.4999999999999997E-3</v>
      </c>
      <c r="AC15" s="18">
        <f t="shared" si="11"/>
        <v>3140.9331164350156</v>
      </c>
      <c r="AD15" s="26">
        <f t="shared" si="12"/>
        <v>0</v>
      </c>
      <c r="AE15" s="18">
        <f t="shared" si="13"/>
        <v>0</v>
      </c>
    </row>
    <row r="16" spans="1:31" x14ac:dyDescent="0.25">
      <c r="A16" s="15">
        <v>37073</v>
      </c>
      <c r="B16" s="21">
        <v>8341.7061610444744</v>
      </c>
      <c r="C16" s="16">
        <f t="shared" si="14"/>
        <v>8908.942179995498</v>
      </c>
      <c r="D16" s="27">
        <f t="shared" si="0"/>
        <v>8908.942179995498</v>
      </c>
      <c r="E16" s="23">
        <f t="shared" si="15"/>
        <v>0</v>
      </c>
      <c r="F16" s="18">
        <f t="shared" si="1"/>
        <v>0</v>
      </c>
      <c r="G16" s="23">
        <f t="shared" si="20"/>
        <v>0</v>
      </c>
      <c r="H16" s="18">
        <f t="shared" si="2"/>
        <v>0</v>
      </c>
      <c r="I16" s="18"/>
      <c r="J16" s="21">
        <v>8689.5992927075677</v>
      </c>
      <c r="K16" s="16">
        <f t="shared" si="16"/>
        <v>9532.4904241002023</v>
      </c>
      <c r="L16" s="27">
        <f t="shared" si="3"/>
        <v>9532.4904241002023</v>
      </c>
      <c r="M16" s="24">
        <f t="shared" si="17"/>
        <v>0</v>
      </c>
      <c r="N16" s="18">
        <f t="shared" si="4"/>
        <v>0</v>
      </c>
      <c r="O16" s="25">
        <f t="shared" si="5"/>
        <v>0</v>
      </c>
      <c r="P16" s="18">
        <f t="shared" si="6"/>
        <v>0</v>
      </c>
      <c r="Q16" s="18"/>
      <c r="R16" s="15">
        <v>37073</v>
      </c>
      <c r="S16" s="16">
        <f t="shared" si="18"/>
        <v>16002.13146102752</v>
      </c>
      <c r="T16" s="16">
        <f t="shared" si="7"/>
        <v>12801.705168822016</v>
      </c>
      <c r="U16" s="23">
        <f t="shared" si="21"/>
        <v>7.4999999999999997E-3</v>
      </c>
      <c r="V16" s="18">
        <f t="shared" si="8"/>
        <v>2918.7887784914192</v>
      </c>
      <c r="W16" s="23">
        <f t="shared" si="22"/>
        <v>5.0000000000000001E-3</v>
      </c>
      <c r="X16" s="18">
        <f t="shared" si="9"/>
        <v>1945.8591856609464</v>
      </c>
      <c r="Y16" s="18"/>
      <c r="Z16" s="16">
        <f t="shared" si="19"/>
        <v>16933.02758312006</v>
      </c>
      <c r="AA16" s="16">
        <f t="shared" si="10"/>
        <v>13546.422066496049</v>
      </c>
      <c r="AB16" s="26">
        <v>7.4999999999999997E-3</v>
      </c>
      <c r="AC16" s="18">
        <f t="shared" si="11"/>
        <v>3088.5842311610991</v>
      </c>
      <c r="AD16" s="26">
        <f t="shared" si="12"/>
        <v>0</v>
      </c>
      <c r="AE16" s="18">
        <f t="shared" si="13"/>
        <v>0</v>
      </c>
    </row>
    <row r="17" spans="1:31" x14ac:dyDescent="0.25">
      <c r="A17" s="15">
        <v>37104</v>
      </c>
      <c r="B17" s="21">
        <v>8266.630805595074</v>
      </c>
      <c r="C17" s="16">
        <f t="shared" si="14"/>
        <v>8828.7617003755386</v>
      </c>
      <c r="D17" s="27">
        <f t="shared" si="0"/>
        <v>8828.7617003755386</v>
      </c>
      <c r="E17" s="23">
        <f t="shared" si="15"/>
        <v>0</v>
      </c>
      <c r="F17" s="18">
        <f t="shared" si="1"/>
        <v>0</v>
      </c>
      <c r="G17" s="23">
        <f t="shared" si="20"/>
        <v>0</v>
      </c>
      <c r="H17" s="18">
        <f t="shared" si="2"/>
        <v>0</v>
      </c>
      <c r="I17" s="18"/>
      <c r="J17" s="21">
        <v>8683.9112749763153</v>
      </c>
      <c r="K17" s="16">
        <f t="shared" si="16"/>
        <v>9526.2506686490178</v>
      </c>
      <c r="L17" s="27">
        <f t="shared" si="3"/>
        <v>9526.2506686490178</v>
      </c>
      <c r="M17" s="24">
        <f t="shared" si="17"/>
        <v>0</v>
      </c>
      <c r="N17" s="18">
        <f t="shared" si="4"/>
        <v>0</v>
      </c>
      <c r="O17" s="25">
        <f t="shared" si="5"/>
        <v>0</v>
      </c>
      <c r="P17" s="18">
        <f t="shared" si="6"/>
        <v>0</v>
      </c>
      <c r="Q17" s="18"/>
      <c r="R17" s="15">
        <v>37104</v>
      </c>
      <c r="S17" s="16">
        <f t="shared" si="18"/>
        <v>15735.429270010394</v>
      </c>
      <c r="T17" s="16">
        <f t="shared" si="7"/>
        <v>12588.343416008316</v>
      </c>
      <c r="U17" s="23">
        <f t="shared" si="21"/>
        <v>7.4999999999999997E-3</v>
      </c>
      <c r="V17" s="18">
        <f t="shared" si="8"/>
        <v>2870.1422988498957</v>
      </c>
      <c r="W17" s="23">
        <f t="shared" si="22"/>
        <v>5.0000000000000001E-3</v>
      </c>
      <c r="X17" s="18">
        <f t="shared" si="9"/>
        <v>1913.4281992332642</v>
      </c>
      <c r="Y17" s="18"/>
      <c r="Z17" s="16">
        <f t="shared" si="19"/>
        <v>16650.810456734725</v>
      </c>
      <c r="AA17" s="16">
        <f t="shared" si="10"/>
        <v>13320.64836538778</v>
      </c>
      <c r="AB17" s="26">
        <v>7.4999999999999997E-3</v>
      </c>
      <c r="AC17" s="18">
        <f t="shared" si="11"/>
        <v>3037.1078273084136</v>
      </c>
      <c r="AD17" s="26">
        <f t="shared" si="12"/>
        <v>0</v>
      </c>
      <c r="AE17" s="18">
        <f t="shared" si="13"/>
        <v>0</v>
      </c>
    </row>
    <row r="18" spans="1:31" x14ac:dyDescent="0.25">
      <c r="A18" s="15">
        <v>37135</v>
      </c>
      <c r="B18" s="21">
        <v>8192.2311283447179</v>
      </c>
      <c r="C18" s="16">
        <f t="shared" si="14"/>
        <v>8749.3028450721595</v>
      </c>
      <c r="D18" s="27">
        <f t="shared" si="0"/>
        <v>8749.3028450721595</v>
      </c>
      <c r="E18" s="23">
        <f t="shared" si="15"/>
        <v>0</v>
      </c>
      <c r="F18" s="18">
        <f t="shared" si="1"/>
        <v>0</v>
      </c>
      <c r="G18" s="23">
        <f t="shared" si="20"/>
        <v>0</v>
      </c>
      <c r="H18" s="18">
        <f t="shared" si="2"/>
        <v>0</v>
      </c>
      <c r="I18" s="18"/>
      <c r="J18" s="21">
        <v>8678.2275235256584</v>
      </c>
      <c r="K18" s="16">
        <f t="shared" si="16"/>
        <v>9520.0155933076476</v>
      </c>
      <c r="L18" s="27">
        <f t="shared" si="3"/>
        <v>9520.0155933076476</v>
      </c>
      <c r="M18" s="24">
        <f t="shared" si="17"/>
        <v>0</v>
      </c>
      <c r="N18" s="18">
        <f t="shared" si="4"/>
        <v>0</v>
      </c>
      <c r="O18" s="25">
        <f t="shared" si="5"/>
        <v>0</v>
      </c>
      <c r="P18" s="18">
        <f t="shared" si="6"/>
        <v>0</v>
      </c>
      <c r="Q18" s="18"/>
      <c r="R18" s="15">
        <v>37135</v>
      </c>
      <c r="S18" s="16">
        <f t="shared" si="18"/>
        <v>15473.17211551022</v>
      </c>
      <c r="T18" s="16">
        <f t="shared" si="7"/>
        <v>12378.537692408177</v>
      </c>
      <c r="U18" s="23">
        <f t="shared" si="21"/>
        <v>7.4999999999999997E-3</v>
      </c>
      <c r="V18" s="18">
        <f t="shared" si="8"/>
        <v>2822.3065938690643</v>
      </c>
      <c r="W18" s="23">
        <f t="shared" si="22"/>
        <v>5.0000000000000001E-3</v>
      </c>
      <c r="X18" s="18">
        <f t="shared" si="9"/>
        <v>1881.5377292460428</v>
      </c>
      <c r="Y18" s="18"/>
      <c r="Z18" s="16">
        <f t="shared" si="19"/>
        <v>16373.296949122479</v>
      </c>
      <c r="AA18" s="16">
        <f t="shared" si="10"/>
        <v>13098.637559297984</v>
      </c>
      <c r="AB18" s="26">
        <v>7.4999999999999997E-3</v>
      </c>
      <c r="AC18" s="18">
        <f t="shared" si="11"/>
        <v>2986.4893635199401</v>
      </c>
      <c r="AD18" s="26">
        <f t="shared" si="12"/>
        <v>0</v>
      </c>
      <c r="AE18" s="18">
        <f t="shared" si="13"/>
        <v>0</v>
      </c>
    </row>
    <row r="19" spans="1:31" x14ac:dyDescent="0.25">
      <c r="A19" s="15">
        <v>37165</v>
      </c>
      <c r="B19" s="21">
        <v>8118.5010481896152</v>
      </c>
      <c r="C19" s="16">
        <f t="shared" si="14"/>
        <v>8670.5591194665103</v>
      </c>
      <c r="D19" s="27">
        <f t="shared" si="0"/>
        <v>8670.5591194665103</v>
      </c>
      <c r="E19" s="23">
        <f t="shared" si="15"/>
        <v>0</v>
      </c>
      <c r="F19" s="18">
        <f t="shared" si="1"/>
        <v>0</v>
      </c>
      <c r="G19" s="23">
        <f t="shared" si="20"/>
        <v>0</v>
      </c>
      <c r="H19" s="18">
        <f t="shared" si="2"/>
        <v>0</v>
      </c>
      <c r="I19" s="18"/>
      <c r="J19" s="21">
        <v>8672.5479173559215</v>
      </c>
      <c r="K19" s="16">
        <f t="shared" si="16"/>
        <v>9513.7850653394453</v>
      </c>
      <c r="L19" s="27">
        <f t="shared" si="3"/>
        <v>9513.7850653394453</v>
      </c>
      <c r="M19" s="24">
        <f t="shared" si="17"/>
        <v>0</v>
      </c>
      <c r="N19" s="18">
        <f t="shared" si="4"/>
        <v>0</v>
      </c>
      <c r="O19" s="25">
        <f t="shared" si="5"/>
        <v>0</v>
      </c>
      <c r="P19" s="18">
        <f t="shared" si="6"/>
        <v>0</v>
      </c>
      <c r="Q19" s="18"/>
      <c r="R19" s="15">
        <v>37165</v>
      </c>
      <c r="S19" s="16">
        <f t="shared" si="18"/>
        <v>15215.28591358505</v>
      </c>
      <c r="T19" s="16">
        <f t="shared" si="7"/>
        <v>12172.228730868041</v>
      </c>
      <c r="U19" s="23">
        <f t="shared" si="21"/>
        <v>7.4999999999999997E-3</v>
      </c>
      <c r="V19" s="18">
        <f t="shared" si="8"/>
        <v>2775.2681506379126</v>
      </c>
      <c r="W19" s="23">
        <f t="shared" si="22"/>
        <v>5.0000000000000001E-3</v>
      </c>
      <c r="X19" s="18">
        <f t="shared" si="9"/>
        <v>1850.1787670919421</v>
      </c>
      <c r="Y19" s="18"/>
      <c r="Z19" s="16">
        <f t="shared" si="19"/>
        <v>16100.408666637104</v>
      </c>
      <c r="AA19" s="16">
        <f t="shared" si="10"/>
        <v>12880.326933309683</v>
      </c>
      <c r="AB19" s="26">
        <v>7.4999999999999997E-3</v>
      </c>
      <c r="AC19" s="18">
        <f t="shared" si="11"/>
        <v>2936.7145407946073</v>
      </c>
      <c r="AD19" s="26">
        <f t="shared" si="12"/>
        <v>0</v>
      </c>
      <c r="AE19" s="18">
        <f t="shared" si="13"/>
        <v>0</v>
      </c>
    </row>
    <row r="20" spans="1:31" x14ac:dyDescent="0.25">
      <c r="A20" s="15">
        <v>37196</v>
      </c>
      <c r="B20" s="21">
        <v>8045.4345387559088</v>
      </c>
      <c r="C20" s="16">
        <f t="shared" si="14"/>
        <v>8592.5240873913117</v>
      </c>
      <c r="D20" s="27">
        <f t="shared" si="0"/>
        <v>8592.5240873913117</v>
      </c>
      <c r="E20" s="23">
        <f t="shared" si="15"/>
        <v>0</v>
      </c>
      <c r="F20" s="18">
        <f t="shared" si="1"/>
        <v>0</v>
      </c>
      <c r="G20" s="23">
        <f t="shared" si="20"/>
        <v>0</v>
      </c>
      <c r="H20" s="18">
        <f t="shared" si="2"/>
        <v>0</v>
      </c>
      <c r="I20" s="18"/>
      <c r="J20" s="21">
        <v>8666.8724564671047</v>
      </c>
      <c r="K20" s="16">
        <f t="shared" si="16"/>
        <v>9507.5590847444146</v>
      </c>
      <c r="L20" s="27">
        <f t="shared" si="3"/>
        <v>9507.5590847444146</v>
      </c>
      <c r="M20" s="24">
        <f t="shared" si="17"/>
        <v>0</v>
      </c>
      <c r="N20" s="18">
        <f t="shared" si="4"/>
        <v>0</v>
      </c>
      <c r="O20" s="25">
        <f t="shared" si="5"/>
        <v>0</v>
      </c>
      <c r="P20" s="18">
        <f t="shared" si="6"/>
        <v>0</v>
      </c>
      <c r="Q20" s="18"/>
      <c r="R20" s="15">
        <v>37196</v>
      </c>
      <c r="S20" s="16">
        <f t="shared" si="18"/>
        <v>14961.6978150253</v>
      </c>
      <c r="T20" s="16">
        <f t="shared" si="7"/>
        <v>11969.35825202024</v>
      </c>
      <c r="U20" s="23">
        <f t="shared" si="21"/>
        <v>7.4999999999999997E-3</v>
      </c>
      <c r="V20" s="18">
        <f t="shared" si="8"/>
        <v>2729.0136814606144</v>
      </c>
      <c r="W20" s="23">
        <f t="shared" si="22"/>
        <v>5.0000000000000001E-3</v>
      </c>
      <c r="X20" s="18">
        <f t="shared" si="9"/>
        <v>1819.3424543070764</v>
      </c>
      <c r="Y20" s="18"/>
      <c r="Z20" s="16">
        <f t="shared" si="19"/>
        <v>15832.068522193153</v>
      </c>
      <c r="AA20" s="16">
        <f t="shared" si="10"/>
        <v>12665.654817754523</v>
      </c>
      <c r="AB20" s="26">
        <v>7.4999999999999997E-3</v>
      </c>
      <c r="AC20" s="18">
        <f t="shared" si="11"/>
        <v>2887.7692984480313</v>
      </c>
      <c r="AD20" s="26">
        <f t="shared" si="12"/>
        <v>0</v>
      </c>
      <c r="AE20" s="18">
        <f t="shared" si="13"/>
        <v>0</v>
      </c>
    </row>
    <row r="21" spans="1:31" x14ac:dyDescent="0.25">
      <c r="A21" s="15">
        <v>37226</v>
      </c>
      <c r="B21" s="21">
        <v>7973.0256279071054</v>
      </c>
      <c r="C21" s="16">
        <f t="shared" si="14"/>
        <v>8515.191370604789</v>
      </c>
      <c r="D21" s="27">
        <f t="shared" si="0"/>
        <v>8515.191370604789</v>
      </c>
      <c r="E21" s="23">
        <f t="shared" si="15"/>
        <v>0</v>
      </c>
      <c r="F21" s="18">
        <f t="shared" si="1"/>
        <v>0</v>
      </c>
      <c r="G21" s="23">
        <f t="shared" si="20"/>
        <v>0</v>
      </c>
      <c r="H21" s="18">
        <f t="shared" si="2"/>
        <v>0</v>
      </c>
      <c r="I21" s="18"/>
      <c r="J21" s="21">
        <v>8661.2010984983572</v>
      </c>
      <c r="K21" s="16">
        <f t="shared" si="16"/>
        <v>9501.3376050526986</v>
      </c>
      <c r="L21" s="27">
        <f t="shared" si="3"/>
        <v>9501.3376050526986</v>
      </c>
      <c r="M21" s="24">
        <f t="shared" si="17"/>
        <v>0</v>
      </c>
      <c r="N21" s="18">
        <f t="shared" si="4"/>
        <v>0</v>
      </c>
      <c r="O21" s="25">
        <f t="shared" si="5"/>
        <v>0</v>
      </c>
      <c r="P21" s="18">
        <f t="shared" si="6"/>
        <v>0</v>
      </c>
      <c r="Q21" s="18"/>
      <c r="R21" s="15">
        <v>37226</v>
      </c>
      <c r="S21" s="16">
        <f t="shared" si="18"/>
        <v>14712.336184774878</v>
      </c>
      <c r="T21" s="16">
        <f t="shared" si="7"/>
        <v>11769.868947819903</v>
      </c>
      <c r="U21" s="23">
        <f t="shared" si="21"/>
        <v>7.4999999999999997E-3</v>
      </c>
      <c r="V21" s="18">
        <f t="shared" si="8"/>
        <v>2683.5301201029379</v>
      </c>
      <c r="W21" s="23">
        <f t="shared" si="22"/>
        <v>5.0000000000000001E-3</v>
      </c>
      <c r="X21" s="18">
        <f t="shared" si="9"/>
        <v>1789.0200800686252</v>
      </c>
      <c r="Y21" s="18"/>
      <c r="Z21" s="16">
        <f t="shared" si="19"/>
        <v>15568.200713489934</v>
      </c>
      <c r="AA21" s="16">
        <f t="shared" si="10"/>
        <v>12454.560570791948</v>
      </c>
      <c r="AB21" s="26">
        <v>7.4999999999999997E-3</v>
      </c>
      <c r="AC21" s="18">
        <f t="shared" si="11"/>
        <v>2839.6398101405639</v>
      </c>
      <c r="AD21" s="26">
        <f t="shared" si="12"/>
        <v>0</v>
      </c>
      <c r="AE21" s="18">
        <f t="shared" si="13"/>
        <v>0</v>
      </c>
    </row>
    <row r="22" spans="1:31" x14ac:dyDescent="0.25">
      <c r="A22" s="15">
        <v>37257</v>
      </c>
      <c r="B22" s="21">
        <v>7901.2683972559416</v>
      </c>
      <c r="C22" s="16">
        <f t="shared" si="14"/>
        <v>8438.5546482693462</v>
      </c>
      <c r="D22" s="27">
        <f t="shared" si="0"/>
        <v>8438.5546482693462</v>
      </c>
      <c r="E22" s="23">
        <f t="shared" si="15"/>
        <v>0</v>
      </c>
      <c r="F22" s="18">
        <f t="shared" si="1"/>
        <v>0</v>
      </c>
      <c r="G22" s="23">
        <f t="shared" si="20"/>
        <v>0</v>
      </c>
      <c r="H22" s="18">
        <f t="shared" si="2"/>
        <v>0</v>
      </c>
      <c r="I22" s="18"/>
      <c r="J22" s="21">
        <v>8589.2694387171068</v>
      </c>
      <c r="K22" s="16">
        <f t="shared" si="16"/>
        <v>9422.4285742726661</v>
      </c>
      <c r="L22" s="27">
        <f t="shared" si="3"/>
        <v>9422.4285742726661</v>
      </c>
      <c r="M22" s="24">
        <f t="shared" si="17"/>
        <v>0</v>
      </c>
      <c r="N22" s="18">
        <f t="shared" si="4"/>
        <v>0</v>
      </c>
      <c r="O22" s="25">
        <f t="shared" si="5"/>
        <v>0</v>
      </c>
      <c r="P22" s="18">
        <f t="shared" si="6"/>
        <v>0</v>
      </c>
      <c r="Q22" s="18"/>
      <c r="R22" s="15">
        <v>37257</v>
      </c>
      <c r="S22" s="16">
        <f t="shared" si="18"/>
        <v>14467.130581695297</v>
      </c>
      <c r="T22" s="16">
        <f t="shared" si="7"/>
        <v>11573.704465356239</v>
      </c>
      <c r="U22" s="23">
        <f t="shared" si="21"/>
        <v>7.4999999999999997E-3</v>
      </c>
      <c r="V22" s="18">
        <f t="shared" si="8"/>
        <v>2638.8046181012223</v>
      </c>
      <c r="W22" s="23">
        <f t="shared" si="22"/>
        <v>5.0000000000000001E-3</v>
      </c>
      <c r="X22" s="18">
        <f t="shared" si="9"/>
        <v>1759.2030787341482</v>
      </c>
      <c r="Y22" s="18"/>
      <c r="Z22" s="16">
        <f t="shared" si="19"/>
        <v>15308.730701598435</v>
      </c>
      <c r="AA22" s="16">
        <f t="shared" si="10"/>
        <v>12246.984561278749</v>
      </c>
      <c r="AB22" s="26">
        <v>7.4999999999999997E-3</v>
      </c>
      <c r="AC22" s="18">
        <f t="shared" si="11"/>
        <v>2792.3124799715542</v>
      </c>
      <c r="AD22" s="26">
        <f t="shared" si="12"/>
        <v>0</v>
      </c>
      <c r="AE22" s="18">
        <f t="shared" si="13"/>
        <v>0</v>
      </c>
    </row>
    <row r="23" spans="1:31" x14ac:dyDescent="0.25">
      <c r="A23" s="15">
        <v>37288</v>
      </c>
      <c r="B23" s="21">
        <v>7830.1569816806377</v>
      </c>
      <c r="C23" s="16">
        <f t="shared" si="14"/>
        <v>8362.6076564349223</v>
      </c>
      <c r="D23" s="27">
        <f t="shared" si="0"/>
        <v>8362.6076564349223</v>
      </c>
      <c r="E23" s="23">
        <f t="shared" si="15"/>
        <v>0</v>
      </c>
      <c r="F23" s="18">
        <f t="shared" si="1"/>
        <v>0</v>
      </c>
      <c r="G23" s="23">
        <f t="shared" si="20"/>
        <v>0</v>
      </c>
      <c r="H23" s="18">
        <f t="shared" si="2"/>
        <v>0</v>
      </c>
      <c r="I23" s="18"/>
      <c r="J23" s="21">
        <v>6569.9609703947381</v>
      </c>
      <c r="K23" s="16">
        <f t="shared" si="16"/>
        <v>7207.2471845230275</v>
      </c>
      <c r="L23" s="27">
        <f t="shared" si="3"/>
        <v>7207.2471845230275</v>
      </c>
      <c r="M23" s="24">
        <f t="shared" si="17"/>
        <v>0</v>
      </c>
      <c r="N23" s="18">
        <f t="shared" si="4"/>
        <v>0</v>
      </c>
      <c r="O23" s="25">
        <f t="shared" si="5"/>
        <v>0</v>
      </c>
      <c r="P23" s="18">
        <f t="shared" si="6"/>
        <v>0</v>
      </c>
      <c r="Q23" s="18"/>
      <c r="R23" s="15">
        <v>37288</v>
      </c>
      <c r="S23" s="16">
        <f t="shared" si="18"/>
        <v>14226.011738667043</v>
      </c>
      <c r="T23" s="16">
        <f t="shared" si="7"/>
        <v>11380.809390933635</v>
      </c>
      <c r="U23" s="23">
        <f t="shared" si="21"/>
        <v>7.4999999999999997E-3</v>
      </c>
      <c r="V23" s="18">
        <f t="shared" si="8"/>
        <v>2594.8245411328685</v>
      </c>
      <c r="W23" s="23">
        <f t="shared" si="22"/>
        <v>5.0000000000000001E-3</v>
      </c>
      <c r="X23" s="18">
        <f t="shared" si="9"/>
        <v>1729.8830274219124</v>
      </c>
      <c r="Y23" s="18"/>
      <c r="Z23" s="16">
        <f t="shared" si="19"/>
        <v>15053.585189905129</v>
      </c>
      <c r="AA23" s="16">
        <f t="shared" si="10"/>
        <v>12042.868151924104</v>
      </c>
      <c r="AB23" s="26">
        <v>7.4999999999999997E-3</v>
      </c>
      <c r="AC23" s="18">
        <f t="shared" si="11"/>
        <v>2745.7739386386952</v>
      </c>
      <c r="AD23" s="26">
        <f t="shared" si="12"/>
        <v>0</v>
      </c>
      <c r="AE23" s="18">
        <f t="shared" si="13"/>
        <v>0</v>
      </c>
    </row>
    <row r="24" spans="1:31" x14ac:dyDescent="0.25">
      <c r="A24" s="15">
        <v>37316</v>
      </c>
      <c r="B24" s="21">
        <v>7759.6855688455116</v>
      </c>
      <c r="C24" s="16">
        <f t="shared" si="14"/>
        <v>8287.3441875270073</v>
      </c>
      <c r="D24" s="27">
        <f t="shared" si="0"/>
        <v>8287.3441875270073</v>
      </c>
      <c r="E24" s="23">
        <f t="shared" si="15"/>
        <v>0</v>
      </c>
      <c r="F24" s="18">
        <f t="shared" si="1"/>
        <v>0</v>
      </c>
      <c r="G24" s="23">
        <f t="shared" si="20"/>
        <v>0</v>
      </c>
      <c r="H24" s="18">
        <f t="shared" si="2"/>
        <v>0</v>
      </c>
      <c r="I24" s="18"/>
      <c r="J24" s="21">
        <v>6566.3805187828957</v>
      </c>
      <c r="K24" s="16">
        <f t="shared" si="16"/>
        <v>7203.3194291048367</v>
      </c>
      <c r="L24" s="27">
        <f t="shared" si="3"/>
        <v>7203.3194291048367</v>
      </c>
      <c r="M24" s="24">
        <f t="shared" si="17"/>
        <v>0</v>
      </c>
      <c r="N24" s="18">
        <f t="shared" si="4"/>
        <v>0</v>
      </c>
      <c r="O24" s="25">
        <f t="shared" si="5"/>
        <v>0</v>
      </c>
      <c r="P24" s="18">
        <f t="shared" si="6"/>
        <v>0</v>
      </c>
      <c r="Q24" s="18"/>
      <c r="R24" s="15">
        <v>37316</v>
      </c>
      <c r="S24" s="16">
        <f t="shared" si="18"/>
        <v>13988.911543022592</v>
      </c>
      <c r="T24" s="16">
        <f t="shared" si="7"/>
        <v>11191.129234418075</v>
      </c>
      <c r="U24" s="23">
        <f t="shared" si="21"/>
        <v>7.4999999999999997E-3</v>
      </c>
      <c r="V24" s="18">
        <f t="shared" si="8"/>
        <v>2551.5774654473207</v>
      </c>
      <c r="W24" s="23">
        <f t="shared" si="22"/>
        <v>5.0000000000000001E-3</v>
      </c>
      <c r="X24" s="18">
        <f t="shared" si="9"/>
        <v>1701.0516436315474</v>
      </c>
      <c r="Y24" s="18"/>
      <c r="Z24" s="16">
        <f t="shared" si="19"/>
        <v>14802.692103406709</v>
      </c>
      <c r="AA24" s="16">
        <f t="shared" si="10"/>
        <v>11842.153682725368</v>
      </c>
      <c r="AB24" s="26">
        <v>7.4999999999999997E-3</v>
      </c>
      <c r="AC24" s="18">
        <f t="shared" si="11"/>
        <v>2700.0110396613836</v>
      </c>
      <c r="AD24" s="26">
        <f t="shared" si="12"/>
        <v>0</v>
      </c>
      <c r="AE24" s="18">
        <f t="shared" si="13"/>
        <v>0</v>
      </c>
    </row>
    <row r="25" spans="1:31" x14ac:dyDescent="0.25">
      <c r="A25" s="15">
        <v>37347</v>
      </c>
      <c r="B25" s="21">
        <v>7689.8483987259024</v>
      </c>
      <c r="C25" s="16">
        <f t="shared" si="14"/>
        <v>8212.7580898392644</v>
      </c>
      <c r="D25" s="27">
        <f t="shared" si="0"/>
        <v>8212.7580898392644</v>
      </c>
      <c r="E25" s="23">
        <f t="shared" si="15"/>
        <v>0</v>
      </c>
      <c r="F25" s="18">
        <f t="shared" si="1"/>
        <v>0</v>
      </c>
      <c r="G25" s="23">
        <f t="shared" si="20"/>
        <v>0</v>
      </c>
      <c r="H25" s="18">
        <f t="shared" si="2"/>
        <v>0</v>
      </c>
      <c r="I25" s="18"/>
      <c r="J25" s="21">
        <v>6562.8021076644745</v>
      </c>
      <c r="K25" s="16">
        <f t="shared" si="16"/>
        <v>7199.3939121079284</v>
      </c>
      <c r="L25" s="27">
        <f t="shared" si="3"/>
        <v>7199.3939121079284</v>
      </c>
      <c r="M25" s="24">
        <f t="shared" si="17"/>
        <v>0</v>
      </c>
      <c r="N25" s="18">
        <f t="shared" si="4"/>
        <v>0</v>
      </c>
      <c r="O25" s="25">
        <f t="shared" si="5"/>
        <v>0</v>
      </c>
      <c r="P25" s="18">
        <f t="shared" si="6"/>
        <v>0</v>
      </c>
      <c r="Q25" s="18"/>
      <c r="R25" s="15">
        <v>37347</v>
      </c>
      <c r="S25" s="16">
        <f t="shared" si="18"/>
        <v>13755.76301730555</v>
      </c>
      <c r="T25" s="16">
        <f t="shared" si="7"/>
        <v>11004.610413844441</v>
      </c>
      <c r="U25" s="23">
        <f t="shared" si="21"/>
        <v>7.4999999999999997E-3</v>
      </c>
      <c r="V25" s="18">
        <f t="shared" si="8"/>
        <v>2509.0511743565321</v>
      </c>
      <c r="W25" s="23">
        <f t="shared" si="22"/>
        <v>5.0000000000000001E-3</v>
      </c>
      <c r="X25" s="18">
        <f t="shared" si="9"/>
        <v>1672.7007829043548</v>
      </c>
      <c r="Y25" s="18"/>
      <c r="Z25" s="16">
        <f t="shared" si="19"/>
        <v>14555.980568349931</v>
      </c>
      <c r="AA25" s="16">
        <f t="shared" si="10"/>
        <v>11644.784454679946</v>
      </c>
      <c r="AB25" s="26">
        <v>7.4999999999999997E-3</v>
      </c>
      <c r="AC25" s="18">
        <f t="shared" si="11"/>
        <v>2655.0108556670275</v>
      </c>
      <c r="AD25" s="26">
        <f t="shared" si="12"/>
        <v>0</v>
      </c>
      <c r="AE25" s="18">
        <f t="shared" si="13"/>
        <v>0</v>
      </c>
    </row>
    <row r="26" spans="1:31" ht="13.8" thickBot="1" x14ac:dyDescent="0.3">
      <c r="A26" s="28">
        <v>37377</v>
      </c>
      <c r="B26" s="29">
        <v>6600</v>
      </c>
      <c r="C26" s="30">
        <f t="shared" si="14"/>
        <v>7048.8</v>
      </c>
      <c r="D26" s="31">
        <f t="shared" si="0"/>
        <v>7048.8</v>
      </c>
      <c r="E26" s="32">
        <f t="shared" si="15"/>
        <v>0</v>
      </c>
      <c r="F26" s="33">
        <f t="shared" si="1"/>
        <v>0</v>
      </c>
      <c r="G26" s="32">
        <f t="shared" si="20"/>
        <v>0</v>
      </c>
      <c r="H26" s="33">
        <f t="shared" si="2"/>
        <v>0</v>
      </c>
      <c r="I26" s="18"/>
      <c r="J26" s="21">
        <v>6559.2257589802639</v>
      </c>
      <c r="K26" s="16">
        <f t="shared" si="16"/>
        <v>7195.4706576013486</v>
      </c>
      <c r="L26" s="27">
        <f t="shared" si="3"/>
        <v>7195.4706576013486</v>
      </c>
      <c r="M26" s="24">
        <f t="shared" si="17"/>
        <v>0</v>
      </c>
      <c r="N26" s="18">
        <f t="shared" si="4"/>
        <v>0</v>
      </c>
      <c r="O26" s="25">
        <f t="shared" si="5"/>
        <v>0</v>
      </c>
      <c r="P26" s="18">
        <f t="shared" si="6"/>
        <v>0</v>
      </c>
      <c r="Q26" s="18"/>
      <c r="R26" s="15">
        <v>37377</v>
      </c>
      <c r="S26" s="16">
        <f t="shared" si="18"/>
        <v>13526.500300350457</v>
      </c>
      <c r="T26" s="16">
        <f t="shared" si="7"/>
        <v>10821.200240280366</v>
      </c>
      <c r="U26" s="23">
        <f t="shared" si="21"/>
        <v>7.4999999999999997E-3</v>
      </c>
      <c r="V26" s="18">
        <f t="shared" si="8"/>
        <v>2467.2336547839236</v>
      </c>
      <c r="W26" s="23">
        <f t="shared" si="22"/>
        <v>5.0000000000000001E-3</v>
      </c>
      <c r="X26" s="18">
        <f t="shared" si="9"/>
        <v>1644.8224365226156</v>
      </c>
      <c r="Y26" s="18"/>
      <c r="Z26" s="16">
        <f t="shared" si="19"/>
        <v>14313.380892210766</v>
      </c>
      <c r="AA26" s="16">
        <f t="shared" si="10"/>
        <v>11450.704713768613</v>
      </c>
      <c r="AB26" s="26">
        <v>7.4999999999999997E-3</v>
      </c>
      <c r="AC26" s="18">
        <f t="shared" si="11"/>
        <v>2610.7606747392438</v>
      </c>
      <c r="AD26" s="26">
        <f t="shared" si="12"/>
        <v>0</v>
      </c>
      <c r="AE26" s="18">
        <f t="shared" si="13"/>
        <v>0</v>
      </c>
    </row>
    <row r="27" spans="1:31" ht="13.8" thickTop="1" x14ac:dyDescent="0.25">
      <c r="A27" s="15">
        <v>37408</v>
      </c>
      <c r="B27" s="15"/>
      <c r="C27" s="16">
        <f t="shared" si="14"/>
        <v>0</v>
      </c>
      <c r="D27" s="16">
        <f t="shared" si="0"/>
        <v>0</v>
      </c>
      <c r="E27" s="23">
        <f t="shared" si="15"/>
        <v>0</v>
      </c>
      <c r="F27" s="18">
        <f t="shared" si="1"/>
        <v>0</v>
      </c>
      <c r="G27" s="23">
        <f t="shared" si="20"/>
        <v>0</v>
      </c>
      <c r="H27" s="18">
        <f t="shared" si="2"/>
        <v>0</v>
      </c>
      <c r="I27" s="18"/>
      <c r="J27" s="21">
        <v>6555.6514727302638</v>
      </c>
      <c r="K27" s="16">
        <f t="shared" si="16"/>
        <v>7191.5496655850993</v>
      </c>
      <c r="L27" s="27">
        <f t="shared" si="3"/>
        <v>7191.5496655850993</v>
      </c>
      <c r="M27" s="24">
        <f t="shared" si="17"/>
        <v>0</v>
      </c>
      <c r="N27" s="18">
        <f t="shared" si="4"/>
        <v>0</v>
      </c>
      <c r="O27" s="25">
        <f t="shared" si="5"/>
        <v>0</v>
      </c>
      <c r="P27" s="18">
        <f t="shared" si="6"/>
        <v>0</v>
      </c>
      <c r="Q27" s="18"/>
      <c r="R27" s="15">
        <v>37408</v>
      </c>
      <c r="S27" s="16">
        <f t="shared" si="18"/>
        <v>13301.058628677949</v>
      </c>
      <c r="T27" s="16">
        <f t="shared" si="7"/>
        <v>10640.84690294236</v>
      </c>
      <c r="U27" s="23">
        <f t="shared" si="21"/>
        <v>7.4999999999999997E-3</v>
      </c>
      <c r="V27" s="18">
        <f t="shared" si="8"/>
        <v>2426.1130938708579</v>
      </c>
      <c r="W27" s="23">
        <f t="shared" si="22"/>
        <v>5.0000000000000001E-3</v>
      </c>
      <c r="X27" s="18">
        <f t="shared" si="9"/>
        <v>1617.4087292472386</v>
      </c>
      <c r="Y27" s="18"/>
      <c r="Z27" s="16">
        <f t="shared" si="19"/>
        <v>14074.824544007253</v>
      </c>
      <c r="AA27" s="16">
        <f t="shared" si="10"/>
        <v>11259.859635205803</v>
      </c>
      <c r="AB27" s="26">
        <v>7.4999999999999997E-3</v>
      </c>
      <c r="AC27" s="18">
        <f t="shared" si="11"/>
        <v>2567.2479968269231</v>
      </c>
      <c r="AD27" s="26">
        <f t="shared" si="12"/>
        <v>0</v>
      </c>
      <c r="AE27" s="18">
        <f t="shared" si="13"/>
        <v>0</v>
      </c>
    </row>
    <row r="28" spans="1:31" x14ac:dyDescent="0.25">
      <c r="A28" s="15">
        <v>37438</v>
      </c>
      <c r="B28" s="15"/>
      <c r="C28" s="16">
        <f t="shared" si="14"/>
        <v>0</v>
      </c>
      <c r="D28" s="16">
        <f t="shared" si="0"/>
        <v>0</v>
      </c>
      <c r="E28" s="23">
        <f t="shared" si="15"/>
        <v>0</v>
      </c>
      <c r="F28" s="18">
        <f t="shared" si="1"/>
        <v>0</v>
      </c>
      <c r="G28" s="23">
        <f t="shared" si="20"/>
        <v>0</v>
      </c>
      <c r="H28" s="18">
        <f t="shared" si="2"/>
        <v>0</v>
      </c>
      <c r="I28" s="18"/>
      <c r="J28" s="21">
        <v>6552.0785468092117</v>
      </c>
      <c r="K28" s="16">
        <f t="shared" si="16"/>
        <v>7187.630165849705</v>
      </c>
      <c r="L28" s="27">
        <f t="shared" si="3"/>
        <v>7187.630165849705</v>
      </c>
      <c r="M28" s="24">
        <f t="shared" si="17"/>
        <v>0</v>
      </c>
      <c r="N28" s="18">
        <f t="shared" si="4"/>
        <v>0</v>
      </c>
      <c r="O28" s="25">
        <f t="shared" si="5"/>
        <v>0</v>
      </c>
      <c r="P28" s="18">
        <f t="shared" si="6"/>
        <v>0</v>
      </c>
      <c r="Q28" s="18"/>
      <c r="R28" s="15">
        <v>37438</v>
      </c>
      <c r="S28" s="16">
        <f t="shared" si="18"/>
        <v>13079.374318199983</v>
      </c>
      <c r="T28" s="16">
        <f t="shared" si="7"/>
        <v>10463.499454559987</v>
      </c>
      <c r="U28" s="23">
        <f t="shared" si="21"/>
        <v>7.4999999999999997E-3</v>
      </c>
      <c r="V28" s="18">
        <f t="shared" si="8"/>
        <v>2385.677875639677</v>
      </c>
      <c r="W28" s="23">
        <f t="shared" si="22"/>
        <v>5.0000000000000001E-3</v>
      </c>
      <c r="X28" s="18">
        <f t="shared" si="9"/>
        <v>1590.451917093118</v>
      </c>
      <c r="Y28" s="18"/>
      <c r="Z28" s="16">
        <f t="shared" si="19"/>
        <v>13840.244134940465</v>
      </c>
      <c r="AA28" s="16">
        <f t="shared" si="10"/>
        <v>11072.195307952374</v>
      </c>
      <c r="AB28" s="26">
        <v>7.4999999999999997E-3</v>
      </c>
      <c r="AC28" s="18">
        <f t="shared" si="11"/>
        <v>2524.4605302131413</v>
      </c>
      <c r="AD28" s="26">
        <f t="shared" si="12"/>
        <v>0</v>
      </c>
      <c r="AE28" s="18">
        <f t="shared" si="13"/>
        <v>0</v>
      </c>
    </row>
    <row r="29" spans="1:31" x14ac:dyDescent="0.25">
      <c r="A29" s="15">
        <v>37469</v>
      </c>
      <c r="B29" s="15"/>
      <c r="C29" s="16">
        <f t="shared" si="14"/>
        <v>0</v>
      </c>
      <c r="D29" s="16">
        <f t="shared" si="0"/>
        <v>0</v>
      </c>
      <c r="E29" s="23">
        <f t="shared" si="15"/>
        <v>0</v>
      </c>
      <c r="F29" s="18">
        <f t="shared" si="1"/>
        <v>0</v>
      </c>
      <c r="G29" s="23">
        <f t="shared" si="20"/>
        <v>0</v>
      </c>
      <c r="H29" s="18">
        <f t="shared" si="2"/>
        <v>0</v>
      </c>
      <c r="I29" s="18"/>
      <c r="J29" s="21">
        <v>6548.5076833223684</v>
      </c>
      <c r="K29" s="16">
        <f t="shared" si="16"/>
        <v>7183.7129286046384</v>
      </c>
      <c r="L29" s="27">
        <f t="shared" si="3"/>
        <v>7183.7129286046384</v>
      </c>
      <c r="M29" s="24">
        <f t="shared" si="17"/>
        <v>0</v>
      </c>
      <c r="N29" s="18">
        <f t="shared" si="4"/>
        <v>0</v>
      </c>
      <c r="O29" s="25">
        <f t="shared" si="5"/>
        <v>0</v>
      </c>
      <c r="P29" s="18">
        <f t="shared" si="6"/>
        <v>0</v>
      </c>
      <c r="Q29" s="18"/>
      <c r="R29" s="15">
        <v>37469</v>
      </c>
      <c r="S29" s="16">
        <f t="shared" si="18"/>
        <v>12861.384746229984</v>
      </c>
      <c r="T29" s="16">
        <f t="shared" si="7"/>
        <v>10289.107796983988</v>
      </c>
      <c r="U29" s="23">
        <f t="shared" si="21"/>
        <v>7.4999999999999997E-3</v>
      </c>
      <c r="V29" s="18">
        <f t="shared" si="8"/>
        <v>2345.916577712349</v>
      </c>
      <c r="W29" s="23">
        <f t="shared" si="22"/>
        <v>5.0000000000000001E-3</v>
      </c>
      <c r="X29" s="18">
        <f t="shared" si="9"/>
        <v>1563.9443851415663</v>
      </c>
      <c r="Y29" s="18"/>
      <c r="Z29" s="16">
        <f t="shared" si="19"/>
        <v>13609.573399358123</v>
      </c>
      <c r="AA29" s="16">
        <f t="shared" si="10"/>
        <v>10887.658719486499</v>
      </c>
      <c r="AB29" s="26">
        <v>7.4999999999999997E-3</v>
      </c>
      <c r="AC29" s="18">
        <f t="shared" si="11"/>
        <v>2482.3861880429217</v>
      </c>
      <c r="AD29" s="26">
        <f t="shared" si="12"/>
        <v>0</v>
      </c>
      <c r="AE29" s="18">
        <f t="shared" si="13"/>
        <v>0</v>
      </c>
    </row>
    <row r="30" spans="1:31" x14ac:dyDescent="0.25">
      <c r="A30" s="15">
        <v>37500</v>
      </c>
      <c r="B30" s="15"/>
      <c r="C30" s="16">
        <f t="shared" si="14"/>
        <v>0</v>
      </c>
      <c r="D30" s="16">
        <f t="shared" si="0"/>
        <v>0</v>
      </c>
      <c r="E30" s="23">
        <f t="shared" si="15"/>
        <v>0</v>
      </c>
      <c r="F30" s="18">
        <f t="shared" si="1"/>
        <v>0</v>
      </c>
      <c r="G30" s="23">
        <f t="shared" si="20"/>
        <v>0</v>
      </c>
      <c r="H30" s="18">
        <f t="shared" si="2"/>
        <v>0</v>
      </c>
      <c r="I30" s="18"/>
      <c r="J30" s="21">
        <v>6544.9388822697383</v>
      </c>
      <c r="K30" s="16">
        <f t="shared" si="16"/>
        <v>7179.797953849903</v>
      </c>
      <c r="L30" s="27">
        <f t="shared" si="3"/>
        <v>7179.797953849903</v>
      </c>
      <c r="M30" s="24">
        <f t="shared" si="17"/>
        <v>0</v>
      </c>
      <c r="N30" s="18">
        <f t="shared" si="4"/>
        <v>0</v>
      </c>
      <c r="O30" s="25">
        <f t="shared" si="5"/>
        <v>0</v>
      </c>
      <c r="P30" s="18">
        <f t="shared" si="6"/>
        <v>0</v>
      </c>
      <c r="Q30" s="18"/>
      <c r="R30" s="15">
        <v>37500</v>
      </c>
      <c r="S30" s="16">
        <f t="shared" si="18"/>
        <v>12647.028333792818</v>
      </c>
      <c r="T30" s="16">
        <f t="shared" si="7"/>
        <v>10117.622667034255</v>
      </c>
      <c r="U30" s="23">
        <f t="shared" si="21"/>
        <v>7.4999999999999997E-3</v>
      </c>
      <c r="V30" s="18">
        <f t="shared" si="8"/>
        <v>2306.8179680838098</v>
      </c>
      <c r="W30" s="23">
        <f t="shared" si="22"/>
        <v>5.0000000000000001E-3</v>
      </c>
      <c r="X30" s="18">
        <f t="shared" si="9"/>
        <v>1537.8786453892067</v>
      </c>
      <c r="Y30" s="18"/>
      <c r="Z30" s="16">
        <f t="shared" si="19"/>
        <v>13382.747176035487</v>
      </c>
      <c r="AA30" s="16">
        <f t="shared" si="10"/>
        <v>10706.197740828391</v>
      </c>
      <c r="AB30" s="26">
        <v>7.4999999999999997E-3</v>
      </c>
      <c r="AC30" s="18">
        <f t="shared" si="11"/>
        <v>2441.0130849088732</v>
      </c>
      <c r="AD30" s="26">
        <f t="shared" si="12"/>
        <v>0</v>
      </c>
      <c r="AE30" s="18">
        <f t="shared" si="13"/>
        <v>0</v>
      </c>
    </row>
    <row r="31" spans="1:31" x14ac:dyDescent="0.25">
      <c r="A31" s="15">
        <v>37530</v>
      </c>
      <c r="B31" s="15"/>
      <c r="C31" s="16">
        <f t="shared" si="14"/>
        <v>0</v>
      </c>
      <c r="D31" s="16">
        <f t="shared" si="0"/>
        <v>0</v>
      </c>
      <c r="E31" s="23">
        <f t="shared" si="15"/>
        <v>0</v>
      </c>
      <c r="F31" s="18">
        <f t="shared" si="1"/>
        <v>0</v>
      </c>
      <c r="G31" s="23">
        <f t="shared" si="20"/>
        <v>0</v>
      </c>
      <c r="H31" s="18">
        <f t="shared" si="2"/>
        <v>0</v>
      </c>
      <c r="I31" s="18"/>
      <c r="J31" s="21">
        <v>6541.3721217105267</v>
      </c>
      <c r="K31" s="16">
        <f t="shared" si="16"/>
        <v>7175.8852175164475</v>
      </c>
      <c r="L31" s="27">
        <f t="shared" si="3"/>
        <v>7175.8852175164475</v>
      </c>
      <c r="M31" s="24">
        <f t="shared" si="17"/>
        <v>0</v>
      </c>
      <c r="N31" s="18">
        <f t="shared" si="4"/>
        <v>0</v>
      </c>
      <c r="O31" s="25">
        <f t="shared" si="5"/>
        <v>0</v>
      </c>
      <c r="P31" s="18">
        <f t="shared" si="6"/>
        <v>0</v>
      </c>
      <c r="Q31" s="18"/>
      <c r="R31" s="15">
        <v>37530</v>
      </c>
      <c r="S31" s="16">
        <f t="shared" si="18"/>
        <v>12436.244528229605</v>
      </c>
      <c r="T31" s="16">
        <f t="shared" si="7"/>
        <v>9948.995622583685</v>
      </c>
      <c r="U31" s="23">
        <f t="shared" si="21"/>
        <v>7.4999999999999997E-3</v>
      </c>
      <c r="V31" s="18">
        <f t="shared" si="8"/>
        <v>2268.37100194908</v>
      </c>
      <c r="W31" s="23">
        <f t="shared" si="22"/>
        <v>5.0000000000000001E-3</v>
      </c>
      <c r="X31" s="18">
        <f t="shared" si="9"/>
        <v>1512.2473346327201</v>
      </c>
      <c r="Y31" s="18"/>
      <c r="Z31" s="16">
        <f t="shared" si="19"/>
        <v>13159.70138976823</v>
      </c>
      <c r="AA31" s="16">
        <f t="shared" si="10"/>
        <v>10527.761111814585</v>
      </c>
      <c r="AB31" s="26">
        <v>7.4999999999999997E-3</v>
      </c>
      <c r="AC31" s="18">
        <f t="shared" si="11"/>
        <v>2400.3295334937252</v>
      </c>
      <c r="AD31" s="26">
        <f t="shared" si="12"/>
        <v>0</v>
      </c>
      <c r="AE31" s="18">
        <f t="shared" si="13"/>
        <v>0</v>
      </c>
    </row>
    <row r="32" spans="1:31" x14ac:dyDescent="0.25">
      <c r="A32" s="15">
        <v>37561</v>
      </c>
      <c r="B32" s="15"/>
      <c r="C32" s="16">
        <f t="shared" si="14"/>
        <v>0</v>
      </c>
      <c r="D32" s="16">
        <f t="shared" si="0"/>
        <v>0</v>
      </c>
      <c r="E32" s="23">
        <f t="shared" si="15"/>
        <v>0</v>
      </c>
      <c r="F32" s="18">
        <f t="shared" si="1"/>
        <v>0</v>
      </c>
      <c r="G32" s="23">
        <f t="shared" si="20"/>
        <v>0</v>
      </c>
      <c r="H32" s="18">
        <f t="shared" si="2"/>
        <v>0</v>
      </c>
      <c r="I32" s="18"/>
      <c r="J32" s="21">
        <v>6537.8074235855274</v>
      </c>
      <c r="K32" s="16">
        <f t="shared" si="16"/>
        <v>7171.9747436733232</v>
      </c>
      <c r="L32" s="27">
        <f t="shared" si="3"/>
        <v>7171.9747436733232</v>
      </c>
      <c r="M32" s="24">
        <f t="shared" si="17"/>
        <v>0</v>
      </c>
      <c r="N32" s="18">
        <f t="shared" si="4"/>
        <v>0</v>
      </c>
      <c r="O32" s="25">
        <f t="shared" si="5"/>
        <v>0</v>
      </c>
      <c r="P32" s="18">
        <f t="shared" si="6"/>
        <v>0</v>
      </c>
      <c r="Q32" s="18"/>
      <c r="R32" s="15">
        <v>37561</v>
      </c>
      <c r="S32" s="16">
        <f t="shared" si="18"/>
        <v>12228.973786092445</v>
      </c>
      <c r="T32" s="16">
        <f t="shared" si="7"/>
        <v>9783.1790288739558</v>
      </c>
      <c r="U32" s="23">
        <f t="shared" si="21"/>
        <v>7.4999999999999997E-3</v>
      </c>
      <c r="V32" s="18">
        <f t="shared" si="8"/>
        <v>2230.5648185832615</v>
      </c>
      <c r="W32" s="23">
        <f t="shared" si="22"/>
        <v>5.0000000000000001E-3</v>
      </c>
      <c r="X32" s="18">
        <f t="shared" si="9"/>
        <v>1487.0432123888411</v>
      </c>
      <c r="Y32" s="18"/>
      <c r="Z32" s="16">
        <f t="shared" si="19"/>
        <v>12940.373033272093</v>
      </c>
      <c r="AA32" s="16">
        <f t="shared" si="10"/>
        <v>10352.298426617675</v>
      </c>
      <c r="AB32" s="26">
        <v>7.4999999999999997E-3</v>
      </c>
      <c r="AC32" s="18">
        <f t="shared" si="11"/>
        <v>2360.3240412688297</v>
      </c>
      <c r="AD32" s="26">
        <f t="shared" si="12"/>
        <v>0</v>
      </c>
      <c r="AE32" s="18">
        <f t="shared" si="13"/>
        <v>0</v>
      </c>
    </row>
    <row r="33" spans="1:31" x14ac:dyDescent="0.25">
      <c r="A33" s="15">
        <v>37591</v>
      </c>
      <c r="B33" s="15"/>
      <c r="C33" s="16">
        <f t="shared" si="14"/>
        <v>0</v>
      </c>
      <c r="D33" s="16">
        <f t="shared" si="0"/>
        <v>0</v>
      </c>
      <c r="E33" s="23">
        <f t="shared" si="15"/>
        <v>0</v>
      </c>
      <c r="F33" s="18">
        <f t="shared" si="1"/>
        <v>0</v>
      </c>
      <c r="G33" s="23">
        <f t="shared" si="20"/>
        <v>0</v>
      </c>
      <c r="H33" s="18">
        <f t="shared" si="2"/>
        <v>0</v>
      </c>
      <c r="I33" s="18"/>
      <c r="J33" s="21">
        <v>6534.2447878947387</v>
      </c>
      <c r="K33" s="16">
        <f t="shared" si="16"/>
        <v>7168.0665323205285</v>
      </c>
      <c r="L33" s="27">
        <f t="shared" si="3"/>
        <v>7168.0665323205285</v>
      </c>
      <c r="M33" s="24">
        <f t="shared" si="17"/>
        <v>0</v>
      </c>
      <c r="N33" s="18">
        <f t="shared" si="4"/>
        <v>0</v>
      </c>
      <c r="O33" s="25">
        <f t="shared" si="5"/>
        <v>0</v>
      </c>
      <c r="P33" s="18">
        <f t="shared" si="6"/>
        <v>0</v>
      </c>
      <c r="Q33" s="18"/>
      <c r="R33" s="15">
        <v>37591</v>
      </c>
      <c r="S33" s="16">
        <f t="shared" si="18"/>
        <v>12025.157556324239</v>
      </c>
      <c r="T33" s="16">
        <f t="shared" si="7"/>
        <v>9620.1260450593909</v>
      </c>
      <c r="U33" s="23">
        <f t="shared" si="21"/>
        <v>7.4999999999999997E-3</v>
      </c>
      <c r="V33" s="18">
        <f t="shared" si="8"/>
        <v>2193.3887382735411</v>
      </c>
      <c r="W33" s="23">
        <f t="shared" si="22"/>
        <v>5.0000000000000001E-3</v>
      </c>
      <c r="X33" s="18">
        <f t="shared" si="9"/>
        <v>1462.2591588490272</v>
      </c>
      <c r="Y33" s="18"/>
      <c r="Z33" s="16">
        <f t="shared" si="19"/>
        <v>12724.700149384225</v>
      </c>
      <c r="AA33" s="16">
        <f t="shared" si="10"/>
        <v>10179.76011950738</v>
      </c>
      <c r="AB33" s="26">
        <v>7.4999999999999997E-3</v>
      </c>
      <c r="AC33" s="18">
        <f t="shared" si="11"/>
        <v>2320.9853072476822</v>
      </c>
      <c r="AD33" s="26">
        <f t="shared" si="12"/>
        <v>0</v>
      </c>
      <c r="AE33" s="18">
        <f t="shared" si="13"/>
        <v>0</v>
      </c>
    </row>
    <row r="34" spans="1:31" x14ac:dyDescent="0.25">
      <c r="A34" s="15">
        <v>37622</v>
      </c>
      <c r="B34" s="15"/>
      <c r="C34" s="16">
        <f t="shared" si="14"/>
        <v>0</v>
      </c>
      <c r="D34" s="16">
        <f t="shared" si="0"/>
        <v>0</v>
      </c>
      <c r="E34" s="23">
        <f t="shared" si="15"/>
        <v>0</v>
      </c>
      <c r="F34" s="18">
        <f t="shared" si="1"/>
        <v>0</v>
      </c>
      <c r="G34" s="23">
        <f t="shared" si="20"/>
        <v>0</v>
      </c>
      <c r="H34" s="18">
        <f t="shared" si="2"/>
        <v>0</v>
      </c>
      <c r="I34" s="18"/>
      <c r="J34" s="21">
        <v>6530.6835344736846</v>
      </c>
      <c r="K34" s="16">
        <f t="shared" si="16"/>
        <v>7164.1598373176312</v>
      </c>
      <c r="L34" s="27">
        <f t="shared" si="3"/>
        <v>7164.1598373176312</v>
      </c>
      <c r="M34" s="24">
        <f t="shared" si="17"/>
        <v>0</v>
      </c>
      <c r="N34" s="18">
        <f t="shared" si="4"/>
        <v>0</v>
      </c>
      <c r="O34" s="25">
        <f t="shared" si="5"/>
        <v>0</v>
      </c>
      <c r="P34" s="18">
        <f t="shared" si="6"/>
        <v>0</v>
      </c>
      <c r="Q34" s="18"/>
      <c r="R34" s="15">
        <v>37622</v>
      </c>
      <c r="S34" s="16">
        <f t="shared" si="18"/>
        <v>11824.738263718835</v>
      </c>
      <c r="T34" s="16">
        <f t="shared" si="7"/>
        <v>9459.7906109750675</v>
      </c>
      <c r="U34" s="23">
        <f t="shared" si="21"/>
        <v>7.4999999999999997E-3</v>
      </c>
      <c r="V34" s="18">
        <f t="shared" si="8"/>
        <v>2156.8322593023149</v>
      </c>
      <c r="W34" s="23">
        <f t="shared" si="22"/>
        <v>5.0000000000000001E-3</v>
      </c>
      <c r="X34" s="18">
        <f t="shared" si="9"/>
        <v>1437.8881728682104</v>
      </c>
      <c r="Y34" s="18"/>
      <c r="Z34" s="16">
        <f t="shared" si="19"/>
        <v>12512.621813561154</v>
      </c>
      <c r="AA34" s="16">
        <f t="shared" si="10"/>
        <v>10010.097450848923</v>
      </c>
      <c r="AB34" s="26">
        <v>7.4999999999999997E-3</v>
      </c>
      <c r="AC34" s="18">
        <f t="shared" si="11"/>
        <v>2282.3022187935544</v>
      </c>
      <c r="AD34" s="26">
        <f t="shared" si="12"/>
        <v>0</v>
      </c>
      <c r="AE34" s="18">
        <f t="shared" si="13"/>
        <v>0</v>
      </c>
    </row>
    <row r="35" spans="1:31" x14ac:dyDescent="0.25">
      <c r="A35" s="15">
        <v>37653</v>
      </c>
      <c r="B35" s="15"/>
      <c r="C35" s="16">
        <f t="shared" si="14"/>
        <v>0</v>
      </c>
      <c r="D35" s="16">
        <f t="shared" si="0"/>
        <v>0</v>
      </c>
      <c r="E35" s="23">
        <f t="shared" si="15"/>
        <v>0</v>
      </c>
      <c r="F35" s="18">
        <f t="shared" si="1"/>
        <v>0</v>
      </c>
      <c r="G35" s="23">
        <f t="shared" si="20"/>
        <v>0</v>
      </c>
      <c r="H35" s="18">
        <f t="shared" si="2"/>
        <v>0</v>
      </c>
      <c r="I35" s="18"/>
      <c r="J35" s="21">
        <v>6527.1243215460536</v>
      </c>
      <c r="K35" s="16">
        <f t="shared" si="16"/>
        <v>7160.25538073602</v>
      </c>
      <c r="L35" s="27">
        <f t="shared" si="3"/>
        <v>7160.25538073602</v>
      </c>
      <c r="M35" s="24">
        <f t="shared" si="17"/>
        <v>0</v>
      </c>
      <c r="N35" s="18">
        <f t="shared" si="4"/>
        <v>0</v>
      </c>
      <c r="O35" s="25">
        <f t="shared" si="5"/>
        <v>0</v>
      </c>
      <c r="P35" s="18">
        <f t="shared" si="6"/>
        <v>0</v>
      </c>
      <c r="Q35" s="18"/>
      <c r="R35" s="15">
        <v>37653</v>
      </c>
      <c r="S35" s="16">
        <f t="shared" si="18"/>
        <v>11627.659292656854</v>
      </c>
      <c r="T35" s="16">
        <f t="shared" si="7"/>
        <v>9302.127434125483</v>
      </c>
      <c r="U35" s="23">
        <f t="shared" si="21"/>
        <v>7.4999999999999997E-3</v>
      </c>
      <c r="V35" s="18">
        <f t="shared" si="8"/>
        <v>2120.8850549806098</v>
      </c>
      <c r="W35" s="23">
        <f t="shared" si="22"/>
        <v>5.0000000000000001E-3</v>
      </c>
      <c r="X35" s="18">
        <f t="shared" si="9"/>
        <v>1413.9233699870736</v>
      </c>
      <c r="Y35" s="18"/>
      <c r="Z35" s="16">
        <f t="shared" si="19"/>
        <v>12304.078116668468</v>
      </c>
      <c r="AA35" s="16">
        <f t="shared" si="10"/>
        <v>9843.2624933347761</v>
      </c>
      <c r="AB35" s="26">
        <v>7.4999999999999997E-3</v>
      </c>
      <c r="AC35" s="18">
        <f t="shared" si="11"/>
        <v>2244.2638484803288</v>
      </c>
      <c r="AD35" s="26">
        <f t="shared" si="12"/>
        <v>0</v>
      </c>
      <c r="AE35" s="18">
        <f t="shared" si="13"/>
        <v>0</v>
      </c>
    </row>
    <row r="36" spans="1:31" x14ac:dyDescent="0.25">
      <c r="A36" s="15">
        <v>37681</v>
      </c>
      <c r="B36" s="15"/>
      <c r="C36" s="16">
        <f t="shared" si="14"/>
        <v>0</v>
      </c>
      <c r="D36" s="16">
        <f t="shared" si="0"/>
        <v>0</v>
      </c>
      <c r="E36" s="23">
        <f t="shared" si="15"/>
        <v>0</v>
      </c>
      <c r="F36" s="18">
        <f t="shared" si="1"/>
        <v>0</v>
      </c>
      <c r="G36" s="23">
        <f t="shared" si="20"/>
        <v>0</v>
      </c>
      <c r="H36" s="18">
        <f t="shared" si="2"/>
        <v>0</v>
      </c>
      <c r="I36" s="18"/>
      <c r="J36" s="21">
        <v>6523.5671710526321</v>
      </c>
      <c r="K36" s="16">
        <f t="shared" si="16"/>
        <v>7156.3531866447374</v>
      </c>
      <c r="L36" s="27">
        <f t="shared" si="3"/>
        <v>7156.3531866447374</v>
      </c>
      <c r="M36" s="24">
        <f t="shared" si="17"/>
        <v>0</v>
      </c>
      <c r="N36" s="18">
        <f t="shared" si="4"/>
        <v>0</v>
      </c>
      <c r="O36" s="25">
        <f t="shared" si="5"/>
        <v>0</v>
      </c>
      <c r="P36" s="18">
        <f t="shared" si="6"/>
        <v>0</v>
      </c>
      <c r="Q36" s="18"/>
      <c r="R36" s="15">
        <v>37681</v>
      </c>
      <c r="S36" s="16">
        <f t="shared" si="18"/>
        <v>11433.864971112573</v>
      </c>
      <c r="T36" s="16">
        <f t="shared" si="7"/>
        <v>9147.0919768900585</v>
      </c>
      <c r="U36" s="23">
        <f t="shared" si="21"/>
        <v>7.4999999999999997E-3</v>
      </c>
      <c r="V36" s="18">
        <f t="shared" si="8"/>
        <v>2085.5369707309333</v>
      </c>
      <c r="W36" s="23">
        <f t="shared" si="22"/>
        <v>5.0000000000000001E-3</v>
      </c>
      <c r="X36" s="18">
        <f t="shared" si="9"/>
        <v>1390.3579804872888</v>
      </c>
      <c r="Y36" s="18"/>
      <c r="Z36" s="16">
        <f t="shared" si="19"/>
        <v>12099.010148057327</v>
      </c>
      <c r="AA36" s="16">
        <f t="shared" si="10"/>
        <v>9679.2081184458621</v>
      </c>
      <c r="AB36" s="26">
        <v>7.4999999999999997E-3</v>
      </c>
      <c r="AC36" s="18">
        <f t="shared" si="11"/>
        <v>2206.8594510056564</v>
      </c>
      <c r="AD36" s="26">
        <f t="shared" si="12"/>
        <v>0</v>
      </c>
      <c r="AE36" s="18">
        <f t="shared" si="13"/>
        <v>0</v>
      </c>
    </row>
    <row r="37" spans="1:31" x14ac:dyDescent="0.25">
      <c r="A37" s="15">
        <v>37712</v>
      </c>
      <c r="B37" s="15"/>
      <c r="C37" s="16">
        <f t="shared" si="14"/>
        <v>0</v>
      </c>
      <c r="D37" s="16">
        <f t="shared" si="0"/>
        <v>0</v>
      </c>
      <c r="E37" s="23">
        <f t="shared" si="15"/>
        <v>0</v>
      </c>
      <c r="F37" s="18">
        <f t="shared" si="1"/>
        <v>0</v>
      </c>
      <c r="G37" s="23">
        <f t="shared" si="20"/>
        <v>0</v>
      </c>
      <c r="H37" s="18">
        <f t="shared" si="2"/>
        <v>0</v>
      </c>
      <c r="I37" s="18"/>
      <c r="J37" s="21">
        <v>6520.0120829934212</v>
      </c>
      <c r="K37" s="16">
        <f t="shared" si="16"/>
        <v>7152.4532550437834</v>
      </c>
      <c r="L37" s="27">
        <f t="shared" si="3"/>
        <v>7152.4532550437834</v>
      </c>
      <c r="M37" s="24">
        <f t="shared" si="17"/>
        <v>0</v>
      </c>
      <c r="N37" s="18">
        <f t="shared" si="4"/>
        <v>0</v>
      </c>
      <c r="O37" s="25">
        <f t="shared" si="5"/>
        <v>0</v>
      </c>
      <c r="P37" s="18">
        <f t="shared" si="6"/>
        <v>0</v>
      </c>
      <c r="Q37" s="18"/>
      <c r="R37" s="15">
        <v>37712</v>
      </c>
      <c r="S37" s="16">
        <f t="shared" si="18"/>
        <v>11243.300554927364</v>
      </c>
      <c r="T37" s="16">
        <f t="shared" si="7"/>
        <v>8994.6404439418911</v>
      </c>
      <c r="U37" s="23">
        <f t="shared" si="21"/>
        <v>7.4999999999999997E-3</v>
      </c>
      <c r="V37" s="18">
        <f t="shared" si="8"/>
        <v>2050.7780212187508</v>
      </c>
      <c r="W37" s="23">
        <f t="shared" si="22"/>
        <v>5.0000000000000001E-3</v>
      </c>
      <c r="X37" s="18">
        <f t="shared" si="9"/>
        <v>1367.1853474791674</v>
      </c>
      <c r="Y37" s="18"/>
      <c r="Z37" s="16">
        <f t="shared" si="19"/>
        <v>11897.359978923037</v>
      </c>
      <c r="AA37" s="16">
        <f t="shared" si="10"/>
        <v>9517.8879831384311</v>
      </c>
      <c r="AB37" s="26">
        <v>7.4999999999999997E-3</v>
      </c>
      <c r="AC37" s="18">
        <f t="shared" si="11"/>
        <v>2170.078460155562</v>
      </c>
      <c r="AD37" s="26">
        <f t="shared" si="12"/>
        <v>0</v>
      </c>
      <c r="AE37" s="18">
        <f t="shared" si="13"/>
        <v>0</v>
      </c>
    </row>
    <row r="38" spans="1:31" x14ac:dyDescent="0.25">
      <c r="A38" s="15">
        <v>37742</v>
      </c>
      <c r="B38" s="15"/>
      <c r="C38" s="16">
        <f t="shared" si="14"/>
        <v>0</v>
      </c>
      <c r="D38" s="16">
        <f t="shared" si="0"/>
        <v>0</v>
      </c>
      <c r="E38" s="23">
        <f t="shared" si="15"/>
        <v>0</v>
      </c>
      <c r="F38" s="18">
        <f t="shared" si="1"/>
        <v>0</v>
      </c>
      <c r="G38" s="23">
        <f t="shared" si="20"/>
        <v>0</v>
      </c>
      <c r="H38" s="18">
        <f t="shared" si="2"/>
        <v>0</v>
      </c>
      <c r="I38" s="18"/>
      <c r="J38" s="21">
        <v>6516.4590354276334</v>
      </c>
      <c r="K38" s="16">
        <f t="shared" si="16"/>
        <v>7148.5555618641138</v>
      </c>
      <c r="L38" s="27">
        <f t="shared" si="3"/>
        <v>7148.5555618641138</v>
      </c>
      <c r="M38" s="24">
        <f t="shared" si="17"/>
        <v>0</v>
      </c>
      <c r="N38" s="18">
        <f t="shared" si="4"/>
        <v>0</v>
      </c>
      <c r="O38" s="25">
        <f t="shared" si="5"/>
        <v>0</v>
      </c>
      <c r="P38" s="18">
        <f t="shared" si="6"/>
        <v>0</v>
      </c>
      <c r="Q38" s="18"/>
      <c r="R38" s="15">
        <v>37742</v>
      </c>
      <c r="S38" s="16">
        <f t="shared" si="18"/>
        <v>11055.912212345242</v>
      </c>
      <c r="T38" s="16">
        <f t="shared" si="7"/>
        <v>8844.729769876194</v>
      </c>
      <c r="U38" s="23">
        <f t="shared" si="21"/>
        <v>7.4999999999999997E-3</v>
      </c>
      <c r="V38" s="18">
        <f t="shared" si="8"/>
        <v>2016.5983875317718</v>
      </c>
      <c r="W38" s="23">
        <f t="shared" si="22"/>
        <v>5.0000000000000001E-3</v>
      </c>
      <c r="X38" s="18">
        <f t="shared" si="9"/>
        <v>1344.3989250211814</v>
      </c>
      <c r="Y38" s="18"/>
      <c r="Z38" s="16">
        <f t="shared" si="19"/>
        <v>11699.070645940987</v>
      </c>
      <c r="AA38" s="16">
        <f t="shared" si="10"/>
        <v>9359.25651675279</v>
      </c>
      <c r="AB38" s="26">
        <v>7.4999999999999997E-3</v>
      </c>
      <c r="AC38" s="18">
        <f t="shared" si="11"/>
        <v>2133.9104858196361</v>
      </c>
      <c r="AD38" s="26">
        <f t="shared" si="12"/>
        <v>0</v>
      </c>
      <c r="AE38" s="18">
        <f t="shared" si="13"/>
        <v>0</v>
      </c>
    </row>
    <row r="39" spans="1:31" x14ac:dyDescent="0.25">
      <c r="A39" s="15">
        <v>37773</v>
      </c>
      <c r="B39" s="15"/>
      <c r="C39" s="16">
        <f t="shared" si="14"/>
        <v>0</v>
      </c>
      <c r="D39" s="16">
        <f t="shared" si="0"/>
        <v>0</v>
      </c>
      <c r="E39" s="23">
        <f t="shared" si="15"/>
        <v>0</v>
      </c>
      <c r="F39" s="18">
        <f t="shared" si="1"/>
        <v>0</v>
      </c>
      <c r="G39" s="23">
        <f t="shared" si="20"/>
        <v>0</v>
      </c>
      <c r="H39" s="18">
        <f t="shared" si="2"/>
        <v>0</v>
      </c>
      <c r="I39" s="18"/>
      <c r="J39" s="21">
        <v>6512.9080722368435</v>
      </c>
      <c r="K39" s="16">
        <f t="shared" si="16"/>
        <v>7144.6601552438178</v>
      </c>
      <c r="L39" s="27">
        <f t="shared" si="3"/>
        <v>7144.6601552438178</v>
      </c>
      <c r="M39" s="24">
        <f t="shared" si="17"/>
        <v>0</v>
      </c>
      <c r="N39" s="18">
        <f t="shared" si="4"/>
        <v>0</v>
      </c>
      <c r="O39" s="25">
        <f t="shared" si="5"/>
        <v>0</v>
      </c>
      <c r="P39" s="18">
        <f t="shared" si="6"/>
        <v>0</v>
      </c>
      <c r="Q39" s="18"/>
      <c r="R39" s="15">
        <v>37773</v>
      </c>
      <c r="S39" s="16">
        <f t="shared" si="18"/>
        <v>10871.647008806154</v>
      </c>
      <c r="T39" s="16">
        <f t="shared" si="7"/>
        <v>8697.3176070449244</v>
      </c>
      <c r="U39" s="23">
        <f t="shared" si="21"/>
        <v>7.4999999999999997E-3</v>
      </c>
      <c r="V39" s="18">
        <f t="shared" si="8"/>
        <v>1982.9884144062426</v>
      </c>
      <c r="W39" s="23">
        <f t="shared" si="22"/>
        <v>5.0000000000000001E-3</v>
      </c>
      <c r="X39" s="18">
        <f t="shared" si="9"/>
        <v>1321.9922762708284</v>
      </c>
      <c r="Y39" s="18"/>
      <c r="Z39" s="16">
        <f t="shared" si="19"/>
        <v>11504.086135175303</v>
      </c>
      <c r="AA39" s="16">
        <f t="shared" si="10"/>
        <v>9203.2689081402423</v>
      </c>
      <c r="AB39" s="26">
        <v>7.4999999999999997E-3</v>
      </c>
      <c r="AC39" s="18">
        <f t="shared" si="11"/>
        <v>2098.3453110559749</v>
      </c>
      <c r="AD39" s="26">
        <f t="shared" si="12"/>
        <v>0</v>
      </c>
      <c r="AE39" s="18">
        <f t="shared" si="13"/>
        <v>0</v>
      </c>
    </row>
    <row r="40" spans="1:31" x14ac:dyDescent="0.25">
      <c r="A40" s="15">
        <v>37803</v>
      </c>
      <c r="B40" s="15"/>
      <c r="C40" s="16">
        <f t="shared" si="14"/>
        <v>0</v>
      </c>
      <c r="D40" s="16">
        <f t="shared" si="0"/>
        <v>0</v>
      </c>
      <c r="E40" s="23">
        <f t="shared" si="15"/>
        <v>0</v>
      </c>
      <c r="F40" s="18">
        <f t="shared" si="1"/>
        <v>0</v>
      </c>
      <c r="G40" s="23">
        <f t="shared" si="20"/>
        <v>0</v>
      </c>
      <c r="H40" s="18">
        <f t="shared" si="2"/>
        <v>0</v>
      </c>
      <c r="I40" s="18"/>
      <c r="J40" s="21">
        <v>6509.3584474342115</v>
      </c>
      <c r="K40" s="16">
        <f t="shared" si="16"/>
        <v>7140.7662168353299</v>
      </c>
      <c r="L40" s="27">
        <f t="shared" si="3"/>
        <v>7140.7662168353299</v>
      </c>
      <c r="M40" s="24">
        <f t="shared" si="17"/>
        <v>0</v>
      </c>
      <c r="N40" s="18">
        <f t="shared" si="4"/>
        <v>0</v>
      </c>
      <c r="O40" s="25">
        <f t="shared" si="5"/>
        <v>0</v>
      </c>
      <c r="P40" s="18">
        <f t="shared" si="6"/>
        <v>0</v>
      </c>
      <c r="Q40" s="18"/>
      <c r="R40" s="15">
        <v>37803</v>
      </c>
      <c r="S40" s="16">
        <f t="shared" si="18"/>
        <v>10690.452891992718</v>
      </c>
      <c r="T40" s="16">
        <f t="shared" si="7"/>
        <v>8552.3623135941743</v>
      </c>
      <c r="U40" s="23">
        <f t="shared" si="21"/>
        <v>7.4999999999999997E-3</v>
      </c>
      <c r="V40" s="18">
        <f t="shared" si="8"/>
        <v>1949.9386074994716</v>
      </c>
      <c r="W40" s="23">
        <f t="shared" si="22"/>
        <v>5.0000000000000001E-3</v>
      </c>
      <c r="X40" s="18">
        <f t="shared" si="9"/>
        <v>1299.9590716663145</v>
      </c>
      <c r="Y40" s="18"/>
      <c r="Z40" s="16">
        <f t="shared" si="19"/>
        <v>11312.351366255714</v>
      </c>
      <c r="AA40" s="16">
        <f t="shared" si="10"/>
        <v>9049.8810930045711</v>
      </c>
      <c r="AB40" s="26">
        <v>7.4999999999999997E-3</v>
      </c>
      <c r="AC40" s="18">
        <f t="shared" si="11"/>
        <v>2063.3728892050422</v>
      </c>
      <c r="AD40" s="26">
        <f t="shared" si="12"/>
        <v>0</v>
      </c>
      <c r="AE40" s="18">
        <f t="shared" si="13"/>
        <v>0</v>
      </c>
    </row>
    <row r="41" spans="1:31" x14ac:dyDescent="0.25">
      <c r="A41" s="15">
        <v>37834</v>
      </c>
      <c r="B41" s="15"/>
      <c r="C41" s="16">
        <f t="shared" si="14"/>
        <v>0</v>
      </c>
      <c r="D41" s="16">
        <f t="shared" ref="D41:D68" si="23">+C41*$D$7</f>
        <v>0</v>
      </c>
      <c r="E41" s="23">
        <f t="shared" si="15"/>
        <v>0</v>
      </c>
      <c r="F41" s="18">
        <f t="shared" ref="F41:F68" si="24">+E41*D41*30.4</f>
        <v>0</v>
      </c>
      <c r="G41" s="23">
        <f t="shared" si="20"/>
        <v>0</v>
      </c>
      <c r="H41" s="18">
        <f t="shared" ref="H41:H68" si="25">+G41*D41*30.4</f>
        <v>0</v>
      </c>
      <c r="I41" s="18"/>
      <c r="J41" s="21">
        <v>6505.8109070065793</v>
      </c>
      <c r="K41" s="16">
        <f t="shared" si="16"/>
        <v>7136.8745649862176</v>
      </c>
      <c r="L41" s="27">
        <f t="shared" ref="L41:L68" si="26">+K41*$L$7</f>
        <v>7136.8745649862176</v>
      </c>
      <c r="M41" s="24">
        <f t="shared" si="17"/>
        <v>0</v>
      </c>
      <c r="N41" s="18">
        <f t="shared" ref="N41:N68" si="27">+M41*L41*30.4</f>
        <v>0</v>
      </c>
      <c r="O41" s="25">
        <f t="shared" ref="O41:O68" si="28">+$O$5</f>
        <v>0</v>
      </c>
      <c r="P41" s="18">
        <f t="shared" ref="P41:P68" si="29">+O41*L41*30.4</f>
        <v>0</v>
      </c>
      <c r="Q41" s="18"/>
      <c r="R41" s="15">
        <v>37834</v>
      </c>
      <c r="S41" s="16">
        <f t="shared" si="18"/>
        <v>10512.278677126173</v>
      </c>
      <c r="T41" s="16">
        <f t="shared" ref="T41:T68" si="30">+S41*$T$7</f>
        <v>8409.8229417009388</v>
      </c>
      <c r="U41" s="23">
        <f t="shared" si="21"/>
        <v>7.4999999999999997E-3</v>
      </c>
      <c r="V41" s="18">
        <f t="shared" ref="V41:V68" si="31">+U41*T41*30.4</f>
        <v>1917.4396307078139</v>
      </c>
      <c r="W41" s="23">
        <f t="shared" si="22"/>
        <v>5.0000000000000001E-3</v>
      </c>
      <c r="X41" s="18">
        <f t="shared" ref="X41:X68" si="32">+W41*T41*30.4</f>
        <v>1278.2930871385427</v>
      </c>
      <c r="Y41" s="18"/>
      <c r="Z41" s="16">
        <f t="shared" si="19"/>
        <v>11123.812176818119</v>
      </c>
      <c r="AA41" s="16">
        <f t="shared" ref="AA41:AA68" si="33">+Z41*$AA$7</f>
        <v>8899.0497414544952</v>
      </c>
      <c r="AB41" s="26">
        <v>7.4999999999999997E-3</v>
      </c>
      <c r="AC41" s="18">
        <f t="shared" ref="AC41:AC68" si="34">+AB41*AA41*30.4</f>
        <v>2028.9833410516246</v>
      </c>
      <c r="AD41" s="26">
        <f t="shared" ref="AD41:AD68" si="35">+$O$4</f>
        <v>0</v>
      </c>
      <c r="AE41" s="18">
        <f t="shared" ref="AE41:AE68" si="36">+AD41*AA41*30.4</f>
        <v>0</v>
      </c>
    </row>
    <row r="42" spans="1:31" x14ac:dyDescent="0.25">
      <c r="A42" s="15">
        <v>37865</v>
      </c>
      <c r="B42" s="15"/>
      <c r="C42" s="16">
        <f t="shared" ref="C42:C68" si="37">+B42*$B$6/1000</f>
        <v>0</v>
      </c>
      <c r="D42" s="16">
        <f t="shared" si="23"/>
        <v>0</v>
      </c>
      <c r="E42" s="23">
        <f t="shared" ref="E42:E68" si="38">+E41</f>
        <v>0</v>
      </c>
      <c r="F42" s="18">
        <f t="shared" si="24"/>
        <v>0</v>
      </c>
      <c r="G42" s="23">
        <f t="shared" si="20"/>
        <v>0</v>
      </c>
      <c r="H42" s="18">
        <f t="shared" si="25"/>
        <v>0</v>
      </c>
      <c r="I42" s="18"/>
      <c r="J42" s="21">
        <v>6502.2654070723693</v>
      </c>
      <c r="K42" s="16">
        <f t="shared" ref="K42:K68" si="39">+J42*$J$6/1000</f>
        <v>7132.9851515583887</v>
      </c>
      <c r="L42" s="27">
        <f t="shared" si="26"/>
        <v>7132.9851515583887</v>
      </c>
      <c r="M42" s="24">
        <f t="shared" ref="M42:M68" si="40">+M41</f>
        <v>0</v>
      </c>
      <c r="N42" s="18">
        <f t="shared" si="27"/>
        <v>0</v>
      </c>
      <c r="O42" s="25">
        <f t="shared" si="28"/>
        <v>0</v>
      </c>
      <c r="P42" s="18">
        <f t="shared" si="29"/>
        <v>0</v>
      </c>
      <c r="Q42" s="18"/>
      <c r="R42" s="15">
        <v>37865</v>
      </c>
      <c r="S42" s="16">
        <f t="shared" ref="S42:S68" si="41">+S41-(S41*$C$5)</f>
        <v>10337.074032507404</v>
      </c>
      <c r="T42" s="16">
        <f t="shared" si="30"/>
        <v>8269.6592260059242</v>
      </c>
      <c r="U42" s="23">
        <f t="shared" si="21"/>
        <v>7.4999999999999997E-3</v>
      </c>
      <c r="V42" s="18">
        <f t="shared" si="31"/>
        <v>1885.4823035293505</v>
      </c>
      <c r="W42" s="23">
        <f t="shared" si="22"/>
        <v>5.0000000000000001E-3</v>
      </c>
      <c r="X42" s="18">
        <f t="shared" si="32"/>
        <v>1256.9882023529005</v>
      </c>
      <c r="Y42" s="18"/>
      <c r="Z42" s="16">
        <f t="shared" si="19"/>
        <v>10938.415307204483</v>
      </c>
      <c r="AA42" s="16">
        <f t="shared" si="33"/>
        <v>8750.7322457635873</v>
      </c>
      <c r="AB42" s="26">
        <v>7.4999999999999997E-3</v>
      </c>
      <c r="AC42" s="18">
        <f t="shared" si="34"/>
        <v>1995.1669520340979</v>
      </c>
      <c r="AD42" s="26">
        <f t="shared" si="35"/>
        <v>0</v>
      </c>
      <c r="AE42" s="18">
        <f t="shared" si="36"/>
        <v>0</v>
      </c>
    </row>
    <row r="43" spans="1:31" x14ac:dyDescent="0.25">
      <c r="A43" s="15">
        <v>37895</v>
      </c>
      <c r="B43" s="15"/>
      <c r="C43" s="16">
        <f t="shared" si="37"/>
        <v>0</v>
      </c>
      <c r="D43" s="16">
        <f t="shared" si="23"/>
        <v>0</v>
      </c>
      <c r="E43" s="23">
        <f t="shared" si="38"/>
        <v>0</v>
      </c>
      <c r="F43" s="18">
        <f t="shared" si="24"/>
        <v>0</v>
      </c>
      <c r="G43" s="23">
        <f t="shared" si="20"/>
        <v>0</v>
      </c>
      <c r="H43" s="18">
        <f t="shared" si="25"/>
        <v>0</v>
      </c>
      <c r="I43" s="18"/>
      <c r="J43" s="21">
        <v>6498.7219695723697</v>
      </c>
      <c r="K43" s="16">
        <f t="shared" si="39"/>
        <v>7129.0980006208893</v>
      </c>
      <c r="L43" s="27">
        <f t="shared" si="26"/>
        <v>7129.0980006208893</v>
      </c>
      <c r="M43" s="24">
        <f t="shared" si="40"/>
        <v>0</v>
      </c>
      <c r="N43" s="18">
        <f t="shared" si="27"/>
        <v>0</v>
      </c>
      <c r="O43" s="25">
        <f t="shared" si="28"/>
        <v>0</v>
      </c>
      <c r="P43" s="18">
        <f t="shared" si="29"/>
        <v>0</v>
      </c>
      <c r="Q43" s="18"/>
      <c r="R43" s="15">
        <v>37895</v>
      </c>
      <c r="S43" s="16">
        <f t="shared" si="41"/>
        <v>10164.789465298947</v>
      </c>
      <c r="T43" s="16">
        <f t="shared" si="30"/>
        <v>8131.831572239158</v>
      </c>
      <c r="U43" s="23">
        <f t="shared" si="21"/>
        <v>7.4999999999999997E-3</v>
      </c>
      <c r="V43" s="18">
        <f t="shared" si="31"/>
        <v>1854.0575984705279</v>
      </c>
      <c r="W43" s="23">
        <f t="shared" si="22"/>
        <v>5.0000000000000001E-3</v>
      </c>
      <c r="X43" s="18">
        <f t="shared" si="32"/>
        <v>1236.038398980352</v>
      </c>
      <c r="Y43" s="18"/>
      <c r="Z43" s="16">
        <f t="shared" ref="Z43:Z68" si="42">+Z42-(Z42*$C$5)</f>
        <v>10756.108385417741</v>
      </c>
      <c r="AA43" s="16">
        <f t="shared" si="33"/>
        <v>8604.8867083341938</v>
      </c>
      <c r="AB43" s="26">
        <v>7.4999999999999997E-3</v>
      </c>
      <c r="AC43" s="18">
        <f t="shared" si="34"/>
        <v>1961.9141695001961</v>
      </c>
      <c r="AD43" s="26">
        <f t="shared" si="35"/>
        <v>0</v>
      </c>
      <c r="AE43" s="18">
        <f t="shared" si="36"/>
        <v>0</v>
      </c>
    </row>
    <row r="44" spans="1:31" x14ac:dyDescent="0.25">
      <c r="A44" s="15">
        <v>37926</v>
      </c>
      <c r="B44" s="15"/>
      <c r="C44" s="16">
        <f t="shared" si="37"/>
        <v>0</v>
      </c>
      <c r="D44" s="16">
        <f t="shared" si="23"/>
        <v>0</v>
      </c>
      <c r="E44" s="23">
        <f t="shared" si="38"/>
        <v>0</v>
      </c>
      <c r="F44" s="18">
        <f t="shared" si="24"/>
        <v>0</v>
      </c>
      <c r="G44" s="23">
        <f t="shared" si="20"/>
        <v>0</v>
      </c>
      <c r="H44" s="18">
        <f t="shared" si="25"/>
        <v>0</v>
      </c>
      <c r="I44" s="18"/>
      <c r="J44" s="21">
        <v>6495.1805945065798</v>
      </c>
      <c r="K44" s="16">
        <f t="shared" si="39"/>
        <v>7125.2131121737184</v>
      </c>
      <c r="L44" s="27">
        <f t="shared" si="26"/>
        <v>7125.2131121737184</v>
      </c>
      <c r="M44" s="24">
        <f t="shared" si="40"/>
        <v>0</v>
      </c>
      <c r="N44" s="18">
        <f t="shared" si="27"/>
        <v>0</v>
      </c>
      <c r="O44" s="25">
        <f t="shared" si="28"/>
        <v>0</v>
      </c>
      <c r="P44" s="18">
        <f t="shared" si="29"/>
        <v>0</v>
      </c>
      <c r="Q44" s="18"/>
      <c r="R44" s="15">
        <v>37926</v>
      </c>
      <c r="S44" s="16">
        <f t="shared" si="41"/>
        <v>9995.3763075439638</v>
      </c>
      <c r="T44" s="16">
        <f t="shared" si="30"/>
        <v>7996.3010460351716</v>
      </c>
      <c r="U44" s="23">
        <f t="shared" si="21"/>
        <v>7.4999999999999997E-3</v>
      </c>
      <c r="V44" s="18">
        <f t="shared" si="31"/>
        <v>1823.156638496019</v>
      </c>
      <c r="W44" s="23">
        <f t="shared" si="22"/>
        <v>5.0000000000000001E-3</v>
      </c>
      <c r="X44" s="18">
        <f t="shared" si="32"/>
        <v>1215.437758997346</v>
      </c>
      <c r="Y44" s="18"/>
      <c r="Z44" s="16">
        <f t="shared" si="42"/>
        <v>10576.839912327445</v>
      </c>
      <c r="AA44" s="16">
        <f t="shared" si="33"/>
        <v>8461.4719298619566</v>
      </c>
      <c r="AB44" s="26">
        <v>7.4999999999999997E-3</v>
      </c>
      <c r="AC44" s="18">
        <f t="shared" si="34"/>
        <v>1929.2156000085261</v>
      </c>
      <c r="AD44" s="26">
        <f t="shared" si="35"/>
        <v>0</v>
      </c>
      <c r="AE44" s="18">
        <f t="shared" si="36"/>
        <v>0</v>
      </c>
    </row>
    <row r="45" spans="1:31" ht="13.8" thickBot="1" x14ac:dyDescent="0.3">
      <c r="A45" s="15">
        <v>37956</v>
      </c>
      <c r="B45" s="15"/>
      <c r="C45" s="16">
        <f t="shared" si="37"/>
        <v>0</v>
      </c>
      <c r="D45" s="16">
        <f t="shared" si="23"/>
        <v>0</v>
      </c>
      <c r="E45" s="23">
        <f t="shared" si="38"/>
        <v>0</v>
      </c>
      <c r="F45" s="18">
        <f t="shared" si="24"/>
        <v>0</v>
      </c>
      <c r="G45" s="23">
        <f t="shared" si="20"/>
        <v>0</v>
      </c>
      <c r="H45" s="18">
        <f t="shared" si="25"/>
        <v>0</v>
      </c>
      <c r="I45" s="18"/>
      <c r="J45" s="21">
        <v>6491.641259934212</v>
      </c>
      <c r="K45" s="30">
        <f t="shared" si="39"/>
        <v>7121.330462147831</v>
      </c>
      <c r="L45" s="31">
        <f t="shared" si="26"/>
        <v>7121.330462147831</v>
      </c>
      <c r="M45" s="34">
        <f t="shared" si="40"/>
        <v>0</v>
      </c>
      <c r="N45" s="33">
        <f t="shared" si="27"/>
        <v>0</v>
      </c>
      <c r="O45" s="35">
        <f t="shared" si="28"/>
        <v>0</v>
      </c>
      <c r="P45" s="18">
        <f t="shared" si="29"/>
        <v>0</v>
      </c>
      <c r="Q45" s="18"/>
      <c r="R45" s="15">
        <v>37956</v>
      </c>
      <c r="S45" s="16">
        <f t="shared" si="41"/>
        <v>9828.7867024182306</v>
      </c>
      <c r="T45" s="16">
        <f t="shared" si="30"/>
        <v>7863.0293619345848</v>
      </c>
      <c r="U45" s="23">
        <f t="shared" si="21"/>
        <v>7.4999999999999997E-3</v>
      </c>
      <c r="V45" s="18">
        <f t="shared" si="31"/>
        <v>1792.7706945210853</v>
      </c>
      <c r="W45" s="23">
        <f t="shared" si="22"/>
        <v>5.0000000000000001E-3</v>
      </c>
      <c r="X45" s="18">
        <f t="shared" si="32"/>
        <v>1195.1804630140568</v>
      </c>
      <c r="Y45" s="18"/>
      <c r="Z45" s="16">
        <f t="shared" si="42"/>
        <v>10400.559247121988</v>
      </c>
      <c r="AA45" s="16">
        <f t="shared" si="33"/>
        <v>8320.4473976975914</v>
      </c>
      <c r="AB45" s="26">
        <v>7.4999999999999997E-3</v>
      </c>
      <c r="AC45" s="18">
        <f t="shared" si="34"/>
        <v>1897.0620066750507</v>
      </c>
      <c r="AD45" s="26">
        <f t="shared" si="35"/>
        <v>0</v>
      </c>
      <c r="AE45" s="18">
        <f t="shared" si="36"/>
        <v>0</v>
      </c>
    </row>
    <row r="46" spans="1:31" ht="13.8" thickTop="1" x14ac:dyDescent="0.25">
      <c r="A46" s="15">
        <v>37987</v>
      </c>
      <c r="B46" s="15"/>
      <c r="C46" s="16">
        <f t="shared" si="37"/>
        <v>0</v>
      </c>
      <c r="D46" s="16">
        <f t="shared" si="23"/>
        <v>0</v>
      </c>
      <c r="E46" s="23">
        <f t="shared" si="38"/>
        <v>0</v>
      </c>
      <c r="F46" s="18">
        <f t="shared" si="24"/>
        <v>0</v>
      </c>
      <c r="G46" s="23">
        <f t="shared" ref="G46:G68" si="43">G45</f>
        <v>0</v>
      </c>
      <c r="H46" s="18">
        <f t="shared" si="25"/>
        <v>0</v>
      </c>
      <c r="I46" s="18"/>
      <c r="J46" s="21">
        <v>6488.1033076315798</v>
      </c>
      <c r="K46" s="16">
        <f t="shared" si="39"/>
        <v>7117.4493284718428</v>
      </c>
      <c r="L46" s="16">
        <f t="shared" si="26"/>
        <v>7117.4493284718428</v>
      </c>
      <c r="M46" s="24">
        <f t="shared" si="40"/>
        <v>0</v>
      </c>
      <c r="N46" s="18">
        <f t="shared" si="27"/>
        <v>0</v>
      </c>
      <c r="O46" s="25">
        <f t="shared" si="28"/>
        <v>0</v>
      </c>
      <c r="P46" s="18">
        <f t="shared" si="29"/>
        <v>0</v>
      </c>
      <c r="Q46" s="18"/>
      <c r="R46" s="15">
        <v>37987</v>
      </c>
      <c r="S46" s="16">
        <f t="shared" si="41"/>
        <v>9664.9735907112608</v>
      </c>
      <c r="T46" s="16">
        <f t="shared" si="30"/>
        <v>7731.9788725690087</v>
      </c>
      <c r="U46" s="23">
        <f t="shared" ref="U46:U68" si="44">U45</f>
        <v>7.4999999999999997E-3</v>
      </c>
      <c r="V46" s="18">
        <f t="shared" si="31"/>
        <v>1762.8911829457338</v>
      </c>
      <c r="W46" s="23">
        <f t="shared" ref="W46:W68" si="45">W45</f>
        <v>5.0000000000000001E-3</v>
      </c>
      <c r="X46" s="18">
        <f t="shared" si="32"/>
        <v>1175.2607886304893</v>
      </c>
      <c r="Y46" s="18"/>
      <c r="Z46" s="16">
        <f t="shared" si="42"/>
        <v>10227.216593003288</v>
      </c>
      <c r="AA46" s="16">
        <f t="shared" si="33"/>
        <v>8181.7732744026307</v>
      </c>
      <c r="AB46" s="26">
        <v>7.4999999999999997E-3</v>
      </c>
      <c r="AC46" s="18">
        <f t="shared" si="34"/>
        <v>1865.4443065637995</v>
      </c>
      <c r="AD46" s="26">
        <f t="shared" si="35"/>
        <v>0</v>
      </c>
      <c r="AE46" s="18">
        <f t="shared" si="36"/>
        <v>0</v>
      </c>
    </row>
    <row r="47" spans="1:31" x14ac:dyDescent="0.25">
      <c r="A47" s="15">
        <v>38018</v>
      </c>
      <c r="B47" s="15"/>
      <c r="C47" s="16">
        <f t="shared" si="37"/>
        <v>0</v>
      </c>
      <c r="D47" s="16">
        <f t="shared" si="23"/>
        <v>0</v>
      </c>
      <c r="E47" s="23">
        <f t="shared" si="38"/>
        <v>0</v>
      </c>
      <c r="F47" s="18">
        <f t="shared" si="24"/>
        <v>0</v>
      </c>
      <c r="G47" s="23">
        <f t="shared" si="43"/>
        <v>0</v>
      </c>
      <c r="H47" s="18">
        <f t="shared" si="25"/>
        <v>0</v>
      </c>
      <c r="I47" s="18"/>
      <c r="J47" s="21">
        <v>6484.567417763159</v>
      </c>
      <c r="K47" s="16">
        <f t="shared" si="39"/>
        <v>7113.570457286186</v>
      </c>
      <c r="L47" s="16">
        <f t="shared" si="26"/>
        <v>7113.570457286186</v>
      </c>
      <c r="M47" s="24">
        <f t="shared" si="40"/>
        <v>0</v>
      </c>
      <c r="N47" s="18">
        <f t="shared" si="27"/>
        <v>0</v>
      </c>
      <c r="O47" s="25">
        <f t="shared" si="28"/>
        <v>0</v>
      </c>
      <c r="P47" s="18">
        <f t="shared" si="29"/>
        <v>0</v>
      </c>
      <c r="Q47" s="18"/>
      <c r="R47" s="15">
        <v>38018</v>
      </c>
      <c r="S47" s="16">
        <f t="shared" si="41"/>
        <v>9503.8906975327391</v>
      </c>
      <c r="T47" s="16">
        <f t="shared" si="30"/>
        <v>7603.1125580261914</v>
      </c>
      <c r="U47" s="23">
        <f t="shared" si="44"/>
        <v>7.4999999999999997E-3</v>
      </c>
      <c r="V47" s="18">
        <f t="shared" si="31"/>
        <v>1733.5096632299715</v>
      </c>
      <c r="W47" s="23">
        <f t="shared" si="45"/>
        <v>5.0000000000000001E-3</v>
      </c>
      <c r="X47" s="18">
        <f t="shared" si="32"/>
        <v>1155.6731088199811</v>
      </c>
      <c r="Y47" s="18"/>
      <c r="Z47" s="16">
        <f t="shared" si="42"/>
        <v>10056.762983119899</v>
      </c>
      <c r="AA47" s="16">
        <f t="shared" si="33"/>
        <v>8045.4103864959197</v>
      </c>
      <c r="AB47" s="26">
        <v>7.4999999999999997E-3</v>
      </c>
      <c r="AC47" s="18">
        <f t="shared" si="34"/>
        <v>1834.3535681210694</v>
      </c>
      <c r="AD47" s="26">
        <f t="shared" si="35"/>
        <v>0</v>
      </c>
      <c r="AE47" s="18">
        <f t="shared" si="36"/>
        <v>0</v>
      </c>
    </row>
    <row r="48" spans="1:31" x14ac:dyDescent="0.25">
      <c r="A48" s="15">
        <v>38047</v>
      </c>
      <c r="B48" s="15"/>
      <c r="C48" s="16">
        <f t="shared" si="37"/>
        <v>0</v>
      </c>
      <c r="D48" s="16">
        <f t="shared" si="23"/>
        <v>0</v>
      </c>
      <c r="E48" s="23">
        <f t="shared" si="38"/>
        <v>0</v>
      </c>
      <c r="F48" s="18">
        <f t="shared" si="24"/>
        <v>0</v>
      </c>
      <c r="G48" s="23">
        <f t="shared" si="43"/>
        <v>0</v>
      </c>
      <c r="H48" s="18">
        <f t="shared" si="25"/>
        <v>0</v>
      </c>
      <c r="I48" s="18"/>
      <c r="J48" s="21">
        <v>6481.0335903289488</v>
      </c>
      <c r="K48" s="16">
        <f t="shared" si="39"/>
        <v>7109.6938485908568</v>
      </c>
      <c r="L48" s="16">
        <f t="shared" si="26"/>
        <v>7109.6938485908568</v>
      </c>
      <c r="M48" s="24">
        <f t="shared" si="40"/>
        <v>0</v>
      </c>
      <c r="N48" s="18">
        <f t="shared" si="27"/>
        <v>0</v>
      </c>
      <c r="O48" s="25">
        <f t="shared" si="28"/>
        <v>0</v>
      </c>
      <c r="P48" s="18">
        <f t="shared" si="29"/>
        <v>0</v>
      </c>
      <c r="Q48" s="18"/>
      <c r="R48" s="15">
        <v>38047</v>
      </c>
      <c r="S48" s="16">
        <f t="shared" si="41"/>
        <v>9345.4925192405262</v>
      </c>
      <c r="T48" s="16">
        <f t="shared" si="30"/>
        <v>7476.3940153924214</v>
      </c>
      <c r="U48" s="23">
        <f t="shared" si="44"/>
        <v>7.4999999999999997E-3</v>
      </c>
      <c r="V48" s="18">
        <f t="shared" si="31"/>
        <v>1704.6178355094719</v>
      </c>
      <c r="W48" s="23">
        <f t="shared" si="45"/>
        <v>5.0000000000000001E-3</v>
      </c>
      <c r="X48" s="18">
        <f t="shared" si="32"/>
        <v>1136.4118903396479</v>
      </c>
      <c r="Y48" s="18"/>
      <c r="Z48" s="16">
        <f t="shared" si="42"/>
        <v>9889.1502667345667</v>
      </c>
      <c r="AA48" s="16">
        <f t="shared" si="33"/>
        <v>7911.3202133876539</v>
      </c>
      <c r="AB48" s="26">
        <v>7.4999999999999997E-3</v>
      </c>
      <c r="AC48" s="18">
        <f t="shared" si="34"/>
        <v>1803.7810086523848</v>
      </c>
      <c r="AD48" s="26">
        <f t="shared" si="35"/>
        <v>0</v>
      </c>
      <c r="AE48" s="18">
        <f t="shared" si="36"/>
        <v>0</v>
      </c>
    </row>
    <row r="49" spans="1:31" x14ac:dyDescent="0.25">
      <c r="A49" s="15">
        <v>38078</v>
      </c>
      <c r="B49" s="15"/>
      <c r="C49" s="16">
        <f t="shared" si="37"/>
        <v>0</v>
      </c>
      <c r="D49" s="16">
        <f t="shared" si="23"/>
        <v>0</v>
      </c>
      <c r="E49" s="23">
        <f t="shared" si="38"/>
        <v>0</v>
      </c>
      <c r="F49" s="18">
        <f t="shared" si="24"/>
        <v>0</v>
      </c>
      <c r="G49" s="23">
        <f t="shared" si="43"/>
        <v>0</v>
      </c>
      <c r="H49" s="18">
        <f t="shared" si="25"/>
        <v>0</v>
      </c>
      <c r="I49" s="18"/>
      <c r="J49" s="21">
        <v>6477.5018033881579</v>
      </c>
      <c r="K49" s="16">
        <f t="shared" si="39"/>
        <v>7105.8194783168092</v>
      </c>
      <c r="L49" s="16">
        <f t="shared" si="26"/>
        <v>7105.8194783168092</v>
      </c>
      <c r="M49" s="24">
        <f t="shared" si="40"/>
        <v>0</v>
      </c>
      <c r="N49" s="18">
        <f t="shared" si="27"/>
        <v>0</v>
      </c>
      <c r="O49" s="25">
        <f t="shared" si="28"/>
        <v>0</v>
      </c>
      <c r="P49" s="18">
        <f t="shared" si="29"/>
        <v>0</v>
      </c>
      <c r="Q49" s="18"/>
      <c r="R49" s="15">
        <v>38078</v>
      </c>
      <c r="S49" s="16">
        <f t="shared" si="41"/>
        <v>9189.7343105865166</v>
      </c>
      <c r="T49" s="16">
        <f t="shared" si="30"/>
        <v>7351.7874484692138</v>
      </c>
      <c r="U49" s="23">
        <f t="shared" si="44"/>
        <v>7.4999999999999997E-3</v>
      </c>
      <c r="V49" s="18">
        <f t="shared" si="31"/>
        <v>1676.2075382509806</v>
      </c>
      <c r="W49" s="23">
        <f t="shared" si="45"/>
        <v>5.0000000000000001E-3</v>
      </c>
      <c r="X49" s="18">
        <f t="shared" si="32"/>
        <v>1117.4716921673205</v>
      </c>
      <c r="Y49" s="18"/>
      <c r="Z49" s="16">
        <f t="shared" si="42"/>
        <v>9724.3310956223231</v>
      </c>
      <c r="AA49" s="16">
        <f t="shared" si="33"/>
        <v>7779.4648764978592</v>
      </c>
      <c r="AB49" s="26">
        <v>7.4999999999999997E-3</v>
      </c>
      <c r="AC49" s="18">
        <f t="shared" si="34"/>
        <v>1773.7179918415115</v>
      </c>
      <c r="AD49" s="26">
        <f t="shared" si="35"/>
        <v>0</v>
      </c>
      <c r="AE49" s="18">
        <f t="shared" si="36"/>
        <v>0</v>
      </c>
    </row>
    <row r="50" spans="1:31" x14ac:dyDescent="0.25">
      <c r="A50" s="15">
        <v>38108</v>
      </c>
      <c r="B50" s="15"/>
      <c r="C50" s="16">
        <f t="shared" si="37"/>
        <v>0</v>
      </c>
      <c r="D50" s="16">
        <f t="shared" si="23"/>
        <v>0</v>
      </c>
      <c r="E50" s="23">
        <f t="shared" si="38"/>
        <v>0</v>
      </c>
      <c r="F50" s="18">
        <f t="shared" si="24"/>
        <v>0</v>
      </c>
      <c r="G50" s="23">
        <f t="shared" si="43"/>
        <v>0</v>
      </c>
      <c r="H50" s="18">
        <f t="shared" si="25"/>
        <v>0</v>
      </c>
      <c r="I50" s="18"/>
      <c r="J50" s="21">
        <v>6473.9720788815794</v>
      </c>
      <c r="K50" s="16">
        <f t="shared" si="39"/>
        <v>7101.9473705330929</v>
      </c>
      <c r="L50" s="16">
        <f t="shared" si="26"/>
        <v>7101.9473705330929</v>
      </c>
      <c r="M50" s="24">
        <f t="shared" si="40"/>
        <v>0</v>
      </c>
      <c r="N50" s="18">
        <f t="shared" si="27"/>
        <v>0</v>
      </c>
      <c r="O50" s="25">
        <f t="shared" si="28"/>
        <v>0</v>
      </c>
      <c r="P50" s="18">
        <f t="shared" si="29"/>
        <v>0</v>
      </c>
      <c r="Q50" s="18"/>
      <c r="R50" s="15">
        <v>38108</v>
      </c>
      <c r="S50" s="16">
        <f t="shared" si="41"/>
        <v>9036.5720720767422</v>
      </c>
      <c r="T50" s="16">
        <f t="shared" si="30"/>
        <v>7229.2576576613938</v>
      </c>
      <c r="U50" s="23">
        <f t="shared" si="44"/>
        <v>7.4999999999999997E-3</v>
      </c>
      <c r="V50" s="18">
        <f t="shared" si="31"/>
        <v>1648.2707459467977</v>
      </c>
      <c r="W50" s="23">
        <f t="shared" si="45"/>
        <v>5.0000000000000001E-3</v>
      </c>
      <c r="X50" s="18">
        <f t="shared" si="32"/>
        <v>1098.8471639645318</v>
      </c>
      <c r="Y50" s="18"/>
      <c r="Z50" s="16">
        <f t="shared" si="42"/>
        <v>9562.2589106952837</v>
      </c>
      <c r="AA50" s="16">
        <f t="shared" si="33"/>
        <v>7649.8071285562273</v>
      </c>
      <c r="AB50" s="26">
        <v>7.4999999999999997E-3</v>
      </c>
      <c r="AC50" s="18">
        <f t="shared" si="34"/>
        <v>1744.1560253108196</v>
      </c>
      <c r="AD50" s="26">
        <f t="shared" si="35"/>
        <v>0</v>
      </c>
      <c r="AE50" s="18">
        <f t="shared" si="36"/>
        <v>0</v>
      </c>
    </row>
    <row r="51" spans="1:31" x14ac:dyDescent="0.25">
      <c r="A51" s="15">
        <v>38139</v>
      </c>
      <c r="B51" s="15"/>
      <c r="C51" s="16">
        <f t="shared" si="37"/>
        <v>0</v>
      </c>
      <c r="D51" s="16">
        <f t="shared" si="23"/>
        <v>0</v>
      </c>
      <c r="E51" s="23">
        <f t="shared" si="38"/>
        <v>0</v>
      </c>
      <c r="F51" s="18">
        <f t="shared" si="24"/>
        <v>0</v>
      </c>
      <c r="G51" s="23">
        <f t="shared" si="43"/>
        <v>0</v>
      </c>
      <c r="H51" s="18">
        <f t="shared" si="25"/>
        <v>0</v>
      </c>
      <c r="I51" s="18"/>
      <c r="J51" s="21">
        <v>5194.547730263158</v>
      </c>
      <c r="K51" s="36">
        <f t="shared" si="39"/>
        <v>5698.4188600986845</v>
      </c>
      <c r="L51" s="36">
        <f t="shared" si="26"/>
        <v>5698.4188600986845</v>
      </c>
      <c r="M51" s="24">
        <f t="shared" si="40"/>
        <v>0</v>
      </c>
      <c r="N51" s="18">
        <f t="shared" si="27"/>
        <v>0</v>
      </c>
      <c r="O51" s="25">
        <f t="shared" si="28"/>
        <v>0</v>
      </c>
      <c r="P51" s="18">
        <f t="shared" si="29"/>
        <v>0</v>
      </c>
      <c r="Q51" s="18"/>
      <c r="R51" s="15">
        <v>38139</v>
      </c>
      <c r="S51" s="16">
        <f t="shared" si="41"/>
        <v>8885.9625375421292</v>
      </c>
      <c r="T51" s="16">
        <f t="shared" si="30"/>
        <v>7108.7700300337037</v>
      </c>
      <c r="U51" s="23">
        <f t="shared" si="44"/>
        <v>7.4999999999999997E-3</v>
      </c>
      <c r="V51" s="18">
        <f t="shared" si="31"/>
        <v>1620.7995668476844</v>
      </c>
      <c r="W51" s="23">
        <f t="shared" si="45"/>
        <v>5.0000000000000001E-3</v>
      </c>
      <c r="X51" s="18">
        <f t="shared" si="32"/>
        <v>1080.533044565123</v>
      </c>
      <c r="Y51" s="18"/>
      <c r="Z51" s="16">
        <f t="shared" si="42"/>
        <v>9402.8879288503631</v>
      </c>
      <c r="AA51" s="16">
        <f t="shared" si="33"/>
        <v>7522.3103430802912</v>
      </c>
      <c r="AB51" s="26">
        <v>7.4999999999999997E-3</v>
      </c>
      <c r="AC51" s="18">
        <f t="shared" si="34"/>
        <v>1715.0867582223063</v>
      </c>
      <c r="AD51" s="26">
        <f t="shared" si="35"/>
        <v>0</v>
      </c>
      <c r="AE51" s="18">
        <f t="shared" si="36"/>
        <v>0</v>
      </c>
    </row>
    <row r="52" spans="1:31" x14ac:dyDescent="0.25">
      <c r="A52" s="15">
        <v>38169</v>
      </c>
      <c r="B52" s="15"/>
      <c r="C52" s="16">
        <f t="shared" si="37"/>
        <v>0</v>
      </c>
      <c r="D52" s="16">
        <f t="shared" si="23"/>
        <v>0</v>
      </c>
      <c r="E52" s="23">
        <f t="shared" si="38"/>
        <v>0</v>
      </c>
      <c r="F52" s="18">
        <f t="shared" si="24"/>
        <v>0</v>
      </c>
      <c r="G52" s="23">
        <f t="shared" si="43"/>
        <v>0</v>
      </c>
      <c r="H52" s="18">
        <f t="shared" si="25"/>
        <v>0</v>
      </c>
      <c r="I52" s="18"/>
      <c r="J52" s="21"/>
      <c r="K52" s="16">
        <f t="shared" si="39"/>
        <v>0</v>
      </c>
      <c r="L52" s="16">
        <f t="shared" si="26"/>
        <v>0</v>
      </c>
      <c r="M52" s="24">
        <f t="shared" si="40"/>
        <v>0</v>
      </c>
      <c r="N52" s="18">
        <f t="shared" si="27"/>
        <v>0</v>
      </c>
      <c r="O52" s="25">
        <f t="shared" si="28"/>
        <v>0</v>
      </c>
      <c r="P52" s="18">
        <f t="shared" si="29"/>
        <v>0</v>
      </c>
      <c r="Q52" s="18"/>
      <c r="R52" s="15">
        <v>38169</v>
      </c>
      <c r="S52" s="16">
        <f t="shared" si="41"/>
        <v>8737.8631619164262</v>
      </c>
      <c r="T52" s="16">
        <f t="shared" si="30"/>
        <v>6990.2905295331411</v>
      </c>
      <c r="U52" s="23">
        <f t="shared" si="44"/>
        <v>7.4999999999999997E-3</v>
      </c>
      <c r="V52" s="18">
        <f t="shared" si="31"/>
        <v>1593.786240733556</v>
      </c>
      <c r="W52" s="23">
        <f t="shared" si="45"/>
        <v>5.0000000000000001E-3</v>
      </c>
      <c r="X52" s="18">
        <f t="shared" si="32"/>
        <v>1062.5241604890373</v>
      </c>
      <c r="Y52" s="18"/>
      <c r="Z52" s="16">
        <f t="shared" si="42"/>
        <v>9246.1731300361898</v>
      </c>
      <c r="AA52" s="16">
        <f t="shared" si="33"/>
        <v>7396.9385040289526</v>
      </c>
      <c r="AB52" s="26">
        <v>7.4999999999999997E-3</v>
      </c>
      <c r="AC52" s="18">
        <f t="shared" si="34"/>
        <v>1686.501978918601</v>
      </c>
      <c r="AD52" s="26">
        <f t="shared" si="35"/>
        <v>0</v>
      </c>
      <c r="AE52" s="18">
        <f t="shared" si="36"/>
        <v>0</v>
      </c>
    </row>
    <row r="53" spans="1:31" x14ac:dyDescent="0.25">
      <c r="A53" s="15">
        <v>38200</v>
      </c>
      <c r="B53" s="15"/>
      <c r="C53" s="16">
        <f t="shared" si="37"/>
        <v>0</v>
      </c>
      <c r="D53" s="16">
        <f t="shared" si="23"/>
        <v>0</v>
      </c>
      <c r="E53" s="23">
        <f t="shared" si="38"/>
        <v>0</v>
      </c>
      <c r="F53" s="18">
        <f t="shared" si="24"/>
        <v>0</v>
      </c>
      <c r="G53" s="23">
        <f t="shared" si="43"/>
        <v>0</v>
      </c>
      <c r="H53" s="18">
        <f t="shared" si="25"/>
        <v>0</v>
      </c>
      <c r="I53" s="18"/>
      <c r="J53" s="18"/>
      <c r="K53" s="16">
        <f t="shared" si="39"/>
        <v>0</v>
      </c>
      <c r="L53" s="16">
        <f t="shared" si="26"/>
        <v>0</v>
      </c>
      <c r="M53" s="24">
        <f t="shared" si="40"/>
        <v>0</v>
      </c>
      <c r="N53" s="18">
        <f t="shared" si="27"/>
        <v>0</v>
      </c>
      <c r="O53" s="25">
        <f t="shared" si="28"/>
        <v>0</v>
      </c>
      <c r="P53" s="18">
        <f t="shared" si="29"/>
        <v>0</v>
      </c>
      <c r="Q53" s="18"/>
      <c r="R53" s="15">
        <v>38200</v>
      </c>
      <c r="S53" s="16">
        <f t="shared" si="41"/>
        <v>8592.232109217819</v>
      </c>
      <c r="T53" s="16">
        <f t="shared" si="30"/>
        <v>6873.7856873742558</v>
      </c>
      <c r="U53" s="23">
        <f t="shared" si="44"/>
        <v>7.4999999999999997E-3</v>
      </c>
      <c r="V53" s="18">
        <f t="shared" si="31"/>
        <v>1567.2231367213301</v>
      </c>
      <c r="W53" s="23">
        <f t="shared" si="45"/>
        <v>5.0000000000000001E-3</v>
      </c>
      <c r="X53" s="18">
        <f t="shared" si="32"/>
        <v>1044.8154244808868</v>
      </c>
      <c r="Y53" s="18"/>
      <c r="Z53" s="16">
        <f t="shared" si="42"/>
        <v>9092.0702445355873</v>
      </c>
      <c r="AA53" s="16">
        <f t="shared" si="33"/>
        <v>7273.6561956284704</v>
      </c>
      <c r="AB53" s="26">
        <v>7.4999999999999997E-3</v>
      </c>
      <c r="AC53" s="18">
        <f t="shared" si="34"/>
        <v>1658.3936126032911</v>
      </c>
      <c r="AD53" s="26">
        <f t="shared" si="35"/>
        <v>0</v>
      </c>
      <c r="AE53" s="18">
        <f t="shared" si="36"/>
        <v>0</v>
      </c>
    </row>
    <row r="54" spans="1:31" x14ac:dyDescent="0.25">
      <c r="A54" s="15">
        <v>38231</v>
      </c>
      <c r="B54" s="15"/>
      <c r="C54" s="16">
        <f t="shared" si="37"/>
        <v>0</v>
      </c>
      <c r="D54" s="16">
        <f t="shared" si="23"/>
        <v>0</v>
      </c>
      <c r="E54" s="23">
        <f t="shared" si="38"/>
        <v>0</v>
      </c>
      <c r="F54" s="18">
        <f t="shared" si="24"/>
        <v>0</v>
      </c>
      <c r="G54" s="23">
        <f t="shared" si="43"/>
        <v>0</v>
      </c>
      <c r="H54" s="18">
        <f t="shared" si="25"/>
        <v>0</v>
      </c>
      <c r="I54" s="18"/>
      <c r="J54" s="18"/>
      <c r="K54" s="16">
        <f t="shared" si="39"/>
        <v>0</v>
      </c>
      <c r="L54" s="16">
        <f t="shared" si="26"/>
        <v>0</v>
      </c>
      <c r="M54" s="24">
        <f t="shared" si="40"/>
        <v>0</v>
      </c>
      <c r="N54" s="18">
        <f t="shared" si="27"/>
        <v>0</v>
      </c>
      <c r="O54" s="25">
        <f t="shared" si="28"/>
        <v>0</v>
      </c>
      <c r="P54" s="18">
        <f t="shared" si="29"/>
        <v>0</v>
      </c>
      <c r="Q54" s="18"/>
      <c r="R54" s="15">
        <v>38231</v>
      </c>
      <c r="S54" s="16">
        <f t="shared" si="41"/>
        <v>8449.028240730855</v>
      </c>
      <c r="T54" s="16">
        <f t="shared" si="30"/>
        <v>6759.2225925846842</v>
      </c>
      <c r="U54" s="23">
        <f t="shared" si="44"/>
        <v>7.4999999999999997E-3</v>
      </c>
      <c r="V54" s="18">
        <f t="shared" si="31"/>
        <v>1541.102751109308</v>
      </c>
      <c r="W54" s="23">
        <f t="shared" si="45"/>
        <v>5.0000000000000001E-3</v>
      </c>
      <c r="X54" s="18">
        <f t="shared" si="32"/>
        <v>1027.4018340728721</v>
      </c>
      <c r="Y54" s="18"/>
      <c r="Z54" s="16">
        <f t="shared" si="42"/>
        <v>8940.5357404599945</v>
      </c>
      <c r="AA54" s="16">
        <f t="shared" si="33"/>
        <v>7152.4285923679963</v>
      </c>
      <c r="AB54" s="26">
        <v>7.4999999999999997E-3</v>
      </c>
      <c r="AC54" s="18">
        <f t="shared" si="34"/>
        <v>1630.753719059903</v>
      </c>
      <c r="AD54" s="26">
        <f t="shared" si="35"/>
        <v>0</v>
      </c>
      <c r="AE54" s="18">
        <f t="shared" si="36"/>
        <v>0</v>
      </c>
    </row>
    <row r="55" spans="1:31" x14ac:dyDescent="0.25">
      <c r="A55" s="15">
        <v>38261</v>
      </c>
      <c r="B55" s="15"/>
      <c r="C55" s="16">
        <f t="shared" si="37"/>
        <v>0</v>
      </c>
      <c r="D55" s="16">
        <f t="shared" si="23"/>
        <v>0</v>
      </c>
      <c r="E55" s="23">
        <f t="shared" si="38"/>
        <v>0</v>
      </c>
      <c r="F55" s="18">
        <f t="shared" si="24"/>
        <v>0</v>
      </c>
      <c r="G55" s="23">
        <f t="shared" si="43"/>
        <v>0</v>
      </c>
      <c r="H55" s="18">
        <f t="shared" si="25"/>
        <v>0</v>
      </c>
      <c r="I55" s="18"/>
      <c r="J55" s="18"/>
      <c r="K55" s="16">
        <f t="shared" si="39"/>
        <v>0</v>
      </c>
      <c r="L55" s="16">
        <f t="shared" si="26"/>
        <v>0</v>
      </c>
      <c r="M55" s="24">
        <f t="shared" si="40"/>
        <v>0</v>
      </c>
      <c r="N55" s="18">
        <f t="shared" si="27"/>
        <v>0</v>
      </c>
      <c r="O55" s="25">
        <f t="shared" si="28"/>
        <v>0</v>
      </c>
      <c r="P55" s="18">
        <f t="shared" si="29"/>
        <v>0</v>
      </c>
      <c r="Q55" s="18"/>
      <c r="R55" s="15">
        <v>38261</v>
      </c>
      <c r="S55" s="16">
        <f t="shared" si="41"/>
        <v>8308.2111033853416</v>
      </c>
      <c r="T55" s="16">
        <f t="shared" si="30"/>
        <v>6646.568882708274</v>
      </c>
      <c r="U55" s="23">
        <f t="shared" si="44"/>
        <v>7.4999999999999997E-3</v>
      </c>
      <c r="V55" s="18">
        <f t="shared" si="31"/>
        <v>1515.4177052574862</v>
      </c>
      <c r="W55" s="23">
        <f t="shared" si="45"/>
        <v>5.0000000000000001E-3</v>
      </c>
      <c r="X55" s="18">
        <f t="shared" si="32"/>
        <v>1010.2784701716577</v>
      </c>
      <c r="Y55" s="18"/>
      <c r="Z55" s="16">
        <f t="shared" si="42"/>
        <v>8791.5268114523278</v>
      </c>
      <c r="AA55" s="16">
        <f t="shared" si="33"/>
        <v>7033.2214491618624</v>
      </c>
      <c r="AB55" s="26">
        <v>7.4999999999999997E-3</v>
      </c>
      <c r="AC55" s="18">
        <f t="shared" si="34"/>
        <v>1603.5744904089045</v>
      </c>
      <c r="AD55" s="26">
        <f t="shared" si="35"/>
        <v>0</v>
      </c>
      <c r="AE55" s="18">
        <f t="shared" si="36"/>
        <v>0</v>
      </c>
    </row>
    <row r="56" spans="1:31" x14ac:dyDescent="0.25">
      <c r="A56" s="15">
        <v>38292</v>
      </c>
      <c r="B56" s="15"/>
      <c r="C56" s="16">
        <f t="shared" si="37"/>
        <v>0</v>
      </c>
      <c r="D56" s="16">
        <f t="shared" si="23"/>
        <v>0</v>
      </c>
      <c r="E56" s="23">
        <f t="shared" si="38"/>
        <v>0</v>
      </c>
      <c r="F56" s="18">
        <f t="shared" si="24"/>
        <v>0</v>
      </c>
      <c r="G56" s="23">
        <f t="shared" si="43"/>
        <v>0</v>
      </c>
      <c r="H56" s="18">
        <f t="shared" si="25"/>
        <v>0</v>
      </c>
      <c r="I56" s="18"/>
      <c r="J56" s="18"/>
      <c r="K56" s="16">
        <f t="shared" si="39"/>
        <v>0</v>
      </c>
      <c r="L56" s="16">
        <f t="shared" si="26"/>
        <v>0</v>
      </c>
      <c r="M56" s="24">
        <f t="shared" si="40"/>
        <v>0</v>
      </c>
      <c r="N56" s="18">
        <f t="shared" si="27"/>
        <v>0</v>
      </c>
      <c r="O56" s="25">
        <f t="shared" si="28"/>
        <v>0</v>
      </c>
      <c r="P56" s="18">
        <f t="shared" si="29"/>
        <v>0</v>
      </c>
      <c r="Q56" s="18"/>
      <c r="R56" s="15">
        <v>38292</v>
      </c>
      <c r="S56" s="16">
        <f t="shared" si="41"/>
        <v>8169.7409183289192</v>
      </c>
      <c r="T56" s="16">
        <f t="shared" si="30"/>
        <v>6535.7927346631359</v>
      </c>
      <c r="U56" s="23">
        <f t="shared" si="44"/>
        <v>7.4999999999999997E-3</v>
      </c>
      <c r="V56" s="18">
        <f t="shared" si="31"/>
        <v>1490.1607435031949</v>
      </c>
      <c r="W56" s="23">
        <f t="shared" si="45"/>
        <v>5.0000000000000001E-3</v>
      </c>
      <c r="X56" s="18">
        <f t="shared" si="32"/>
        <v>993.44049566879653</v>
      </c>
      <c r="Y56" s="18"/>
      <c r="Z56" s="16">
        <f t="shared" si="42"/>
        <v>8645.0013645947893</v>
      </c>
      <c r="AA56" s="16">
        <f t="shared" si="33"/>
        <v>6916.001091675832</v>
      </c>
      <c r="AB56" s="26">
        <v>7.4999999999999997E-3</v>
      </c>
      <c r="AC56" s="18">
        <f t="shared" si="34"/>
        <v>1576.8482489020896</v>
      </c>
      <c r="AD56" s="26">
        <f t="shared" si="35"/>
        <v>0</v>
      </c>
      <c r="AE56" s="18">
        <f t="shared" si="36"/>
        <v>0</v>
      </c>
    </row>
    <row r="57" spans="1:31" x14ac:dyDescent="0.25">
      <c r="A57" s="15">
        <v>38322</v>
      </c>
      <c r="B57" s="15"/>
      <c r="C57" s="16">
        <f t="shared" si="37"/>
        <v>0</v>
      </c>
      <c r="D57" s="16">
        <f t="shared" si="23"/>
        <v>0</v>
      </c>
      <c r="E57" s="23">
        <f t="shared" si="38"/>
        <v>0</v>
      </c>
      <c r="F57" s="18">
        <f t="shared" si="24"/>
        <v>0</v>
      </c>
      <c r="G57" s="23">
        <f t="shared" si="43"/>
        <v>0</v>
      </c>
      <c r="H57" s="18">
        <f t="shared" si="25"/>
        <v>0</v>
      </c>
      <c r="I57" s="18"/>
      <c r="J57" s="18"/>
      <c r="K57" s="16">
        <f t="shared" si="39"/>
        <v>0</v>
      </c>
      <c r="L57" s="16">
        <f t="shared" si="26"/>
        <v>0</v>
      </c>
      <c r="M57" s="24">
        <f t="shared" si="40"/>
        <v>0</v>
      </c>
      <c r="N57" s="18">
        <f t="shared" si="27"/>
        <v>0</v>
      </c>
      <c r="O57" s="25">
        <f t="shared" si="28"/>
        <v>0</v>
      </c>
      <c r="P57" s="18">
        <f t="shared" si="29"/>
        <v>0</v>
      </c>
      <c r="Q57" s="18"/>
      <c r="R57" s="15">
        <v>38322</v>
      </c>
      <c r="S57" s="16">
        <f t="shared" si="41"/>
        <v>8033.5785696901039</v>
      </c>
      <c r="T57" s="16">
        <f t="shared" si="30"/>
        <v>6426.8628557520833</v>
      </c>
      <c r="U57" s="23">
        <f t="shared" si="44"/>
        <v>7.4999999999999997E-3</v>
      </c>
      <c r="V57" s="18">
        <f t="shared" si="31"/>
        <v>1465.3247311114749</v>
      </c>
      <c r="W57" s="23">
        <f t="shared" si="45"/>
        <v>5.0000000000000001E-3</v>
      </c>
      <c r="X57" s="18">
        <f t="shared" si="32"/>
        <v>976.88315407431651</v>
      </c>
      <c r="Y57" s="18"/>
      <c r="Z57" s="16">
        <f t="shared" si="42"/>
        <v>8500.9180085182088</v>
      </c>
      <c r="AA57" s="16">
        <f t="shared" si="33"/>
        <v>6800.7344068145676</v>
      </c>
      <c r="AB57" s="26">
        <v>7.4999999999999997E-3</v>
      </c>
      <c r="AC57" s="18">
        <f t="shared" si="34"/>
        <v>1550.5674447537212</v>
      </c>
      <c r="AD57" s="26">
        <f t="shared" si="35"/>
        <v>0</v>
      </c>
      <c r="AE57" s="18">
        <f t="shared" si="36"/>
        <v>0</v>
      </c>
    </row>
    <row r="58" spans="1:31" x14ac:dyDescent="0.25">
      <c r="A58" s="15">
        <v>38353</v>
      </c>
      <c r="B58" s="15"/>
      <c r="C58" s="16">
        <f t="shared" si="37"/>
        <v>0</v>
      </c>
      <c r="D58" s="16">
        <f t="shared" si="23"/>
        <v>0</v>
      </c>
      <c r="E58" s="23">
        <f t="shared" si="38"/>
        <v>0</v>
      </c>
      <c r="F58" s="18">
        <f t="shared" si="24"/>
        <v>0</v>
      </c>
      <c r="G58" s="23">
        <f t="shared" si="43"/>
        <v>0</v>
      </c>
      <c r="H58" s="18">
        <f t="shared" si="25"/>
        <v>0</v>
      </c>
      <c r="I58" s="18"/>
      <c r="J58" s="18"/>
      <c r="K58" s="16">
        <f t="shared" si="39"/>
        <v>0</v>
      </c>
      <c r="L58" s="16">
        <f t="shared" si="26"/>
        <v>0</v>
      </c>
      <c r="M58" s="24">
        <f t="shared" si="40"/>
        <v>0</v>
      </c>
      <c r="N58" s="18">
        <f t="shared" si="27"/>
        <v>0</v>
      </c>
      <c r="O58" s="25">
        <f t="shared" si="28"/>
        <v>0</v>
      </c>
      <c r="P58" s="18">
        <f t="shared" si="29"/>
        <v>0</v>
      </c>
      <c r="Q58" s="18"/>
      <c r="R58" s="15">
        <v>38353</v>
      </c>
      <c r="S58" s="16">
        <f t="shared" si="41"/>
        <v>7899.6855935286021</v>
      </c>
      <c r="T58" s="16">
        <f t="shared" si="30"/>
        <v>6319.7484748228817</v>
      </c>
      <c r="U58" s="23">
        <f t="shared" si="44"/>
        <v>7.4999999999999997E-3</v>
      </c>
      <c r="V58" s="18">
        <f t="shared" si="31"/>
        <v>1440.9026522596171</v>
      </c>
      <c r="W58" s="23">
        <f t="shared" si="45"/>
        <v>5.0000000000000001E-3</v>
      </c>
      <c r="X58" s="18">
        <f t="shared" si="32"/>
        <v>960.60176817307797</v>
      </c>
      <c r="Y58" s="18"/>
      <c r="Z58" s="16">
        <f t="shared" si="42"/>
        <v>8359.2360417095715</v>
      </c>
      <c r="AA58" s="16">
        <f t="shared" si="33"/>
        <v>6687.3888333676578</v>
      </c>
      <c r="AB58" s="26">
        <v>7.4999999999999997E-3</v>
      </c>
      <c r="AC58" s="18">
        <f t="shared" si="34"/>
        <v>1524.7246540078258</v>
      </c>
      <c r="AD58" s="26">
        <f t="shared" si="35"/>
        <v>0</v>
      </c>
      <c r="AE58" s="18">
        <f t="shared" si="36"/>
        <v>0</v>
      </c>
    </row>
    <row r="59" spans="1:31" x14ac:dyDescent="0.25">
      <c r="A59" s="15">
        <v>38384</v>
      </c>
      <c r="B59" s="15"/>
      <c r="C59" s="16">
        <f t="shared" si="37"/>
        <v>0</v>
      </c>
      <c r="D59" s="16">
        <f t="shared" si="23"/>
        <v>0</v>
      </c>
      <c r="E59" s="23">
        <f t="shared" si="38"/>
        <v>0</v>
      </c>
      <c r="F59" s="18">
        <f t="shared" si="24"/>
        <v>0</v>
      </c>
      <c r="G59" s="23">
        <f t="shared" si="43"/>
        <v>0</v>
      </c>
      <c r="H59" s="18">
        <f t="shared" si="25"/>
        <v>0</v>
      </c>
      <c r="I59" s="18"/>
      <c r="J59" s="18"/>
      <c r="K59" s="16">
        <f t="shared" si="39"/>
        <v>0</v>
      </c>
      <c r="L59" s="16">
        <f t="shared" si="26"/>
        <v>0</v>
      </c>
      <c r="M59" s="24">
        <f t="shared" si="40"/>
        <v>0</v>
      </c>
      <c r="N59" s="18">
        <f t="shared" si="27"/>
        <v>0</v>
      </c>
      <c r="O59" s="25">
        <f t="shared" si="28"/>
        <v>0</v>
      </c>
      <c r="P59" s="18">
        <f t="shared" si="29"/>
        <v>0</v>
      </c>
      <c r="Q59" s="18"/>
      <c r="R59" s="15">
        <v>38384</v>
      </c>
      <c r="S59" s="16">
        <f t="shared" si="41"/>
        <v>7768.0241669697916</v>
      </c>
      <c r="T59" s="16">
        <f t="shared" si="30"/>
        <v>6214.4193335758337</v>
      </c>
      <c r="U59" s="23">
        <f t="shared" si="44"/>
        <v>7.4999999999999997E-3</v>
      </c>
      <c r="V59" s="18">
        <f t="shared" si="31"/>
        <v>1416.8876080552898</v>
      </c>
      <c r="W59" s="23">
        <f t="shared" si="45"/>
        <v>5.0000000000000001E-3</v>
      </c>
      <c r="X59" s="18">
        <f t="shared" si="32"/>
        <v>944.59173870352674</v>
      </c>
      <c r="Y59" s="18"/>
      <c r="Z59" s="16">
        <f t="shared" si="42"/>
        <v>8219.9154410144129</v>
      </c>
      <c r="AA59" s="16">
        <f t="shared" si="33"/>
        <v>6575.932352811531</v>
      </c>
      <c r="AB59" s="26">
        <v>7.4999999999999997E-3</v>
      </c>
      <c r="AC59" s="18">
        <f t="shared" si="34"/>
        <v>1499.312576441029</v>
      </c>
      <c r="AD59" s="26">
        <f t="shared" si="35"/>
        <v>0</v>
      </c>
      <c r="AE59" s="18">
        <f t="shared" si="36"/>
        <v>0</v>
      </c>
    </row>
    <row r="60" spans="1:31" x14ac:dyDescent="0.25">
      <c r="A60" s="15">
        <v>38412</v>
      </c>
      <c r="B60" s="15"/>
      <c r="C60" s="16">
        <f t="shared" si="37"/>
        <v>0</v>
      </c>
      <c r="D60" s="16">
        <f t="shared" si="23"/>
        <v>0</v>
      </c>
      <c r="E60" s="23">
        <f t="shared" si="38"/>
        <v>0</v>
      </c>
      <c r="F60" s="18">
        <f t="shared" si="24"/>
        <v>0</v>
      </c>
      <c r="G60" s="23">
        <f t="shared" si="43"/>
        <v>0</v>
      </c>
      <c r="H60" s="18">
        <f t="shared" si="25"/>
        <v>0</v>
      </c>
      <c r="I60" s="18"/>
      <c r="J60" s="18"/>
      <c r="K60" s="16">
        <f t="shared" si="39"/>
        <v>0</v>
      </c>
      <c r="L60" s="16">
        <f t="shared" si="26"/>
        <v>0</v>
      </c>
      <c r="M60" s="24">
        <f t="shared" si="40"/>
        <v>0</v>
      </c>
      <c r="N60" s="18">
        <f t="shared" si="27"/>
        <v>0</v>
      </c>
      <c r="O60" s="25">
        <f t="shared" si="28"/>
        <v>0</v>
      </c>
      <c r="P60" s="18">
        <f t="shared" si="29"/>
        <v>0</v>
      </c>
      <c r="Q60" s="18"/>
      <c r="R60" s="15">
        <v>38412</v>
      </c>
      <c r="S60" s="16">
        <f t="shared" si="41"/>
        <v>7638.5570975202954</v>
      </c>
      <c r="T60" s="16">
        <f t="shared" si="30"/>
        <v>6110.8456780162369</v>
      </c>
      <c r="U60" s="23">
        <f t="shared" si="44"/>
        <v>7.4999999999999997E-3</v>
      </c>
      <c r="V60" s="18">
        <f t="shared" si="31"/>
        <v>1393.272814587702</v>
      </c>
      <c r="W60" s="23">
        <f t="shared" si="45"/>
        <v>5.0000000000000001E-3</v>
      </c>
      <c r="X60" s="18">
        <f t="shared" si="32"/>
        <v>928.84854305846795</v>
      </c>
      <c r="Y60" s="18"/>
      <c r="Z60" s="16">
        <f t="shared" si="42"/>
        <v>8082.9168503308392</v>
      </c>
      <c r="AA60" s="16">
        <f t="shared" si="33"/>
        <v>6466.3334802646714</v>
      </c>
      <c r="AB60" s="26">
        <v>7.4999999999999997E-3</v>
      </c>
      <c r="AC60" s="18">
        <f t="shared" si="34"/>
        <v>1474.324033500345</v>
      </c>
      <c r="AD60" s="26">
        <f t="shared" si="35"/>
        <v>0</v>
      </c>
      <c r="AE60" s="18">
        <f t="shared" si="36"/>
        <v>0</v>
      </c>
    </row>
    <row r="61" spans="1:31" x14ac:dyDescent="0.25">
      <c r="A61" s="15">
        <v>38443</v>
      </c>
      <c r="B61" s="15"/>
      <c r="C61" s="16">
        <f t="shared" si="37"/>
        <v>0</v>
      </c>
      <c r="D61" s="16">
        <f t="shared" si="23"/>
        <v>0</v>
      </c>
      <c r="E61" s="23">
        <f t="shared" si="38"/>
        <v>0</v>
      </c>
      <c r="F61" s="18">
        <f t="shared" si="24"/>
        <v>0</v>
      </c>
      <c r="G61" s="23">
        <f t="shared" si="43"/>
        <v>0</v>
      </c>
      <c r="H61" s="18">
        <f t="shared" si="25"/>
        <v>0</v>
      </c>
      <c r="I61" s="18"/>
      <c r="J61" s="18"/>
      <c r="K61" s="16">
        <f t="shared" si="39"/>
        <v>0</v>
      </c>
      <c r="L61" s="16">
        <f t="shared" si="26"/>
        <v>0</v>
      </c>
      <c r="M61" s="24">
        <f t="shared" si="40"/>
        <v>0</v>
      </c>
      <c r="N61" s="18">
        <f t="shared" si="27"/>
        <v>0</v>
      </c>
      <c r="O61" s="25">
        <f t="shared" si="28"/>
        <v>0</v>
      </c>
      <c r="P61" s="18">
        <f t="shared" si="29"/>
        <v>0</v>
      </c>
      <c r="Q61" s="18"/>
      <c r="R61" s="15">
        <v>38443</v>
      </c>
      <c r="S61" s="16">
        <f t="shared" si="41"/>
        <v>7511.2478125616235</v>
      </c>
      <c r="T61" s="16">
        <f t="shared" si="30"/>
        <v>6008.9982500492988</v>
      </c>
      <c r="U61" s="23">
        <f t="shared" si="44"/>
        <v>7.4999999999999997E-3</v>
      </c>
      <c r="V61" s="18">
        <f t="shared" si="31"/>
        <v>1370.0516010112399</v>
      </c>
      <c r="W61" s="23">
        <f t="shared" si="45"/>
        <v>5.0000000000000001E-3</v>
      </c>
      <c r="X61" s="18">
        <f t="shared" si="32"/>
        <v>913.36773400749337</v>
      </c>
      <c r="Y61" s="18"/>
      <c r="Z61" s="16">
        <f t="shared" si="42"/>
        <v>7948.2015694919919</v>
      </c>
      <c r="AA61" s="16">
        <f t="shared" si="33"/>
        <v>6358.5612555935941</v>
      </c>
      <c r="AB61" s="26">
        <v>7.4999999999999997E-3</v>
      </c>
      <c r="AC61" s="18">
        <f t="shared" si="34"/>
        <v>1449.7519662753393</v>
      </c>
      <c r="AD61" s="26">
        <f t="shared" si="35"/>
        <v>0</v>
      </c>
      <c r="AE61" s="18">
        <f t="shared" si="36"/>
        <v>0</v>
      </c>
    </row>
    <row r="62" spans="1:31" x14ac:dyDescent="0.25">
      <c r="A62" s="15">
        <v>38473</v>
      </c>
      <c r="B62" s="15"/>
      <c r="C62" s="16">
        <f t="shared" si="37"/>
        <v>0</v>
      </c>
      <c r="D62" s="16">
        <f t="shared" si="23"/>
        <v>0</v>
      </c>
      <c r="E62" s="23">
        <f t="shared" si="38"/>
        <v>0</v>
      </c>
      <c r="F62" s="18">
        <f t="shared" si="24"/>
        <v>0</v>
      </c>
      <c r="G62" s="23">
        <f t="shared" si="43"/>
        <v>0</v>
      </c>
      <c r="H62" s="18">
        <f t="shared" si="25"/>
        <v>0</v>
      </c>
      <c r="I62" s="18"/>
      <c r="J62" s="18"/>
      <c r="K62" s="16">
        <f t="shared" si="39"/>
        <v>0</v>
      </c>
      <c r="L62" s="16">
        <f t="shared" si="26"/>
        <v>0</v>
      </c>
      <c r="M62" s="24">
        <f t="shared" si="40"/>
        <v>0</v>
      </c>
      <c r="N62" s="18">
        <f t="shared" si="27"/>
        <v>0</v>
      </c>
      <c r="O62" s="25">
        <f t="shared" si="28"/>
        <v>0</v>
      </c>
      <c r="P62" s="18">
        <f t="shared" si="29"/>
        <v>0</v>
      </c>
      <c r="Q62" s="18"/>
      <c r="R62" s="15">
        <v>38473</v>
      </c>
      <c r="S62" s="16">
        <f t="shared" si="41"/>
        <v>7386.0603490189296</v>
      </c>
      <c r="T62" s="16">
        <f t="shared" si="30"/>
        <v>5908.8482792151444</v>
      </c>
      <c r="U62" s="23">
        <f t="shared" si="44"/>
        <v>7.4999999999999997E-3</v>
      </c>
      <c r="V62" s="18">
        <f t="shared" si="31"/>
        <v>1347.2174076610527</v>
      </c>
      <c r="W62" s="23">
        <f t="shared" si="45"/>
        <v>5.0000000000000001E-3</v>
      </c>
      <c r="X62" s="18">
        <f t="shared" si="32"/>
        <v>898.14493844070194</v>
      </c>
      <c r="Y62" s="18"/>
      <c r="Z62" s="16">
        <f t="shared" si="42"/>
        <v>7815.7315433337917</v>
      </c>
      <c r="AA62" s="16">
        <f t="shared" si="33"/>
        <v>6252.5852346670335</v>
      </c>
      <c r="AB62" s="26">
        <v>7.4999999999999997E-3</v>
      </c>
      <c r="AC62" s="18">
        <f t="shared" si="34"/>
        <v>1425.5894335040834</v>
      </c>
      <c r="AD62" s="26">
        <f t="shared" si="35"/>
        <v>0</v>
      </c>
      <c r="AE62" s="18">
        <f t="shared" si="36"/>
        <v>0</v>
      </c>
    </row>
    <row r="63" spans="1:31" x14ac:dyDescent="0.25">
      <c r="A63" s="15">
        <v>38504</v>
      </c>
      <c r="B63" s="15"/>
      <c r="C63" s="16">
        <f t="shared" si="37"/>
        <v>0</v>
      </c>
      <c r="D63" s="16">
        <f t="shared" si="23"/>
        <v>0</v>
      </c>
      <c r="E63" s="23">
        <f t="shared" si="38"/>
        <v>0</v>
      </c>
      <c r="F63" s="18">
        <f t="shared" si="24"/>
        <v>0</v>
      </c>
      <c r="G63" s="23">
        <f t="shared" si="43"/>
        <v>0</v>
      </c>
      <c r="H63" s="18">
        <f t="shared" si="25"/>
        <v>0</v>
      </c>
      <c r="I63" s="18"/>
      <c r="J63" s="18"/>
      <c r="K63" s="16">
        <f t="shared" si="39"/>
        <v>0</v>
      </c>
      <c r="L63" s="16">
        <f t="shared" si="26"/>
        <v>0</v>
      </c>
      <c r="M63" s="24">
        <f t="shared" si="40"/>
        <v>0</v>
      </c>
      <c r="N63" s="18">
        <f t="shared" si="27"/>
        <v>0</v>
      </c>
      <c r="O63" s="25">
        <f t="shared" si="28"/>
        <v>0</v>
      </c>
      <c r="P63" s="18">
        <f t="shared" si="29"/>
        <v>0</v>
      </c>
      <c r="Q63" s="18"/>
      <c r="R63" s="15">
        <v>38504</v>
      </c>
      <c r="S63" s="16">
        <f t="shared" si="41"/>
        <v>7262.9593432019474</v>
      </c>
      <c r="T63" s="16">
        <f t="shared" si="30"/>
        <v>5810.3674745615581</v>
      </c>
      <c r="U63" s="23">
        <f t="shared" si="44"/>
        <v>7.4999999999999997E-3</v>
      </c>
      <c r="V63" s="18">
        <f t="shared" si="31"/>
        <v>1324.7637842000352</v>
      </c>
      <c r="W63" s="23">
        <f t="shared" si="45"/>
        <v>5.0000000000000001E-3</v>
      </c>
      <c r="X63" s="18">
        <f t="shared" si="32"/>
        <v>883.17585613335689</v>
      </c>
      <c r="Y63" s="18"/>
      <c r="Z63" s="16">
        <f t="shared" si="42"/>
        <v>7685.4693509448953</v>
      </c>
      <c r="AA63" s="16">
        <f t="shared" si="33"/>
        <v>6148.3754807559162</v>
      </c>
      <c r="AB63" s="26">
        <v>7.4999999999999997E-3</v>
      </c>
      <c r="AC63" s="18">
        <f t="shared" si="34"/>
        <v>1401.8296096123488</v>
      </c>
      <c r="AD63" s="26">
        <f t="shared" si="35"/>
        <v>0</v>
      </c>
      <c r="AE63" s="18">
        <f t="shared" si="36"/>
        <v>0</v>
      </c>
    </row>
    <row r="64" spans="1:31" x14ac:dyDescent="0.25">
      <c r="A64" s="15">
        <v>38534</v>
      </c>
      <c r="B64" s="15"/>
      <c r="C64" s="16">
        <f t="shared" si="37"/>
        <v>0</v>
      </c>
      <c r="D64" s="16">
        <f t="shared" si="23"/>
        <v>0</v>
      </c>
      <c r="E64" s="23">
        <f t="shared" si="38"/>
        <v>0</v>
      </c>
      <c r="F64" s="18">
        <f t="shared" si="24"/>
        <v>0</v>
      </c>
      <c r="G64" s="23">
        <f t="shared" si="43"/>
        <v>0</v>
      </c>
      <c r="H64" s="18">
        <f t="shared" si="25"/>
        <v>0</v>
      </c>
      <c r="I64" s="18"/>
      <c r="J64" s="18"/>
      <c r="K64" s="16">
        <f t="shared" si="39"/>
        <v>0</v>
      </c>
      <c r="L64" s="16">
        <f t="shared" si="26"/>
        <v>0</v>
      </c>
      <c r="M64" s="24">
        <f t="shared" si="40"/>
        <v>0</v>
      </c>
      <c r="N64" s="18">
        <f t="shared" si="27"/>
        <v>0</v>
      </c>
      <c r="O64" s="25">
        <f t="shared" si="28"/>
        <v>0</v>
      </c>
      <c r="P64" s="18">
        <f t="shared" si="29"/>
        <v>0</v>
      </c>
      <c r="Q64" s="18"/>
      <c r="R64" s="15">
        <v>38534</v>
      </c>
      <c r="S64" s="16">
        <f t="shared" si="41"/>
        <v>7141.9100208152486</v>
      </c>
      <c r="T64" s="16">
        <f t="shared" si="30"/>
        <v>5713.5280166521989</v>
      </c>
      <c r="U64" s="23">
        <f t="shared" si="44"/>
        <v>7.4999999999999997E-3</v>
      </c>
      <c r="V64" s="18">
        <f t="shared" si="31"/>
        <v>1302.6843877967012</v>
      </c>
      <c r="W64" s="23">
        <f t="shared" si="45"/>
        <v>5.0000000000000001E-3</v>
      </c>
      <c r="X64" s="18">
        <f t="shared" si="32"/>
        <v>868.45625853113415</v>
      </c>
      <c r="Y64" s="18"/>
      <c r="Z64" s="16">
        <f t="shared" si="42"/>
        <v>7557.3781950958137</v>
      </c>
      <c r="AA64" s="16">
        <f t="shared" si="33"/>
        <v>6045.9025560766513</v>
      </c>
      <c r="AB64" s="26">
        <v>7.4999999999999997E-3</v>
      </c>
      <c r="AC64" s="18">
        <f t="shared" si="34"/>
        <v>1378.4657827854764</v>
      </c>
      <c r="AD64" s="26">
        <f t="shared" si="35"/>
        <v>0</v>
      </c>
      <c r="AE64" s="18">
        <f t="shared" si="36"/>
        <v>0</v>
      </c>
    </row>
    <row r="65" spans="1:31" x14ac:dyDescent="0.25">
      <c r="A65" s="15">
        <v>38565</v>
      </c>
      <c r="B65" s="15"/>
      <c r="C65" s="16">
        <f t="shared" si="37"/>
        <v>0</v>
      </c>
      <c r="D65" s="16">
        <f t="shared" si="23"/>
        <v>0</v>
      </c>
      <c r="E65" s="23">
        <f t="shared" si="38"/>
        <v>0</v>
      </c>
      <c r="F65" s="18">
        <f t="shared" si="24"/>
        <v>0</v>
      </c>
      <c r="G65" s="23">
        <f t="shared" si="43"/>
        <v>0</v>
      </c>
      <c r="H65" s="18">
        <f t="shared" si="25"/>
        <v>0</v>
      </c>
      <c r="I65" s="18"/>
      <c r="J65" s="18"/>
      <c r="K65" s="16">
        <f t="shared" si="39"/>
        <v>0</v>
      </c>
      <c r="L65" s="16">
        <f t="shared" si="26"/>
        <v>0</v>
      </c>
      <c r="M65" s="24">
        <f t="shared" si="40"/>
        <v>0</v>
      </c>
      <c r="N65" s="18">
        <f t="shared" si="27"/>
        <v>0</v>
      </c>
      <c r="O65" s="25">
        <f t="shared" si="28"/>
        <v>0</v>
      </c>
      <c r="P65" s="18">
        <f t="shared" si="29"/>
        <v>0</v>
      </c>
      <c r="Q65" s="18"/>
      <c r="R65" s="15">
        <v>38565</v>
      </c>
      <c r="S65" s="16">
        <f t="shared" si="41"/>
        <v>7022.8781871349947</v>
      </c>
      <c r="T65" s="16">
        <f t="shared" si="30"/>
        <v>5618.3025497079961</v>
      </c>
      <c r="U65" s="23">
        <f t="shared" si="44"/>
        <v>7.4999999999999997E-3</v>
      </c>
      <c r="V65" s="18">
        <f t="shared" si="31"/>
        <v>1280.9729813334229</v>
      </c>
      <c r="W65" s="23">
        <f t="shared" si="45"/>
        <v>5.0000000000000001E-3</v>
      </c>
      <c r="X65" s="18">
        <f t="shared" si="32"/>
        <v>853.98198755561532</v>
      </c>
      <c r="Y65" s="18"/>
      <c r="Z65" s="16">
        <f t="shared" si="42"/>
        <v>7431.4218918442166</v>
      </c>
      <c r="AA65" s="16">
        <f t="shared" si="33"/>
        <v>5945.1375134753735</v>
      </c>
      <c r="AB65" s="26">
        <v>7.4999999999999997E-3</v>
      </c>
      <c r="AC65" s="18">
        <f t="shared" si="34"/>
        <v>1355.491353072385</v>
      </c>
      <c r="AD65" s="26">
        <f t="shared" si="35"/>
        <v>0</v>
      </c>
      <c r="AE65" s="18">
        <f t="shared" si="36"/>
        <v>0</v>
      </c>
    </row>
    <row r="66" spans="1:31" x14ac:dyDescent="0.25">
      <c r="A66" s="15">
        <v>38596</v>
      </c>
      <c r="B66" s="15"/>
      <c r="C66" s="16">
        <f t="shared" si="37"/>
        <v>0</v>
      </c>
      <c r="D66" s="16">
        <f t="shared" si="23"/>
        <v>0</v>
      </c>
      <c r="E66" s="23">
        <f t="shared" si="38"/>
        <v>0</v>
      </c>
      <c r="F66" s="18">
        <f t="shared" si="24"/>
        <v>0</v>
      </c>
      <c r="G66" s="23">
        <f t="shared" si="43"/>
        <v>0</v>
      </c>
      <c r="H66" s="18">
        <f t="shared" si="25"/>
        <v>0</v>
      </c>
      <c r="I66" s="18"/>
      <c r="J66" s="18"/>
      <c r="K66" s="16">
        <f t="shared" si="39"/>
        <v>0</v>
      </c>
      <c r="L66" s="16">
        <f t="shared" si="26"/>
        <v>0</v>
      </c>
      <c r="M66" s="24">
        <f t="shared" si="40"/>
        <v>0</v>
      </c>
      <c r="N66" s="18">
        <f t="shared" si="27"/>
        <v>0</v>
      </c>
      <c r="O66" s="25">
        <f t="shared" si="28"/>
        <v>0</v>
      </c>
      <c r="P66" s="18">
        <f t="shared" si="29"/>
        <v>0</v>
      </c>
      <c r="Q66" s="18"/>
      <c r="R66" s="15">
        <v>38596</v>
      </c>
      <c r="S66" s="16">
        <f t="shared" si="41"/>
        <v>6905.8302173494112</v>
      </c>
      <c r="T66" s="16">
        <f t="shared" si="30"/>
        <v>5524.6641738795297</v>
      </c>
      <c r="U66" s="23">
        <f t="shared" si="44"/>
        <v>7.4999999999999997E-3</v>
      </c>
      <c r="V66" s="18">
        <f t="shared" si="31"/>
        <v>1259.6234316445327</v>
      </c>
      <c r="W66" s="23">
        <f t="shared" si="45"/>
        <v>5.0000000000000001E-3</v>
      </c>
      <c r="X66" s="18">
        <f t="shared" si="32"/>
        <v>839.74895442968852</v>
      </c>
      <c r="Y66" s="18"/>
      <c r="Z66" s="16">
        <f t="shared" si="42"/>
        <v>7307.5648603134796</v>
      </c>
      <c r="AA66" s="16">
        <f t="shared" si="33"/>
        <v>5846.051888250784</v>
      </c>
      <c r="AB66" s="26">
        <v>7.4999999999999997E-3</v>
      </c>
      <c r="AC66" s="18">
        <f t="shared" si="34"/>
        <v>1332.8998305211787</v>
      </c>
      <c r="AD66" s="26">
        <f t="shared" si="35"/>
        <v>0</v>
      </c>
      <c r="AE66" s="18">
        <f t="shared" si="36"/>
        <v>0</v>
      </c>
    </row>
    <row r="67" spans="1:31" x14ac:dyDescent="0.25">
      <c r="A67" s="15">
        <v>38626</v>
      </c>
      <c r="B67" s="15"/>
      <c r="C67" s="16">
        <f t="shared" si="37"/>
        <v>0</v>
      </c>
      <c r="D67" s="16">
        <f t="shared" si="23"/>
        <v>0</v>
      </c>
      <c r="E67" s="23">
        <f t="shared" si="38"/>
        <v>0</v>
      </c>
      <c r="F67" s="18">
        <f t="shared" si="24"/>
        <v>0</v>
      </c>
      <c r="G67" s="23">
        <f t="shared" si="43"/>
        <v>0</v>
      </c>
      <c r="H67" s="18">
        <f t="shared" si="25"/>
        <v>0</v>
      </c>
      <c r="I67" s="18"/>
      <c r="J67" s="18"/>
      <c r="K67" s="16">
        <f t="shared" si="39"/>
        <v>0</v>
      </c>
      <c r="L67" s="16">
        <f t="shared" si="26"/>
        <v>0</v>
      </c>
      <c r="M67" s="24">
        <f t="shared" si="40"/>
        <v>0</v>
      </c>
      <c r="N67" s="18">
        <f t="shared" si="27"/>
        <v>0</v>
      </c>
      <c r="O67" s="25">
        <f t="shared" si="28"/>
        <v>0</v>
      </c>
      <c r="P67" s="18">
        <f t="shared" si="29"/>
        <v>0</v>
      </c>
      <c r="Q67" s="18"/>
      <c r="R67" s="15">
        <v>38626</v>
      </c>
      <c r="S67" s="16">
        <f t="shared" si="41"/>
        <v>6790.7330470602546</v>
      </c>
      <c r="T67" s="16">
        <f t="shared" si="30"/>
        <v>5432.5864376482041</v>
      </c>
      <c r="U67" s="23">
        <f t="shared" si="44"/>
        <v>7.4999999999999997E-3</v>
      </c>
      <c r="V67" s="18">
        <f t="shared" si="31"/>
        <v>1238.6297077837905</v>
      </c>
      <c r="W67" s="23">
        <f t="shared" si="45"/>
        <v>5.0000000000000001E-3</v>
      </c>
      <c r="X67" s="18">
        <f t="shared" si="32"/>
        <v>825.75313852252702</v>
      </c>
      <c r="Y67" s="18"/>
      <c r="Z67" s="16">
        <f t="shared" si="42"/>
        <v>7185.7721126415881</v>
      </c>
      <c r="AA67" s="16">
        <f t="shared" si="33"/>
        <v>5748.6176901132712</v>
      </c>
      <c r="AB67" s="26">
        <v>7.4999999999999997E-3</v>
      </c>
      <c r="AC67" s="18">
        <f t="shared" si="34"/>
        <v>1310.6848333458258</v>
      </c>
      <c r="AD67" s="26">
        <f t="shared" si="35"/>
        <v>0</v>
      </c>
      <c r="AE67" s="18">
        <f t="shared" si="36"/>
        <v>0</v>
      </c>
    </row>
    <row r="68" spans="1:31" x14ac:dyDescent="0.25">
      <c r="A68" s="15">
        <v>38657</v>
      </c>
      <c r="B68" s="15"/>
      <c r="C68" s="16">
        <f t="shared" si="37"/>
        <v>0</v>
      </c>
      <c r="D68" s="16">
        <f t="shared" si="23"/>
        <v>0</v>
      </c>
      <c r="E68" s="23">
        <f t="shared" si="38"/>
        <v>0</v>
      </c>
      <c r="F68" s="18">
        <f t="shared" si="24"/>
        <v>0</v>
      </c>
      <c r="G68" s="23">
        <f t="shared" si="43"/>
        <v>0</v>
      </c>
      <c r="H68" s="18">
        <f t="shared" si="25"/>
        <v>0</v>
      </c>
      <c r="I68" s="18"/>
      <c r="J68" s="18"/>
      <c r="K68" s="16">
        <f t="shared" si="39"/>
        <v>0</v>
      </c>
      <c r="L68" s="16">
        <f t="shared" si="26"/>
        <v>0</v>
      </c>
      <c r="M68" s="24">
        <f t="shared" si="40"/>
        <v>0</v>
      </c>
      <c r="N68" s="18">
        <f t="shared" si="27"/>
        <v>0</v>
      </c>
      <c r="O68" s="25">
        <f t="shared" si="28"/>
        <v>0</v>
      </c>
      <c r="P68" s="18">
        <f t="shared" si="29"/>
        <v>0</v>
      </c>
      <c r="Q68" s="18"/>
      <c r="R68" s="15">
        <v>38657</v>
      </c>
      <c r="S68" s="16">
        <f t="shared" si="41"/>
        <v>6677.5541629425834</v>
      </c>
      <c r="T68" s="16">
        <f t="shared" si="30"/>
        <v>5342.0433303540667</v>
      </c>
      <c r="U68" s="23">
        <f t="shared" si="44"/>
        <v>7.4999999999999997E-3</v>
      </c>
      <c r="V68" s="18">
        <f t="shared" si="31"/>
        <v>1217.9858793207272</v>
      </c>
      <c r="W68" s="23">
        <f t="shared" si="45"/>
        <v>5.0000000000000001E-3</v>
      </c>
      <c r="X68" s="18">
        <f t="shared" si="32"/>
        <v>811.99058621381812</v>
      </c>
      <c r="Y68" s="18"/>
      <c r="Z68" s="16">
        <f t="shared" si="42"/>
        <v>7066.0092440975613</v>
      </c>
      <c r="AA68" s="16">
        <f t="shared" si="33"/>
        <v>5652.8073952780496</v>
      </c>
      <c r="AB68" s="26">
        <v>7.4999999999999997E-3</v>
      </c>
      <c r="AC68" s="18">
        <f t="shared" si="34"/>
        <v>1288.8400861233954</v>
      </c>
      <c r="AD68" s="26">
        <f t="shared" si="35"/>
        <v>0</v>
      </c>
      <c r="AE68" s="18">
        <f t="shared" si="36"/>
        <v>0</v>
      </c>
    </row>
    <row r="69" spans="1:31" x14ac:dyDescent="0.25">
      <c r="F69" s="37">
        <f>NPV(0.1/12,F9:F68)</f>
        <v>0</v>
      </c>
      <c r="H69" s="37">
        <f>NPV(0.1/12,H9:H68)</f>
        <v>0</v>
      </c>
      <c r="I69" s="37"/>
      <c r="J69" s="37"/>
      <c r="N69" s="37">
        <f>NPV(0.1/12,N9:N68)</f>
        <v>0</v>
      </c>
      <c r="P69" s="37">
        <f>NPV(0.1/12,P9:P68)</f>
        <v>0</v>
      </c>
      <c r="Q69" s="37"/>
      <c r="V69" s="37">
        <f>NPV(0.1/12,V9:V68)</f>
        <v>102210.40173383478</v>
      </c>
      <c r="X69" s="37">
        <f>NPV(0.1/12,X9:X68)</f>
        <v>59775.036129823449</v>
      </c>
      <c r="Y69" s="37"/>
      <c r="AC69" s="37">
        <f>NPV(0.1/12,AC9:AC68)</f>
        <v>106776.62477248849</v>
      </c>
      <c r="AE69" s="37">
        <f>NPV(0.1/12,AE9:AE68)</f>
        <v>0</v>
      </c>
    </row>
    <row r="70" spans="1:31" hidden="1" x14ac:dyDescent="0.25"/>
    <row r="71" spans="1:31" hidden="1" x14ac:dyDescent="0.25"/>
    <row r="72" spans="1:31" hidden="1" x14ac:dyDescent="0.25">
      <c r="D72" t="s">
        <v>24</v>
      </c>
      <c r="T72" t="s">
        <v>24</v>
      </c>
    </row>
    <row r="73" spans="1:31" hidden="1" x14ac:dyDescent="0.25">
      <c r="D73" s="38" t="s">
        <v>25</v>
      </c>
      <c r="K73" s="39">
        <v>106393.01758020101</v>
      </c>
      <c r="L73" s="39">
        <v>106776.62477248799</v>
      </c>
      <c r="M73" s="39" t="e">
        <f>+#REF!+I73</f>
        <v>#REF!</v>
      </c>
      <c r="O73" s="39">
        <f>+L73+K73</f>
        <v>213169.642352689</v>
      </c>
      <c r="T73" s="38" t="s">
        <v>25</v>
      </c>
      <c r="Z73" s="39">
        <v>106393.01758020101</v>
      </c>
      <c r="AA73" s="39">
        <v>106776.62477248799</v>
      </c>
      <c r="AB73" s="39" t="e">
        <f>+#REF!+Y73</f>
        <v>#REF!</v>
      </c>
      <c r="AD73" s="39">
        <f>+AA73+Z73</f>
        <v>213169.642352689</v>
      </c>
    </row>
    <row r="74" spans="1:31" hidden="1" x14ac:dyDescent="0.25">
      <c r="D74" s="38" t="s">
        <v>26</v>
      </c>
      <c r="K74" s="39">
        <v>79250.050323831456</v>
      </c>
      <c r="L74" s="39">
        <v>78356.655156450608</v>
      </c>
      <c r="M74" s="39">
        <v>157606.70548028208</v>
      </c>
      <c r="O74" s="39">
        <v>157606.70548028208</v>
      </c>
      <c r="T74" s="38" t="s">
        <v>26</v>
      </c>
      <c r="Z74" s="39">
        <v>79250.050323831456</v>
      </c>
      <c r="AA74" s="39">
        <v>78356.655156450608</v>
      </c>
      <c r="AB74" s="39">
        <v>157606.70548028208</v>
      </c>
      <c r="AD74" s="39">
        <v>157606.70548028208</v>
      </c>
    </row>
    <row r="75" spans="1:31" hidden="1" x14ac:dyDescent="0.25">
      <c r="D75" t="s">
        <v>27</v>
      </c>
      <c r="K75" s="37">
        <v>81363.244127538492</v>
      </c>
      <c r="L75" s="37">
        <v>80082.468579366308</v>
      </c>
      <c r="M75" s="37">
        <v>161445.7127069048</v>
      </c>
      <c r="O75" s="37">
        <v>161445.7127069048</v>
      </c>
      <c r="T75" t="s">
        <v>27</v>
      </c>
      <c r="Z75" s="37">
        <v>81363.244127538492</v>
      </c>
      <c r="AA75" s="37">
        <v>80082.468579366308</v>
      </c>
      <c r="AB75" s="37">
        <v>161445.7127069048</v>
      </c>
      <c r="AD75" s="37">
        <v>161445.7127069048</v>
      </c>
    </row>
    <row r="76" spans="1:31" hidden="1" x14ac:dyDescent="0.25"/>
  </sheetData>
  <pageMargins left="0.25" right="0.25" top="0.75" bottom="0.75" header="0.5" footer="0.5"/>
  <pageSetup scale="74" orientation="portrait" verticalDpi="196" r:id="rId1"/>
  <headerFooter alignWithMargins="0">
    <oddHeader>&amp;CCabot Terrebonne Parish Deals</oddHeader>
    <oddFooter>&amp;Lgmw/h:/parties/cabot.xls&amp;R&amp;D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TerreEconoms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Havlíček Jan</cp:lastModifiedBy>
  <dcterms:created xsi:type="dcterms:W3CDTF">2000-12-20T13:51:01Z</dcterms:created>
  <dcterms:modified xsi:type="dcterms:W3CDTF">2023-09-10T11:22:52Z</dcterms:modified>
</cp:coreProperties>
</file>