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Sheet1" sheetId="1" r:id="rId1"/>
    <sheet name="Chart" sheetId="4" r:id="rId2"/>
    <sheet name="Sheet2" sheetId="2" r:id="rId3"/>
    <sheet name="Sheet3" sheetId="3" r:id="rId4"/>
  </sheets>
  <definedNames>
    <definedName name="Strike_1">Sheet1!$M$4</definedName>
    <definedName name="Strike_10">Sheet1!$V$4</definedName>
    <definedName name="Strike_11">Sheet1!$W$4</definedName>
    <definedName name="Strike_12">Sheet1!$X$4</definedName>
    <definedName name="Strike_2">Sheet1!$N$4</definedName>
    <definedName name="Strike_3">Sheet1!$O$4</definedName>
    <definedName name="Strike_4">Sheet1!$P$4</definedName>
    <definedName name="Strike_5">Sheet1!$Q$4</definedName>
    <definedName name="Strike_6">Sheet1!$R$4</definedName>
    <definedName name="Strike_7">Sheet1!$S$4</definedName>
    <definedName name="Strike_8">Sheet1!$T$4</definedName>
    <definedName name="Strike_9">Sheet1!$U$4</definedName>
  </definedNames>
  <calcPr calcId="0"/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AF4" i="1"/>
  <c r="AG4" i="1"/>
  <c r="AH4" i="1"/>
  <c r="AI4" i="1"/>
  <c r="AJ4" i="1"/>
  <c r="AK4" i="1"/>
  <c r="B11" i="1"/>
  <c r="C11" i="1"/>
  <c r="F11" i="1"/>
  <c r="H11" i="1"/>
  <c r="J11" i="1"/>
  <c r="M11" i="1"/>
  <c r="N11" i="1"/>
  <c r="O11" i="1"/>
  <c r="P11" i="1"/>
  <c r="Q11" i="1"/>
  <c r="R11" i="1"/>
  <c r="S11" i="1"/>
  <c r="T11" i="1"/>
  <c r="U11" i="1"/>
  <c r="V11" i="1"/>
  <c r="W11" i="1"/>
  <c r="X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B12" i="1"/>
  <c r="C12" i="1"/>
  <c r="E12" i="1"/>
  <c r="F12" i="1"/>
  <c r="H12" i="1"/>
  <c r="J12" i="1"/>
  <c r="M12" i="1"/>
  <c r="N12" i="1"/>
  <c r="O12" i="1"/>
  <c r="P12" i="1"/>
  <c r="Q12" i="1"/>
  <c r="R12" i="1"/>
  <c r="S12" i="1"/>
  <c r="T12" i="1"/>
  <c r="U12" i="1"/>
  <c r="V12" i="1"/>
  <c r="W12" i="1"/>
  <c r="X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B13" i="1"/>
  <c r="C13" i="1"/>
  <c r="E13" i="1"/>
  <c r="F13" i="1"/>
  <c r="H13" i="1"/>
  <c r="J13" i="1"/>
  <c r="M13" i="1"/>
  <c r="N13" i="1"/>
  <c r="O13" i="1"/>
  <c r="P13" i="1"/>
  <c r="Q13" i="1"/>
  <c r="R13" i="1"/>
  <c r="S13" i="1"/>
  <c r="T13" i="1"/>
  <c r="U13" i="1"/>
  <c r="V13" i="1"/>
  <c r="W13" i="1"/>
  <c r="X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B14" i="1"/>
  <c r="C14" i="1"/>
  <c r="E14" i="1"/>
  <c r="F14" i="1"/>
  <c r="H14" i="1"/>
  <c r="J14" i="1"/>
  <c r="M14" i="1"/>
  <c r="N14" i="1"/>
  <c r="O14" i="1"/>
  <c r="P14" i="1"/>
  <c r="Q14" i="1"/>
  <c r="R14" i="1"/>
  <c r="S14" i="1"/>
  <c r="T14" i="1"/>
  <c r="U14" i="1"/>
  <c r="V14" i="1"/>
  <c r="W14" i="1"/>
  <c r="X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B15" i="1"/>
  <c r="C15" i="1"/>
  <c r="E15" i="1"/>
  <c r="F15" i="1"/>
  <c r="H15" i="1"/>
  <c r="J15" i="1"/>
  <c r="M15" i="1"/>
  <c r="N15" i="1"/>
  <c r="O15" i="1"/>
  <c r="P15" i="1"/>
  <c r="Q15" i="1"/>
  <c r="R15" i="1"/>
  <c r="S15" i="1"/>
  <c r="T15" i="1"/>
  <c r="U15" i="1"/>
  <c r="V15" i="1"/>
  <c r="W15" i="1"/>
  <c r="X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B16" i="1"/>
  <c r="C16" i="1"/>
  <c r="E16" i="1"/>
  <c r="F16" i="1"/>
  <c r="H16" i="1"/>
  <c r="J16" i="1"/>
  <c r="M16" i="1"/>
  <c r="N16" i="1"/>
  <c r="O16" i="1"/>
  <c r="P16" i="1"/>
  <c r="Q16" i="1"/>
  <c r="R16" i="1"/>
  <c r="S16" i="1"/>
  <c r="T16" i="1"/>
  <c r="U16" i="1"/>
  <c r="V16" i="1"/>
  <c r="W16" i="1"/>
  <c r="X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B17" i="1"/>
  <c r="C17" i="1"/>
  <c r="E17" i="1"/>
  <c r="F17" i="1"/>
  <c r="H17" i="1"/>
  <c r="J17" i="1"/>
  <c r="M17" i="1"/>
  <c r="N17" i="1"/>
  <c r="O17" i="1"/>
  <c r="P17" i="1"/>
  <c r="Q17" i="1"/>
  <c r="R17" i="1"/>
  <c r="S17" i="1"/>
  <c r="T17" i="1"/>
  <c r="U17" i="1"/>
  <c r="V17" i="1"/>
  <c r="W17" i="1"/>
  <c r="X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B18" i="1"/>
  <c r="C18" i="1"/>
  <c r="E18" i="1"/>
  <c r="F18" i="1"/>
  <c r="H18" i="1"/>
  <c r="J18" i="1"/>
  <c r="M18" i="1"/>
  <c r="N18" i="1"/>
  <c r="O18" i="1"/>
  <c r="P18" i="1"/>
  <c r="Q18" i="1"/>
  <c r="R18" i="1"/>
  <c r="S18" i="1"/>
  <c r="T18" i="1"/>
  <c r="U18" i="1"/>
  <c r="V18" i="1"/>
  <c r="W18" i="1"/>
  <c r="X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B19" i="1"/>
  <c r="C19" i="1"/>
  <c r="E19" i="1"/>
  <c r="F19" i="1"/>
  <c r="H19" i="1"/>
  <c r="J19" i="1"/>
  <c r="M19" i="1"/>
  <c r="N19" i="1"/>
  <c r="O19" i="1"/>
  <c r="P19" i="1"/>
  <c r="Q19" i="1"/>
  <c r="R19" i="1"/>
  <c r="S19" i="1"/>
  <c r="T19" i="1"/>
  <c r="U19" i="1"/>
  <c r="V19" i="1"/>
  <c r="W19" i="1"/>
  <c r="X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B20" i="1"/>
  <c r="C20" i="1"/>
  <c r="E20" i="1"/>
  <c r="F20" i="1"/>
  <c r="H20" i="1"/>
  <c r="J20" i="1"/>
  <c r="M20" i="1"/>
  <c r="N20" i="1"/>
  <c r="O20" i="1"/>
  <c r="P20" i="1"/>
  <c r="Q20" i="1"/>
  <c r="R20" i="1"/>
  <c r="S20" i="1"/>
  <c r="T20" i="1"/>
  <c r="U20" i="1"/>
  <c r="V20" i="1"/>
  <c r="W20" i="1"/>
  <c r="X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B21" i="1"/>
  <c r="C21" i="1"/>
  <c r="E21" i="1"/>
  <c r="F21" i="1"/>
  <c r="H21" i="1"/>
  <c r="J21" i="1"/>
  <c r="M21" i="1"/>
  <c r="N21" i="1"/>
  <c r="O21" i="1"/>
  <c r="P21" i="1"/>
  <c r="Q21" i="1"/>
  <c r="R21" i="1"/>
  <c r="S21" i="1"/>
  <c r="T21" i="1"/>
  <c r="U21" i="1"/>
  <c r="V21" i="1"/>
  <c r="W21" i="1"/>
  <c r="X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B22" i="1"/>
  <c r="C22" i="1"/>
  <c r="E22" i="1"/>
  <c r="F22" i="1"/>
  <c r="H22" i="1"/>
  <c r="J22" i="1"/>
  <c r="M22" i="1"/>
  <c r="N22" i="1"/>
  <c r="O22" i="1"/>
  <c r="P22" i="1"/>
  <c r="Q22" i="1"/>
  <c r="R22" i="1"/>
  <c r="S22" i="1"/>
  <c r="T22" i="1"/>
  <c r="U22" i="1"/>
  <c r="V22" i="1"/>
  <c r="W22" i="1"/>
  <c r="X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23" i="1"/>
  <c r="C23" i="1"/>
  <c r="E23" i="1"/>
  <c r="F23" i="1"/>
  <c r="H23" i="1"/>
  <c r="J23" i="1"/>
  <c r="M23" i="1"/>
  <c r="N23" i="1"/>
  <c r="O23" i="1"/>
  <c r="P23" i="1"/>
  <c r="Q23" i="1"/>
  <c r="R23" i="1"/>
  <c r="S23" i="1"/>
  <c r="T23" i="1"/>
  <c r="U23" i="1"/>
  <c r="V23" i="1"/>
  <c r="W23" i="1"/>
  <c r="X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B24" i="1"/>
  <c r="C24" i="1"/>
  <c r="E24" i="1"/>
  <c r="F24" i="1"/>
  <c r="H24" i="1"/>
  <c r="J24" i="1"/>
  <c r="M24" i="1"/>
  <c r="N24" i="1"/>
  <c r="O24" i="1"/>
  <c r="P24" i="1"/>
  <c r="Q24" i="1"/>
  <c r="R24" i="1"/>
  <c r="S24" i="1"/>
  <c r="T24" i="1"/>
  <c r="U24" i="1"/>
  <c r="V24" i="1"/>
  <c r="W24" i="1"/>
  <c r="X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B25" i="1"/>
  <c r="C25" i="1"/>
  <c r="E25" i="1"/>
  <c r="F25" i="1"/>
  <c r="H25" i="1"/>
  <c r="J25" i="1"/>
  <c r="M25" i="1"/>
  <c r="N25" i="1"/>
  <c r="O25" i="1"/>
  <c r="P25" i="1"/>
  <c r="Q25" i="1"/>
  <c r="R25" i="1"/>
  <c r="S25" i="1"/>
  <c r="T25" i="1"/>
  <c r="U25" i="1"/>
  <c r="V25" i="1"/>
  <c r="W25" i="1"/>
  <c r="X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B26" i="1"/>
  <c r="C26" i="1"/>
  <c r="E26" i="1"/>
  <c r="F26" i="1"/>
  <c r="H26" i="1"/>
  <c r="J26" i="1"/>
  <c r="M26" i="1"/>
  <c r="N26" i="1"/>
  <c r="O26" i="1"/>
  <c r="P26" i="1"/>
  <c r="Q26" i="1"/>
  <c r="R26" i="1"/>
  <c r="S26" i="1"/>
  <c r="T26" i="1"/>
  <c r="U26" i="1"/>
  <c r="V26" i="1"/>
  <c r="W26" i="1"/>
  <c r="X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B27" i="1"/>
  <c r="C27" i="1"/>
  <c r="E27" i="1"/>
  <c r="F27" i="1"/>
  <c r="H27" i="1"/>
  <c r="J27" i="1"/>
  <c r="M27" i="1"/>
  <c r="N27" i="1"/>
  <c r="O27" i="1"/>
  <c r="P27" i="1"/>
  <c r="Q27" i="1"/>
  <c r="R27" i="1"/>
  <c r="S27" i="1"/>
  <c r="T27" i="1"/>
  <c r="U27" i="1"/>
  <c r="V27" i="1"/>
  <c r="W27" i="1"/>
  <c r="X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B28" i="1"/>
  <c r="C28" i="1"/>
  <c r="E28" i="1"/>
  <c r="F28" i="1"/>
  <c r="H28" i="1"/>
  <c r="J28" i="1"/>
  <c r="M28" i="1"/>
  <c r="N28" i="1"/>
  <c r="O28" i="1"/>
  <c r="P28" i="1"/>
  <c r="Q28" i="1"/>
  <c r="R28" i="1"/>
  <c r="S28" i="1"/>
  <c r="T28" i="1"/>
  <c r="U28" i="1"/>
  <c r="V28" i="1"/>
  <c r="W28" i="1"/>
  <c r="X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B29" i="1"/>
  <c r="C29" i="1"/>
  <c r="E29" i="1"/>
  <c r="F29" i="1"/>
  <c r="H29" i="1"/>
  <c r="J29" i="1"/>
  <c r="M29" i="1"/>
  <c r="N29" i="1"/>
  <c r="O29" i="1"/>
  <c r="P29" i="1"/>
  <c r="Q29" i="1"/>
  <c r="R29" i="1"/>
  <c r="S29" i="1"/>
  <c r="T29" i="1"/>
  <c r="U29" i="1"/>
  <c r="V29" i="1"/>
  <c r="W29" i="1"/>
  <c r="X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B30" i="1"/>
  <c r="C30" i="1"/>
  <c r="E30" i="1"/>
  <c r="F30" i="1"/>
  <c r="H30" i="1"/>
  <c r="J30" i="1"/>
  <c r="M30" i="1"/>
  <c r="N30" i="1"/>
  <c r="O30" i="1"/>
  <c r="P30" i="1"/>
  <c r="Q30" i="1"/>
  <c r="R30" i="1"/>
  <c r="S30" i="1"/>
  <c r="T30" i="1"/>
  <c r="U30" i="1"/>
  <c r="V30" i="1"/>
  <c r="W30" i="1"/>
  <c r="X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B31" i="1"/>
  <c r="C31" i="1"/>
  <c r="E31" i="1"/>
  <c r="F31" i="1"/>
  <c r="H31" i="1"/>
  <c r="J31" i="1"/>
  <c r="M31" i="1"/>
  <c r="N31" i="1"/>
  <c r="O31" i="1"/>
  <c r="P31" i="1"/>
  <c r="Q31" i="1"/>
  <c r="R31" i="1"/>
  <c r="S31" i="1"/>
  <c r="T31" i="1"/>
  <c r="U31" i="1"/>
  <c r="V31" i="1"/>
  <c r="W31" i="1"/>
  <c r="X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B32" i="1"/>
  <c r="C32" i="1"/>
  <c r="E32" i="1"/>
  <c r="F32" i="1"/>
  <c r="H32" i="1"/>
  <c r="J32" i="1"/>
  <c r="M32" i="1"/>
  <c r="N32" i="1"/>
  <c r="O32" i="1"/>
  <c r="P32" i="1"/>
  <c r="Q32" i="1"/>
  <c r="R32" i="1"/>
  <c r="S32" i="1"/>
  <c r="T32" i="1"/>
  <c r="U32" i="1"/>
  <c r="V32" i="1"/>
  <c r="W32" i="1"/>
  <c r="X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B33" i="1"/>
  <c r="C33" i="1"/>
  <c r="E33" i="1"/>
  <c r="F33" i="1"/>
  <c r="H33" i="1"/>
  <c r="J33" i="1"/>
  <c r="M33" i="1"/>
  <c r="N33" i="1"/>
  <c r="O33" i="1"/>
  <c r="P33" i="1"/>
  <c r="Q33" i="1"/>
  <c r="R33" i="1"/>
  <c r="S33" i="1"/>
  <c r="T33" i="1"/>
  <c r="U33" i="1"/>
  <c r="V33" i="1"/>
  <c r="W33" i="1"/>
  <c r="X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B34" i="1"/>
  <c r="C34" i="1"/>
  <c r="E34" i="1"/>
  <c r="F34" i="1"/>
  <c r="H34" i="1"/>
  <c r="J34" i="1"/>
  <c r="M34" i="1"/>
  <c r="N34" i="1"/>
  <c r="O34" i="1"/>
  <c r="P34" i="1"/>
  <c r="Q34" i="1"/>
  <c r="R34" i="1"/>
  <c r="S34" i="1"/>
  <c r="T34" i="1"/>
  <c r="U34" i="1"/>
  <c r="V34" i="1"/>
  <c r="W34" i="1"/>
  <c r="X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B35" i="1"/>
  <c r="C35" i="1"/>
  <c r="E35" i="1"/>
  <c r="F35" i="1"/>
  <c r="H35" i="1"/>
  <c r="J35" i="1"/>
  <c r="M35" i="1"/>
  <c r="N35" i="1"/>
  <c r="O35" i="1"/>
  <c r="P35" i="1"/>
  <c r="Q35" i="1"/>
  <c r="R35" i="1"/>
  <c r="S35" i="1"/>
  <c r="T35" i="1"/>
  <c r="U35" i="1"/>
  <c r="V35" i="1"/>
  <c r="W35" i="1"/>
  <c r="X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B36" i="1"/>
  <c r="C36" i="1"/>
  <c r="E36" i="1"/>
  <c r="F36" i="1"/>
  <c r="H36" i="1"/>
  <c r="J36" i="1"/>
  <c r="M36" i="1"/>
  <c r="N36" i="1"/>
  <c r="O36" i="1"/>
  <c r="P36" i="1"/>
  <c r="Q36" i="1"/>
  <c r="R36" i="1"/>
  <c r="S36" i="1"/>
  <c r="T36" i="1"/>
  <c r="U36" i="1"/>
  <c r="V36" i="1"/>
  <c r="W36" i="1"/>
  <c r="X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B37" i="1"/>
  <c r="C37" i="1"/>
  <c r="E37" i="1"/>
  <c r="F37" i="1"/>
  <c r="H37" i="1"/>
  <c r="J37" i="1"/>
  <c r="M37" i="1"/>
  <c r="N37" i="1"/>
  <c r="O37" i="1"/>
  <c r="P37" i="1"/>
  <c r="Q37" i="1"/>
  <c r="R37" i="1"/>
  <c r="S37" i="1"/>
  <c r="T37" i="1"/>
  <c r="U37" i="1"/>
  <c r="V37" i="1"/>
  <c r="W37" i="1"/>
  <c r="X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B38" i="1"/>
  <c r="C38" i="1"/>
  <c r="E38" i="1"/>
  <c r="F38" i="1"/>
  <c r="H38" i="1"/>
  <c r="J38" i="1"/>
  <c r="M38" i="1"/>
  <c r="N38" i="1"/>
  <c r="O38" i="1"/>
  <c r="P38" i="1"/>
  <c r="Q38" i="1"/>
  <c r="R38" i="1"/>
  <c r="S38" i="1"/>
  <c r="T38" i="1"/>
  <c r="U38" i="1"/>
  <c r="V38" i="1"/>
  <c r="W38" i="1"/>
  <c r="X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B39" i="1"/>
  <c r="C39" i="1"/>
  <c r="E39" i="1"/>
  <c r="F39" i="1"/>
  <c r="H39" i="1"/>
  <c r="J39" i="1"/>
  <c r="M39" i="1"/>
  <c r="N39" i="1"/>
  <c r="O39" i="1"/>
  <c r="P39" i="1"/>
  <c r="Q39" i="1"/>
  <c r="R39" i="1"/>
  <c r="S39" i="1"/>
  <c r="T39" i="1"/>
  <c r="U39" i="1"/>
  <c r="V39" i="1"/>
  <c r="W39" i="1"/>
  <c r="X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B40" i="1"/>
  <c r="C40" i="1"/>
  <c r="E40" i="1"/>
  <c r="F40" i="1"/>
  <c r="H40" i="1"/>
  <c r="J40" i="1"/>
  <c r="M40" i="1"/>
  <c r="N40" i="1"/>
  <c r="O40" i="1"/>
  <c r="P40" i="1"/>
  <c r="Q40" i="1"/>
  <c r="R40" i="1"/>
  <c r="S40" i="1"/>
  <c r="T40" i="1"/>
  <c r="U40" i="1"/>
  <c r="V40" i="1"/>
  <c r="W40" i="1"/>
  <c r="X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B41" i="1"/>
  <c r="C41" i="1"/>
  <c r="E41" i="1"/>
  <c r="F41" i="1"/>
  <c r="H41" i="1"/>
  <c r="J41" i="1"/>
  <c r="M41" i="1"/>
  <c r="N41" i="1"/>
  <c r="O41" i="1"/>
  <c r="P41" i="1"/>
  <c r="Q41" i="1"/>
  <c r="R41" i="1"/>
  <c r="S41" i="1"/>
  <c r="T41" i="1"/>
  <c r="U41" i="1"/>
  <c r="V41" i="1"/>
  <c r="W41" i="1"/>
  <c r="X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B42" i="1"/>
  <c r="C42" i="1"/>
  <c r="E42" i="1"/>
  <c r="F42" i="1"/>
  <c r="H42" i="1"/>
  <c r="J42" i="1"/>
  <c r="M42" i="1"/>
  <c r="N42" i="1"/>
  <c r="O42" i="1"/>
  <c r="P42" i="1"/>
  <c r="Q42" i="1"/>
  <c r="R42" i="1"/>
  <c r="S42" i="1"/>
  <c r="T42" i="1"/>
  <c r="U42" i="1"/>
  <c r="V42" i="1"/>
  <c r="W42" i="1"/>
  <c r="X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B43" i="1"/>
  <c r="C43" i="1"/>
  <c r="E43" i="1"/>
  <c r="F43" i="1"/>
  <c r="H43" i="1"/>
  <c r="J43" i="1"/>
  <c r="M43" i="1"/>
  <c r="N43" i="1"/>
  <c r="O43" i="1"/>
  <c r="P43" i="1"/>
  <c r="Q43" i="1"/>
  <c r="R43" i="1"/>
  <c r="S43" i="1"/>
  <c r="T43" i="1"/>
  <c r="U43" i="1"/>
  <c r="V43" i="1"/>
  <c r="W43" i="1"/>
  <c r="X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B44" i="1"/>
  <c r="C44" i="1"/>
  <c r="E44" i="1"/>
  <c r="F44" i="1"/>
  <c r="H44" i="1"/>
  <c r="J44" i="1"/>
  <c r="M44" i="1"/>
  <c r="N44" i="1"/>
  <c r="O44" i="1"/>
  <c r="P44" i="1"/>
  <c r="Q44" i="1"/>
  <c r="R44" i="1"/>
  <c r="S44" i="1"/>
  <c r="T44" i="1"/>
  <c r="U44" i="1"/>
  <c r="V44" i="1"/>
  <c r="W44" i="1"/>
  <c r="X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B45" i="1"/>
  <c r="C45" i="1"/>
  <c r="E45" i="1"/>
  <c r="F45" i="1"/>
  <c r="H45" i="1"/>
  <c r="J45" i="1"/>
  <c r="M45" i="1"/>
  <c r="N45" i="1"/>
  <c r="O45" i="1"/>
  <c r="P45" i="1"/>
  <c r="Q45" i="1"/>
  <c r="R45" i="1"/>
  <c r="S45" i="1"/>
  <c r="T45" i="1"/>
  <c r="U45" i="1"/>
  <c r="V45" i="1"/>
  <c r="W45" i="1"/>
  <c r="X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C46" i="1"/>
  <c r="E46" i="1"/>
  <c r="F46" i="1"/>
  <c r="H46" i="1"/>
  <c r="J46" i="1"/>
  <c r="M46" i="1"/>
  <c r="N46" i="1"/>
  <c r="O46" i="1"/>
  <c r="P46" i="1"/>
  <c r="Q46" i="1"/>
  <c r="R46" i="1"/>
  <c r="S46" i="1"/>
  <c r="T46" i="1"/>
  <c r="U46" i="1"/>
  <c r="V46" i="1"/>
  <c r="W46" i="1"/>
  <c r="X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E47" i="1"/>
  <c r="F47" i="1"/>
  <c r="H47" i="1"/>
  <c r="J47" i="1"/>
  <c r="M47" i="1"/>
  <c r="N47" i="1"/>
  <c r="O47" i="1"/>
  <c r="P47" i="1"/>
  <c r="Q47" i="1"/>
  <c r="R47" i="1"/>
  <c r="S47" i="1"/>
  <c r="T47" i="1"/>
  <c r="U47" i="1"/>
  <c r="V47" i="1"/>
  <c r="W47" i="1"/>
  <c r="X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E48" i="1"/>
  <c r="F48" i="1"/>
  <c r="H48" i="1"/>
  <c r="J48" i="1"/>
  <c r="M48" i="1"/>
  <c r="N48" i="1"/>
  <c r="O48" i="1"/>
  <c r="P48" i="1"/>
  <c r="Q48" i="1"/>
  <c r="R48" i="1"/>
  <c r="S48" i="1"/>
  <c r="T48" i="1"/>
  <c r="U48" i="1"/>
  <c r="V48" i="1"/>
  <c r="W48" i="1"/>
  <c r="X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E49" i="1"/>
  <c r="F49" i="1"/>
  <c r="H49" i="1"/>
  <c r="J49" i="1"/>
  <c r="M49" i="1"/>
  <c r="N49" i="1"/>
  <c r="O49" i="1"/>
  <c r="P49" i="1"/>
  <c r="Q49" i="1"/>
  <c r="R49" i="1"/>
  <c r="S49" i="1"/>
  <c r="T49" i="1"/>
  <c r="U49" i="1"/>
  <c r="V49" i="1"/>
  <c r="W49" i="1"/>
  <c r="X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E50" i="1"/>
  <c r="F50" i="1"/>
  <c r="H50" i="1"/>
  <c r="J50" i="1"/>
  <c r="M50" i="1"/>
  <c r="N50" i="1"/>
  <c r="O50" i="1"/>
  <c r="P50" i="1"/>
  <c r="Q50" i="1"/>
  <c r="R50" i="1"/>
  <c r="S50" i="1"/>
  <c r="T50" i="1"/>
  <c r="U50" i="1"/>
  <c r="V50" i="1"/>
  <c r="W50" i="1"/>
  <c r="X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C51" i="1"/>
  <c r="E51" i="1"/>
  <c r="F51" i="1"/>
  <c r="H51" i="1"/>
  <c r="J51" i="1"/>
  <c r="M51" i="1"/>
  <c r="N51" i="1"/>
  <c r="O51" i="1"/>
  <c r="P51" i="1"/>
  <c r="Q51" i="1"/>
  <c r="R51" i="1"/>
  <c r="S51" i="1"/>
  <c r="T51" i="1"/>
  <c r="U51" i="1"/>
  <c r="V51" i="1"/>
  <c r="W51" i="1"/>
  <c r="X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C52" i="1"/>
  <c r="E52" i="1"/>
  <c r="F52" i="1"/>
  <c r="H52" i="1"/>
  <c r="J52" i="1"/>
  <c r="M52" i="1"/>
  <c r="N52" i="1"/>
  <c r="O52" i="1"/>
  <c r="P52" i="1"/>
  <c r="Q52" i="1"/>
  <c r="R52" i="1"/>
  <c r="S52" i="1"/>
  <c r="T52" i="1"/>
  <c r="U52" i="1"/>
  <c r="V52" i="1"/>
  <c r="W52" i="1"/>
  <c r="X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C53" i="1"/>
  <c r="E53" i="1"/>
  <c r="F53" i="1"/>
  <c r="H53" i="1"/>
  <c r="J53" i="1"/>
  <c r="M53" i="1"/>
  <c r="N53" i="1"/>
  <c r="O53" i="1"/>
  <c r="P53" i="1"/>
  <c r="Q53" i="1"/>
  <c r="R53" i="1"/>
  <c r="S53" i="1"/>
  <c r="T53" i="1"/>
  <c r="U53" i="1"/>
  <c r="V53" i="1"/>
  <c r="W53" i="1"/>
  <c r="X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C54" i="1"/>
  <c r="E54" i="1"/>
  <c r="F54" i="1"/>
  <c r="H54" i="1"/>
  <c r="J54" i="1"/>
  <c r="M54" i="1"/>
  <c r="N54" i="1"/>
  <c r="O54" i="1"/>
  <c r="P54" i="1"/>
  <c r="Q54" i="1"/>
  <c r="R54" i="1"/>
  <c r="S54" i="1"/>
  <c r="T54" i="1"/>
  <c r="U54" i="1"/>
  <c r="V54" i="1"/>
  <c r="W54" i="1"/>
  <c r="X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55" i="1"/>
  <c r="E55" i="1"/>
  <c r="F55" i="1"/>
  <c r="H55" i="1"/>
  <c r="J55" i="1"/>
  <c r="M55" i="1"/>
  <c r="N55" i="1"/>
  <c r="O55" i="1"/>
  <c r="P55" i="1"/>
  <c r="Q55" i="1"/>
  <c r="R55" i="1"/>
  <c r="S55" i="1"/>
  <c r="T55" i="1"/>
  <c r="U55" i="1"/>
  <c r="V55" i="1"/>
  <c r="W55" i="1"/>
  <c r="X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B56" i="1"/>
  <c r="C56" i="1"/>
  <c r="E56" i="1"/>
  <c r="F56" i="1"/>
  <c r="H56" i="1"/>
  <c r="J56" i="1"/>
  <c r="M56" i="1"/>
  <c r="N56" i="1"/>
  <c r="O56" i="1"/>
  <c r="P56" i="1"/>
  <c r="Q56" i="1"/>
  <c r="R56" i="1"/>
  <c r="S56" i="1"/>
  <c r="T56" i="1"/>
  <c r="U56" i="1"/>
  <c r="V56" i="1"/>
  <c r="W56" i="1"/>
  <c r="X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B57" i="1"/>
  <c r="C57" i="1"/>
  <c r="E57" i="1"/>
  <c r="F57" i="1"/>
  <c r="H57" i="1"/>
  <c r="J57" i="1"/>
  <c r="M57" i="1"/>
  <c r="N57" i="1"/>
  <c r="O57" i="1"/>
  <c r="P57" i="1"/>
  <c r="Q57" i="1"/>
  <c r="R57" i="1"/>
  <c r="S57" i="1"/>
  <c r="T57" i="1"/>
  <c r="U57" i="1"/>
  <c r="V57" i="1"/>
  <c r="W57" i="1"/>
  <c r="X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B58" i="1"/>
  <c r="C58" i="1"/>
  <c r="E58" i="1"/>
  <c r="F58" i="1"/>
  <c r="H58" i="1"/>
  <c r="J58" i="1"/>
  <c r="M58" i="1"/>
  <c r="N58" i="1"/>
  <c r="O58" i="1"/>
  <c r="P58" i="1"/>
  <c r="Q58" i="1"/>
  <c r="R58" i="1"/>
  <c r="S58" i="1"/>
  <c r="T58" i="1"/>
  <c r="U58" i="1"/>
  <c r="V58" i="1"/>
  <c r="W58" i="1"/>
  <c r="X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B59" i="1"/>
  <c r="C59" i="1"/>
  <c r="E59" i="1"/>
  <c r="F59" i="1"/>
  <c r="H59" i="1"/>
  <c r="J59" i="1"/>
  <c r="M59" i="1"/>
  <c r="N59" i="1"/>
  <c r="O59" i="1"/>
  <c r="P59" i="1"/>
  <c r="Q59" i="1"/>
  <c r="R59" i="1"/>
  <c r="S59" i="1"/>
  <c r="T59" i="1"/>
  <c r="U59" i="1"/>
  <c r="V59" i="1"/>
  <c r="W59" i="1"/>
  <c r="X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B60" i="1"/>
  <c r="C60" i="1"/>
  <c r="E60" i="1"/>
  <c r="F60" i="1"/>
  <c r="H60" i="1"/>
  <c r="J60" i="1"/>
  <c r="M60" i="1"/>
  <c r="N60" i="1"/>
  <c r="O60" i="1"/>
  <c r="P60" i="1"/>
  <c r="Q60" i="1"/>
  <c r="R60" i="1"/>
  <c r="S60" i="1"/>
  <c r="T60" i="1"/>
  <c r="U60" i="1"/>
  <c r="V60" i="1"/>
  <c r="W60" i="1"/>
  <c r="X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B61" i="1"/>
  <c r="C61" i="1"/>
  <c r="E61" i="1"/>
  <c r="F61" i="1"/>
  <c r="H61" i="1"/>
  <c r="J61" i="1"/>
  <c r="M61" i="1"/>
  <c r="N61" i="1"/>
  <c r="O61" i="1"/>
  <c r="P61" i="1"/>
  <c r="Q61" i="1"/>
  <c r="R61" i="1"/>
  <c r="S61" i="1"/>
  <c r="T61" i="1"/>
  <c r="U61" i="1"/>
  <c r="V61" i="1"/>
  <c r="W61" i="1"/>
  <c r="X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B62" i="1"/>
  <c r="C62" i="1"/>
  <c r="E62" i="1"/>
  <c r="F62" i="1"/>
  <c r="H62" i="1"/>
  <c r="J62" i="1"/>
  <c r="M62" i="1"/>
  <c r="N62" i="1"/>
  <c r="O62" i="1"/>
  <c r="P62" i="1"/>
  <c r="Q62" i="1"/>
  <c r="R62" i="1"/>
  <c r="S62" i="1"/>
  <c r="T62" i="1"/>
  <c r="U62" i="1"/>
  <c r="V62" i="1"/>
  <c r="W62" i="1"/>
  <c r="X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B63" i="1"/>
  <c r="C63" i="1"/>
  <c r="E63" i="1"/>
  <c r="F63" i="1"/>
  <c r="H63" i="1"/>
  <c r="J63" i="1"/>
  <c r="M63" i="1"/>
  <c r="N63" i="1"/>
  <c r="O63" i="1"/>
  <c r="P63" i="1"/>
  <c r="Q63" i="1"/>
  <c r="R63" i="1"/>
  <c r="S63" i="1"/>
  <c r="T63" i="1"/>
  <c r="U63" i="1"/>
  <c r="V63" i="1"/>
  <c r="W63" i="1"/>
  <c r="X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B64" i="1"/>
  <c r="C64" i="1"/>
  <c r="E64" i="1"/>
  <c r="F64" i="1"/>
  <c r="H64" i="1"/>
  <c r="J64" i="1"/>
  <c r="M64" i="1"/>
  <c r="N64" i="1"/>
  <c r="O64" i="1"/>
  <c r="P64" i="1"/>
  <c r="Q64" i="1"/>
  <c r="R64" i="1"/>
  <c r="S64" i="1"/>
  <c r="T64" i="1"/>
  <c r="U64" i="1"/>
  <c r="V64" i="1"/>
  <c r="W64" i="1"/>
  <c r="X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B65" i="1"/>
  <c r="C65" i="1"/>
  <c r="E65" i="1"/>
  <c r="F65" i="1"/>
  <c r="H65" i="1"/>
  <c r="J65" i="1"/>
  <c r="M65" i="1"/>
  <c r="N65" i="1"/>
  <c r="O65" i="1"/>
  <c r="P65" i="1"/>
  <c r="Q65" i="1"/>
  <c r="R65" i="1"/>
  <c r="S65" i="1"/>
  <c r="T65" i="1"/>
  <c r="U65" i="1"/>
  <c r="V65" i="1"/>
  <c r="W65" i="1"/>
  <c r="X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B66" i="1"/>
  <c r="C66" i="1"/>
  <c r="E66" i="1"/>
  <c r="F66" i="1"/>
  <c r="H66" i="1"/>
  <c r="J66" i="1"/>
  <c r="M66" i="1"/>
  <c r="N66" i="1"/>
  <c r="O66" i="1"/>
  <c r="P66" i="1"/>
  <c r="Q66" i="1"/>
  <c r="R66" i="1"/>
  <c r="S66" i="1"/>
  <c r="T66" i="1"/>
  <c r="U66" i="1"/>
  <c r="V66" i="1"/>
  <c r="W66" i="1"/>
  <c r="X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B67" i="1"/>
  <c r="C67" i="1"/>
  <c r="E67" i="1"/>
  <c r="F67" i="1"/>
  <c r="H67" i="1"/>
  <c r="J67" i="1"/>
  <c r="M67" i="1"/>
  <c r="N67" i="1"/>
  <c r="O67" i="1"/>
  <c r="P67" i="1"/>
  <c r="Q67" i="1"/>
  <c r="R67" i="1"/>
  <c r="S67" i="1"/>
  <c r="T67" i="1"/>
  <c r="U67" i="1"/>
  <c r="V67" i="1"/>
  <c r="W67" i="1"/>
  <c r="X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B68" i="1"/>
  <c r="C68" i="1"/>
  <c r="E68" i="1"/>
  <c r="F68" i="1"/>
  <c r="H68" i="1"/>
  <c r="J68" i="1"/>
  <c r="M68" i="1"/>
  <c r="N68" i="1"/>
  <c r="O68" i="1"/>
  <c r="P68" i="1"/>
  <c r="Q68" i="1"/>
  <c r="R68" i="1"/>
  <c r="S68" i="1"/>
  <c r="T68" i="1"/>
  <c r="U68" i="1"/>
  <c r="V68" i="1"/>
  <c r="W68" i="1"/>
  <c r="X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B69" i="1"/>
  <c r="C69" i="1"/>
  <c r="E69" i="1"/>
  <c r="F69" i="1"/>
  <c r="H69" i="1"/>
  <c r="J69" i="1"/>
  <c r="M69" i="1"/>
  <c r="N69" i="1"/>
  <c r="O69" i="1"/>
  <c r="P69" i="1"/>
  <c r="Q69" i="1"/>
  <c r="R69" i="1"/>
  <c r="S69" i="1"/>
  <c r="T69" i="1"/>
  <c r="U69" i="1"/>
  <c r="V69" i="1"/>
  <c r="W69" i="1"/>
  <c r="X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B70" i="1"/>
  <c r="C70" i="1"/>
  <c r="E70" i="1"/>
  <c r="F70" i="1"/>
  <c r="H70" i="1"/>
  <c r="J70" i="1"/>
  <c r="M70" i="1"/>
  <c r="N70" i="1"/>
  <c r="O70" i="1"/>
  <c r="P70" i="1"/>
  <c r="Q70" i="1"/>
  <c r="R70" i="1"/>
  <c r="S70" i="1"/>
  <c r="T70" i="1"/>
  <c r="U70" i="1"/>
  <c r="V70" i="1"/>
  <c r="W70" i="1"/>
  <c r="X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B71" i="1"/>
  <c r="C71" i="1"/>
  <c r="E71" i="1"/>
  <c r="F71" i="1"/>
  <c r="H71" i="1"/>
  <c r="J71" i="1"/>
  <c r="M71" i="1"/>
  <c r="N71" i="1"/>
  <c r="O71" i="1"/>
  <c r="P71" i="1"/>
  <c r="Q71" i="1"/>
  <c r="R71" i="1"/>
  <c r="S71" i="1"/>
  <c r="T71" i="1"/>
  <c r="U71" i="1"/>
  <c r="V71" i="1"/>
  <c r="W71" i="1"/>
  <c r="X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B72" i="1"/>
  <c r="C72" i="1"/>
  <c r="E72" i="1"/>
  <c r="F72" i="1"/>
  <c r="H72" i="1"/>
  <c r="J72" i="1"/>
  <c r="M72" i="1"/>
  <c r="N72" i="1"/>
  <c r="O72" i="1"/>
  <c r="P72" i="1"/>
  <c r="Q72" i="1"/>
  <c r="R72" i="1"/>
  <c r="S72" i="1"/>
  <c r="T72" i="1"/>
  <c r="U72" i="1"/>
  <c r="V72" i="1"/>
  <c r="W72" i="1"/>
  <c r="X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B73" i="1"/>
  <c r="C73" i="1"/>
  <c r="E73" i="1"/>
  <c r="F73" i="1"/>
  <c r="H73" i="1"/>
  <c r="J73" i="1"/>
  <c r="M73" i="1"/>
  <c r="N73" i="1"/>
  <c r="O73" i="1"/>
  <c r="P73" i="1"/>
  <c r="Q73" i="1"/>
  <c r="R73" i="1"/>
  <c r="S73" i="1"/>
  <c r="T73" i="1"/>
  <c r="U73" i="1"/>
  <c r="V73" i="1"/>
  <c r="W73" i="1"/>
  <c r="X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B74" i="1"/>
  <c r="C74" i="1"/>
  <c r="E74" i="1"/>
  <c r="F74" i="1"/>
  <c r="H74" i="1"/>
  <c r="J74" i="1"/>
  <c r="M74" i="1"/>
  <c r="N74" i="1"/>
  <c r="O74" i="1"/>
  <c r="P74" i="1"/>
  <c r="Q74" i="1"/>
  <c r="R74" i="1"/>
  <c r="S74" i="1"/>
  <c r="T74" i="1"/>
  <c r="U74" i="1"/>
  <c r="V74" i="1"/>
  <c r="W74" i="1"/>
  <c r="X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B75" i="1"/>
  <c r="C75" i="1"/>
  <c r="E75" i="1"/>
  <c r="F75" i="1"/>
  <c r="H75" i="1"/>
  <c r="J75" i="1"/>
  <c r="M75" i="1"/>
  <c r="N75" i="1"/>
  <c r="O75" i="1"/>
  <c r="P75" i="1"/>
  <c r="Q75" i="1"/>
  <c r="R75" i="1"/>
  <c r="S75" i="1"/>
  <c r="T75" i="1"/>
  <c r="U75" i="1"/>
  <c r="V75" i="1"/>
  <c r="W75" i="1"/>
  <c r="X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B76" i="1"/>
  <c r="C76" i="1"/>
  <c r="E76" i="1"/>
  <c r="F76" i="1"/>
  <c r="H76" i="1"/>
  <c r="J76" i="1"/>
  <c r="M76" i="1"/>
  <c r="N76" i="1"/>
  <c r="O76" i="1"/>
  <c r="P76" i="1"/>
  <c r="Q76" i="1"/>
  <c r="R76" i="1"/>
  <c r="S76" i="1"/>
  <c r="T76" i="1"/>
  <c r="U76" i="1"/>
  <c r="V76" i="1"/>
  <c r="W76" i="1"/>
  <c r="X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B77" i="1"/>
  <c r="C77" i="1"/>
  <c r="E77" i="1"/>
  <c r="F77" i="1"/>
  <c r="H77" i="1"/>
  <c r="J77" i="1"/>
  <c r="M77" i="1"/>
  <c r="N77" i="1"/>
  <c r="O77" i="1"/>
  <c r="P77" i="1"/>
  <c r="Q77" i="1"/>
  <c r="R77" i="1"/>
  <c r="S77" i="1"/>
  <c r="T77" i="1"/>
  <c r="U77" i="1"/>
  <c r="V77" i="1"/>
  <c r="W77" i="1"/>
  <c r="X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B78" i="1"/>
  <c r="C78" i="1"/>
  <c r="E78" i="1"/>
  <c r="F78" i="1"/>
  <c r="H78" i="1"/>
  <c r="J78" i="1"/>
  <c r="M78" i="1"/>
  <c r="N78" i="1"/>
  <c r="O78" i="1"/>
  <c r="P78" i="1"/>
  <c r="Q78" i="1"/>
  <c r="R78" i="1"/>
  <c r="S78" i="1"/>
  <c r="T78" i="1"/>
  <c r="U78" i="1"/>
  <c r="V78" i="1"/>
  <c r="W78" i="1"/>
  <c r="X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B79" i="1"/>
  <c r="C79" i="1"/>
  <c r="E79" i="1"/>
  <c r="F79" i="1"/>
  <c r="H79" i="1"/>
  <c r="J79" i="1"/>
  <c r="M79" i="1"/>
  <c r="N79" i="1"/>
  <c r="O79" i="1"/>
  <c r="P79" i="1"/>
  <c r="Q79" i="1"/>
  <c r="R79" i="1"/>
  <c r="S79" i="1"/>
  <c r="T79" i="1"/>
  <c r="U79" i="1"/>
  <c r="V79" i="1"/>
  <c r="W79" i="1"/>
  <c r="X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B80" i="1"/>
  <c r="C80" i="1"/>
  <c r="E80" i="1"/>
  <c r="F80" i="1"/>
  <c r="H80" i="1"/>
  <c r="J80" i="1"/>
  <c r="M80" i="1"/>
  <c r="N80" i="1"/>
  <c r="O80" i="1"/>
  <c r="P80" i="1"/>
  <c r="Q80" i="1"/>
  <c r="R80" i="1"/>
  <c r="S80" i="1"/>
  <c r="T80" i="1"/>
  <c r="U80" i="1"/>
  <c r="V80" i="1"/>
  <c r="W80" i="1"/>
  <c r="X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B81" i="1"/>
  <c r="C81" i="1"/>
  <c r="E81" i="1"/>
  <c r="F81" i="1"/>
  <c r="H81" i="1"/>
  <c r="J81" i="1"/>
  <c r="M81" i="1"/>
  <c r="N81" i="1"/>
  <c r="O81" i="1"/>
  <c r="P81" i="1"/>
  <c r="Q81" i="1"/>
  <c r="R81" i="1"/>
  <c r="S81" i="1"/>
  <c r="T81" i="1"/>
  <c r="U81" i="1"/>
  <c r="V81" i="1"/>
  <c r="W81" i="1"/>
  <c r="X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B82" i="1"/>
  <c r="C82" i="1"/>
  <c r="E82" i="1"/>
  <c r="F82" i="1"/>
  <c r="H82" i="1"/>
  <c r="J82" i="1"/>
  <c r="M82" i="1"/>
  <c r="N82" i="1"/>
  <c r="O82" i="1"/>
  <c r="P82" i="1"/>
  <c r="Q82" i="1"/>
  <c r="R82" i="1"/>
  <c r="S82" i="1"/>
  <c r="T82" i="1"/>
  <c r="U82" i="1"/>
  <c r="V82" i="1"/>
  <c r="W82" i="1"/>
  <c r="X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B83" i="1"/>
  <c r="C83" i="1"/>
  <c r="E83" i="1"/>
  <c r="F83" i="1"/>
  <c r="H83" i="1"/>
  <c r="J83" i="1"/>
  <c r="M83" i="1"/>
  <c r="N83" i="1"/>
  <c r="O83" i="1"/>
  <c r="P83" i="1"/>
  <c r="Q83" i="1"/>
  <c r="R83" i="1"/>
  <c r="S83" i="1"/>
  <c r="T83" i="1"/>
  <c r="U83" i="1"/>
  <c r="V83" i="1"/>
  <c r="W83" i="1"/>
  <c r="X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B84" i="1"/>
  <c r="C84" i="1"/>
  <c r="E84" i="1"/>
  <c r="F84" i="1"/>
  <c r="H84" i="1"/>
  <c r="J84" i="1"/>
  <c r="M84" i="1"/>
  <c r="N84" i="1"/>
  <c r="O84" i="1"/>
  <c r="P84" i="1"/>
  <c r="Q84" i="1"/>
  <c r="R84" i="1"/>
  <c r="S84" i="1"/>
  <c r="T84" i="1"/>
  <c r="U84" i="1"/>
  <c r="V84" i="1"/>
  <c r="W84" i="1"/>
  <c r="X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B85" i="1"/>
  <c r="C85" i="1"/>
  <c r="E85" i="1"/>
  <c r="F85" i="1"/>
  <c r="H85" i="1"/>
  <c r="J85" i="1"/>
  <c r="M85" i="1"/>
  <c r="N85" i="1"/>
  <c r="O85" i="1"/>
  <c r="P85" i="1"/>
  <c r="Q85" i="1"/>
  <c r="R85" i="1"/>
  <c r="S85" i="1"/>
  <c r="T85" i="1"/>
  <c r="U85" i="1"/>
  <c r="V85" i="1"/>
  <c r="W85" i="1"/>
  <c r="X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B86" i="1"/>
  <c r="C86" i="1"/>
  <c r="E86" i="1"/>
  <c r="F86" i="1"/>
  <c r="H86" i="1"/>
  <c r="J86" i="1"/>
  <c r="M86" i="1"/>
  <c r="N86" i="1"/>
  <c r="O86" i="1"/>
  <c r="P86" i="1"/>
  <c r="Q86" i="1"/>
  <c r="R86" i="1"/>
  <c r="S86" i="1"/>
  <c r="T86" i="1"/>
  <c r="U86" i="1"/>
  <c r="V86" i="1"/>
  <c r="W86" i="1"/>
  <c r="X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B87" i="1"/>
  <c r="C87" i="1"/>
  <c r="E87" i="1"/>
  <c r="F87" i="1"/>
  <c r="H87" i="1"/>
  <c r="J87" i="1"/>
  <c r="M87" i="1"/>
  <c r="N87" i="1"/>
  <c r="O87" i="1"/>
  <c r="P87" i="1"/>
  <c r="Q87" i="1"/>
  <c r="R87" i="1"/>
  <c r="S87" i="1"/>
  <c r="T87" i="1"/>
  <c r="U87" i="1"/>
  <c r="V87" i="1"/>
  <c r="W87" i="1"/>
  <c r="X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B88" i="1"/>
  <c r="C88" i="1"/>
  <c r="E88" i="1"/>
  <c r="F88" i="1"/>
  <c r="H88" i="1"/>
  <c r="J88" i="1"/>
  <c r="M88" i="1"/>
  <c r="N88" i="1"/>
  <c r="O88" i="1"/>
  <c r="P88" i="1"/>
  <c r="Q88" i="1"/>
  <c r="R88" i="1"/>
  <c r="S88" i="1"/>
  <c r="T88" i="1"/>
  <c r="U88" i="1"/>
  <c r="V88" i="1"/>
  <c r="W88" i="1"/>
  <c r="X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B89" i="1"/>
  <c r="C89" i="1"/>
  <c r="E89" i="1"/>
  <c r="F89" i="1"/>
  <c r="H89" i="1"/>
  <c r="J89" i="1"/>
  <c r="M89" i="1"/>
  <c r="N89" i="1"/>
  <c r="O89" i="1"/>
  <c r="P89" i="1"/>
  <c r="Q89" i="1"/>
  <c r="R89" i="1"/>
  <c r="S89" i="1"/>
  <c r="T89" i="1"/>
  <c r="U89" i="1"/>
  <c r="V89" i="1"/>
  <c r="W89" i="1"/>
  <c r="X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B90" i="1"/>
  <c r="C90" i="1"/>
  <c r="E90" i="1"/>
  <c r="F90" i="1"/>
  <c r="H90" i="1"/>
  <c r="J90" i="1"/>
  <c r="M90" i="1"/>
  <c r="N90" i="1"/>
  <c r="O90" i="1"/>
  <c r="P90" i="1"/>
  <c r="Q90" i="1"/>
  <c r="R90" i="1"/>
  <c r="S90" i="1"/>
  <c r="T90" i="1"/>
  <c r="U90" i="1"/>
  <c r="V90" i="1"/>
  <c r="W90" i="1"/>
  <c r="X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B91" i="1"/>
  <c r="C91" i="1"/>
  <c r="E91" i="1"/>
  <c r="F91" i="1"/>
  <c r="H91" i="1"/>
  <c r="J91" i="1"/>
  <c r="M91" i="1"/>
  <c r="N91" i="1"/>
  <c r="O91" i="1"/>
  <c r="P91" i="1"/>
  <c r="Q91" i="1"/>
  <c r="R91" i="1"/>
  <c r="S91" i="1"/>
  <c r="T91" i="1"/>
  <c r="U91" i="1"/>
  <c r="V91" i="1"/>
  <c r="W91" i="1"/>
  <c r="X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B92" i="1"/>
  <c r="C92" i="1"/>
  <c r="E92" i="1"/>
  <c r="F92" i="1"/>
  <c r="H92" i="1"/>
  <c r="J92" i="1"/>
  <c r="M92" i="1"/>
  <c r="N92" i="1"/>
  <c r="O92" i="1"/>
  <c r="P92" i="1"/>
  <c r="Q92" i="1"/>
  <c r="R92" i="1"/>
  <c r="S92" i="1"/>
  <c r="T92" i="1"/>
  <c r="U92" i="1"/>
  <c r="V92" i="1"/>
  <c r="W92" i="1"/>
  <c r="X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B93" i="1"/>
  <c r="C93" i="1"/>
  <c r="E93" i="1"/>
  <c r="F93" i="1"/>
  <c r="H93" i="1"/>
  <c r="J93" i="1"/>
  <c r="M93" i="1"/>
  <c r="N93" i="1"/>
  <c r="O93" i="1"/>
  <c r="P93" i="1"/>
  <c r="Q93" i="1"/>
  <c r="R93" i="1"/>
  <c r="S93" i="1"/>
  <c r="T93" i="1"/>
  <c r="U93" i="1"/>
  <c r="V93" i="1"/>
  <c r="W93" i="1"/>
  <c r="X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B94" i="1"/>
  <c r="C94" i="1"/>
  <c r="E94" i="1"/>
  <c r="F94" i="1"/>
  <c r="H94" i="1"/>
  <c r="J94" i="1"/>
  <c r="M94" i="1"/>
  <c r="N94" i="1"/>
  <c r="O94" i="1"/>
  <c r="P94" i="1"/>
  <c r="Q94" i="1"/>
  <c r="R94" i="1"/>
  <c r="S94" i="1"/>
  <c r="T94" i="1"/>
  <c r="U94" i="1"/>
  <c r="V94" i="1"/>
  <c r="W94" i="1"/>
  <c r="X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B95" i="1"/>
  <c r="C95" i="1"/>
  <c r="E95" i="1"/>
  <c r="F95" i="1"/>
  <c r="H95" i="1"/>
  <c r="J95" i="1"/>
  <c r="M95" i="1"/>
  <c r="N95" i="1"/>
  <c r="O95" i="1"/>
  <c r="P95" i="1"/>
  <c r="Q95" i="1"/>
  <c r="R95" i="1"/>
  <c r="S95" i="1"/>
  <c r="T95" i="1"/>
  <c r="U95" i="1"/>
  <c r="V95" i="1"/>
  <c r="W95" i="1"/>
  <c r="X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B96" i="1"/>
  <c r="C96" i="1"/>
  <c r="E96" i="1"/>
  <c r="F96" i="1"/>
  <c r="H96" i="1"/>
  <c r="J96" i="1"/>
  <c r="M96" i="1"/>
  <c r="N96" i="1"/>
  <c r="O96" i="1"/>
  <c r="P96" i="1"/>
  <c r="Q96" i="1"/>
  <c r="R96" i="1"/>
  <c r="S96" i="1"/>
  <c r="T96" i="1"/>
  <c r="U96" i="1"/>
  <c r="V96" i="1"/>
  <c r="W96" i="1"/>
  <c r="X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B97" i="1"/>
  <c r="C97" i="1"/>
  <c r="E97" i="1"/>
  <c r="F97" i="1"/>
  <c r="H97" i="1"/>
  <c r="J97" i="1"/>
  <c r="M97" i="1"/>
  <c r="N97" i="1"/>
  <c r="O97" i="1"/>
  <c r="P97" i="1"/>
  <c r="Q97" i="1"/>
  <c r="R97" i="1"/>
  <c r="S97" i="1"/>
  <c r="T97" i="1"/>
  <c r="U97" i="1"/>
  <c r="V97" i="1"/>
  <c r="W97" i="1"/>
  <c r="X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B98" i="1"/>
  <c r="C98" i="1"/>
  <c r="E98" i="1"/>
  <c r="F98" i="1"/>
  <c r="H98" i="1"/>
  <c r="J98" i="1"/>
  <c r="M98" i="1"/>
  <c r="N98" i="1"/>
  <c r="O98" i="1"/>
  <c r="P98" i="1"/>
  <c r="Q98" i="1"/>
  <c r="R98" i="1"/>
  <c r="S98" i="1"/>
  <c r="T98" i="1"/>
  <c r="U98" i="1"/>
  <c r="V98" i="1"/>
  <c r="W98" i="1"/>
  <c r="X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B99" i="1"/>
  <c r="C99" i="1"/>
  <c r="E99" i="1"/>
  <c r="F99" i="1"/>
  <c r="H99" i="1"/>
  <c r="J99" i="1"/>
  <c r="M99" i="1"/>
  <c r="N99" i="1"/>
  <c r="O99" i="1"/>
  <c r="P99" i="1"/>
  <c r="Q99" i="1"/>
  <c r="R99" i="1"/>
  <c r="S99" i="1"/>
  <c r="T99" i="1"/>
  <c r="U99" i="1"/>
  <c r="V99" i="1"/>
  <c r="W99" i="1"/>
  <c r="X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B100" i="1"/>
  <c r="C100" i="1"/>
  <c r="E100" i="1"/>
  <c r="F100" i="1"/>
  <c r="H100" i="1"/>
  <c r="J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B101" i="1"/>
  <c r="C101" i="1"/>
  <c r="E101" i="1"/>
  <c r="F101" i="1"/>
  <c r="H101" i="1"/>
  <c r="J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B102" i="1"/>
  <c r="C102" i="1"/>
  <c r="E102" i="1"/>
  <c r="F102" i="1"/>
  <c r="H102" i="1"/>
  <c r="J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B103" i="1"/>
  <c r="C103" i="1"/>
  <c r="E103" i="1"/>
  <c r="F103" i="1"/>
  <c r="H103" i="1"/>
  <c r="J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B104" i="1"/>
  <c r="C104" i="1"/>
  <c r="E104" i="1"/>
  <c r="F104" i="1"/>
  <c r="H104" i="1"/>
  <c r="J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B105" i="1"/>
  <c r="C105" i="1"/>
  <c r="E105" i="1"/>
  <c r="F105" i="1"/>
  <c r="H105" i="1"/>
  <c r="J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B106" i="1"/>
  <c r="C106" i="1"/>
  <c r="E106" i="1"/>
  <c r="F106" i="1"/>
  <c r="H106" i="1"/>
  <c r="J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B107" i="1"/>
  <c r="C107" i="1"/>
  <c r="E107" i="1"/>
  <c r="F107" i="1"/>
  <c r="H107" i="1"/>
  <c r="J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B108" i="1"/>
  <c r="C108" i="1"/>
  <c r="E108" i="1"/>
  <c r="F108" i="1"/>
  <c r="H108" i="1"/>
  <c r="J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B109" i="1"/>
  <c r="C109" i="1"/>
  <c r="E109" i="1"/>
  <c r="F109" i="1"/>
  <c r="H109" i="1"/>
  <c r="J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B110" i="1"/>
  <c r="C110" i="1"/>
  <c r="E110" i="1"/>
  <c r="F110" i="1"/>
  <c r="H110" i="1"/>
  <c r="J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B111" i="1"/>
  <c r="C111" i="1"/>
  <c r="E111" i="1"/>
  <c r="F111" i="1"/>
  <c r="H111" i="1"/>
  <c r="J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B112" i="1"/>
  <c r="C112" i="1"/>
  <c r="E112" i="1"/>
  <c r="F112" i="1"/>
  <c r="H112" i="1"/>
  <c r="J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B113" i="1"/>
  <c r="C113" i="1"/>
  <c r="E113" i="1"/>
  <c r="F113" i="1"/>
  <c r="H113" i="1"/>
  <c r="J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B114" i="1"/>
  <c r="C114" i="1"/>
  <c r="E114" i="1"/>
  <c r="F114" i="1"/>
  <c r="H114" i="1"/>
  <c r="J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B115" i="1"/>
  <c r="C115" i="1"/>
  <c r="E115" i="1"/>
  <c r="F115" i="1"/>
  <c r="H115" i="1"/>
  <c r="J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B116" i="1"/>
  <c r="C116" i="1"/>
  <c r="E116" i="1"/>
  <c r="F116" i="1"/>
  <c r="H116" i="1"/>
  <c r="J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B117" i="1"/>
  <c r="C117" i="1"/>
  <c r="E117" i="1"/>
  <c r="F117" i="1"/>
  <c r="H117" i="1"/>
  <c r="J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B118" i="1"/>
  <c r="C118" i="1"/>
  <c r="E118" i="1"/>
  <c r="F118" i="1"/>
  <c r="H118" i="1"/>
  <c r="J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B119" i="1"/>
  <c r="C119" i="1"/>
  <c r="E119" i="1"/>
  <c r="F119" i="1"/>
  <c r="H119" i="1"/>
  <c r="J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B120" i="1"/>
  <c r="C120" i="1"/>
  <c r="E120" i="1"/>
  <c r="F120" i="1"/>
  <c r="H120" i="1"/>
  <c r="J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B121" i="1"/>
  <c r="C121" i="1"/>
  <c r="E121" i="1"/>
  <c r="F121" i="1"/>
  <c r="H121" i="1"/>
  <c r="J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B122" i="1"/>
  <c r="C122" i="1"/>
  <c r="E122" i="1"/>
  <c r="F122" i="1"/>
  <c r="H122" i="1"/>
  <c r="J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B123" i="1"/>
  <c r="C123" i="1"/>
  <c r="E123" i="1"/>
  <c r="F123" i="1"/>
  <c r="H123" i="1"/>
  <c r="J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B124" i="1"/>
  <c r="C124" i="1"/>
  <c r="E124" i="1"/>
  <c r="F124" i="1"/>
  <c r="H124" i="1"/>
  <c r="J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B125" i="1"/>
  <c r="C125" i="1"/>
  <c r="E125" i="1"/>
  <c r="F125" i="1"/>
  <c r="H125" i="1"/>
  <c r="J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B126" i="1"/>
  <c r="C126" i="1"/>
  <c r="E126" i="1"/>
  <c r="F126" i="1"/>
  <c r="H126" i="1"/>
  <c r="J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B127" i="1"/>
  <c r="C127" i="1"/>
  <c r="E127" i="1"/>
  <c r="F127" i="1"/>
  <c r="H127" i="1"/>
  <c r="J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B128" i="1"/>
  <c r="C128" i="1"/>
  <c r="E128" i="1"/>
  <c r="F128" i="1"/>
  <c r="H128" i="1"/>
  <c r="J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B129" i="1"/>
  <c r="C129" i="1"/>
  <c r="E129" i="1"/>
  <c r="F129" i="1"/>
  <c r="H129" i="1"/>
  <c r="J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B130" i="1"/>
  <c r="C130" i="1"/>
  <c r="E130" i="1"/>
  <c r="F130" i="1"/>
  <c r="H130" i="1"/>
  <c r="J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B131" i="1"/>
  <c r="C131" i="1"/>
  <c r="E131" i="1"/>
  <c r="F131" i="1"/>
  <c r="H131" i="1"/>
  <c r="J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B132" i="1"/>
  <c r="C132" i="1"/>
  <c r="E132" i="1"/>
  <c r="F132" i="1"/>
  <c r="H132" i="1"/>
  <c r="J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B133" i="1"/>
  <c r="C133" i="1"/>
  <c r="E133" i="1"/>
  <c r="F133" i="1"/>
  <c r="H133" i="1"/>
  <c r="J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B134" i="1"/>
  <c r="C134" i="1"/>
  <c r="E134" i="1"/>
  <c r="F134" i="1"/>
  <c r="H134" i="1"/>
  <c r="J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B135" i="1"/>
  <c r="C135" i="1"/>
  <c r="E135" i="1"/>
  <c r="F135" i="1"/>
  <c r="H135" i="1"/>
  <c r="J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B136" i="1"/>
  <c r="C136" i="1"/>
  <c r="E136" i="1"/>
  <c r="F136" i="1"/>
  <c r="H136" i="1"/>
  <c r="J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B137" i="1"/>
  <c r="C137" i="1"/>
  <c r="E137" i="1"/>
  <c r="F137" i="1"/>
  <c r="H137" i="1"/>
  <c r="J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B138" i="1"/>
  <c r="C138" i="1"/>
  <c r="E138" i="1"/>
  <c r="F138" i="1"/>
  <c r="H138" i="1"/>
  <c r="J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B139" i="1"/>
  <c r="C139" i="1"/>
  <c r="E139" i="1"/>
  <c r="F139" i="1"/>
  <c r="H139" i="1"/>
  <c r="J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B140" i="1"/>
  <c r="C140" i="1"/>
  <c r="E140" i="1"/>
  <c r="F140" i="1"/>
  <c r="H140" i="1"/>
  <c r="J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B141" i="1"/>
  <c r="C141" i="1"/>
  <c r="E141" i="1"/>
  <c r="F141" i="1"/>
  <c r="H141" i="1"/>
  <c r="J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B142" i="1"/>
  <c r="C142" i="1"/>
  <c r="E142" i="1"/>
  <c r="F142" i="1"/>
  <c r="H142" i="1"/>
  <c r="J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B143" i="1"/>
  <c r="C143" i="1"/>
  <c r="E143" i="1"/>
  <c r="F143" i="1"/>
  <c r="H143" i="1"/>
  <c r="J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B144" i="1"/>
  <c r="C144" i="1"/>
  <c r="E144" i="1"/>
  <c r="F144" i="1"/>
  <c r="H144" i="1"/>
  <c r="J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B145" i="1"/>
  <c r="C145" i="1"/>
  <c r="E145" i="1"/>
  <c r="F145" i="1"/>
  <c r="H145" i="1"/>
  <c r="J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B146" i="1"/>
  <c r="C146" i="1"/>
  <c r="E146" i="1"/>
  <c r="F146" i="1"/>
  <c r="H146" i="1"/>
  <c r="J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B147" i="1"/>
  <c r="C147" i="1"/>
  <c r="E147" i="1"/>
  <c r="F147" i="1"/>
  <c r="H147" i="1"/>
  <c r="J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B148" i="1"/>
  <c r="C148" i="1"/>
  <c r="E148" i="1"/>
  <c r="F148" i="1"/>
  <c r="H148" i="1"/>
  <c r="J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B149" i="1"/>
  <c r="C149" i="1"/>
  <c r="E149" i="1"/>
  <c r="F149" i="1"/>
  <c r="H149" i="1"/>
  <c r="J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B150" i="1"/>
  <c r="C150" i="1"/>
  <c r="E150" i="1"/>
  <c r="F150" i="1"/>
  <c r="H150" i="1"/>
  <c r="J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B151" i="1"/>
  <c r="C151" i="1"/>
  <c r="E151" i="1"/>
  <c r="F151" i="1"/>
  <c r="H151" i="1"/>
  <c r="J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B152" i="1"/>
  <c r="C152" i="1"/>
  <c r="E152" i="1"/>
  <c r="F152" i="1"/>
  <c r="H152" i="1"/>
  <c r="J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B153" i="1"/>
  <c r="C153" i="1"/>
  <c r="E153" i="1"/>
  <c r="F153" i="1"/>
  <c r="H153" i="1"/>
  <c r="J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B154" i="1"/>
  <c r="C154" i="1"/>
  <c r="E154" i="1"/>
  <c r="F154" i="1"/>
  <c r="H154" i="1"/>
  <c r="J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B155" i="1"/>
  <c r="C155" i="1"/>
  <c r="E155" i="1"/>
  <c r="F155" i="1"/>
  <c r="H155" i="1"/>
  <c r="J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B156" i="1"/>
  <c r="C156" i="1"/>
  <c r="E156" i="1"/>
  <c r="F156" i="1"/>
  <c r="H156" i="1"/>
  <c r="J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B157" i="1"/>
  <c r="C157" i="1"/>
  <c r="E157" i="1"/>
  <c r="F157" i="1"/>
  <c r="H157" i="1"/>
  <c r="J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B158" i="1"/>
  <c r="C158" i="1"/>
  <c r="E158" i="1"/>
  <c r="F158" i="1"/>
  <c r="H158" i="1"/>
  <c r="J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B159" i="1"/>
  <c r="C159" i="1"/>
  <c r="E159" i="1"/>
  <c r="F159" i="1"/>
  <c r="H159" i="1"/>
  <c r="J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B160" i="1"/>
  <c r="C160" i="1"/>
  <c r="E160" i="1"/>
  <c r="F160" i="1"/>
  <c r="H160" i="1"/>
  <c r="J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B161" i="1"/>
  <c r="C161" i="1"/>
  <c r="E161" i="1"/>
  <c r="F161" i="1"/>
  <c r="H161" i="1"/>
  <c r="J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B162" i="1"/>
  <c r="C162" i="1"/>
  <c r="E162" i="1"/>
  <c r="F162" i="1"/>
  <c r="H162" i="1"/>
  <c r="J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B163" i="1"/>
  <c r="C163" i="1"/>
  <c r="E163" i="1"/>
  <c r="F163" i="1"/>
  <c r="H163" i="1"/>
  <c r="J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B164" i="1"/>
  <c r="C164" i="1"/>
  <c r="E164" i="1"/>
  <c r="F164" i="1"/>
  <c r="H164" i="1"/>
  <c r="J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B165" i="1"/>
  <c r="C165" i="1"/>
  <c r="E165" i="1"/>
  <c r="F165" i="1"/>
  <c r="H165" i="1"/>
  <c r="J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B166" i="1"/>
  <c r="C166" i="1"/>
  <c r="E166" i="1"/>
  <c r="F166" i="1"/>
  <c r="H166" i="1"/>
  <c r="J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B167" i="1"/>
  <c r="C167" i="1"/>
  <c r="E167" i="1"/>
  <c r="F167" i="1"/>
  <c r="H167" i="1"/>
  <c r="J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B168" i="1"/>
  <c r="C168" i="1"/>
  <c r="E168" i="1"/>
  <c r="F168" i="1"/>
  <c r="H168" i="1"/>
  <c r="J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B169" i="1"/>
  <c r="C169" i="1"/>
  <c r="E169" i="1"/>
  <c r="F169" i="1"/>
  <c r="H169" i="1"/>
  <c r="J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B170" i="1"/>
  <c r="C170" i="1"/>
  <c r="E170" i="1"/>
  <c r="F170" i="1"/>
  <c r="H170" i="1"/>
  <c r="J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B171" i="1"/>
  <c r="C171" i="1"/>
  <c r="E171" i="1"/>
  <c r="F171" i="1"/>
  <c r="H171" i="1"/>
  <c r="J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B172" i="1"/>
  <c r="C172" i="1"/>
  <c r="E172" i="1"/>
  <c r="F172" i="1"/>
  <c r="H172" i="1"/>
  <c r="J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B173" i="1"/>
  <c r="C173" i="1"/>
  <c r="E173" i="1"/>
  <c r="F173" i="1"/>
  <c r="H173" i="1"/>
  <c r="J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B174" i="1"/>
  <c r="C174" i="1"/>
  <c r="E174" i="1"/>
  <c r="F174" i="1"/>
  <c r="H174" i="1"/>
  <c r="J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B175" i="1"/>
  <c r="C175" i="1"/>
  <c r="E175" i="1"/>
  <c r="F175" i="1"/>
  <c r="H175" i="1"/>
  <c r="J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B176" i="1"/>
  <c r="C176" i="1"/>
  <c r="E176" i="1"/>
  <c r="F176" i="1"/>
  <c r="H176" i="1"/>
  <c r="J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B177" i="1"/>
  <c r="C177" i="1"/>
  <c r="E177" i="1"/>
  <c r="F177" i="1"/>
  <c r="H177" i="1"/>
  <c r="J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B178" i="1"/>
  <c r="C178" i="1"/>
  <c r="E178" i="1"/>
  <c r="F178" i="1"/>
  <c r="H178" i="1"/>
  <c r="J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B179" i="1"/>
  <c r="C179" i="1"/>
  <c r="E179" i="1"/>
  <c r="F179" i="1"/>
  <c r="H179" i="1"/>
  <c r="J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B180" i="1"/>
  <c r="C180" i="1"/>
  <c r="E180" i="1"/>
  <c r="F180" i="1"/>
  <c r="H180" i="1"/>
  <c r="J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B181" i="1"/>
  <c r="C181" i="1"/>
  <c r="E181" i="1"/>
  <c r="F181" i="1"/>
  <c r="H181" i="1"/>
  <c r="J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B182" i="1"/>
  <c r="C182" i="1"/>
  <c r="E182" i="1"/>
  <c r="F182" i="1"/>
  <c r="H182" i="1"/>
  <c r="J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B183" i="1"/>
  <c r="C183" i="1"/>
  <c r="E183" i="1"/>
  <c r="F183" i="1"/>
  <c r="H183" i="1"/>
  <c r="J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B184" i="1"/>
  <c r="C184" i="1"/>
  <c r="E184" i="1"/>
  <c r="F184" i="1"/>
  <c r="H184" i="1"/>
  <c r="J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B185" i="1"/>
  <c r="C185" i="1"/>
  <c r="E185" i="1"/>
  <c r="F185" i="1"/>
  <c r="H185" i="1"/>
  <c r="J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B186" i="1"/>
  <c r="C186" i="1"/>
  <c r="E186" i="1"/>
  <c r="F186" i="1"/>
  <c r="H186" i="1"/>
  <c r="J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</calcChain>
</file>

<file path=xl/sharedStrings.xml><?xml version="1.0" encoding="utf-8"?>
<sst xmlns="http://schemas.openxmlformats.org/spreadsheetml/2006/main" count="73" uniqueCount="26">
  <si>
    <t>PHILLIPS PRODUCTION COMPANY</t>
  </si>
  <si>
    <t>HEDGING SCHEDULE</t>
  </si>
  <si>
    <t>NX1</t>
  </si>
  <si>
    <t>Calculated</t>
  </si>
  <si>
    <t>Basis</t>
  </si>
  <si>
    <t>Financial</t>
  </si>
  <si>
    <t xml:space="preserve">NOTE:  The Calculated Basis is based on a formula </t>
  </si>
  <si>
    <t>provided by Phillips.  The Basis is calculated as a</t>
  </si>
  <si>
    <t>percentage of the NYMEX Settle price at diffiering price</t>
  </si>
  <si>
    <t>levels.</t>
  </si>
  <si>
    <t>NX1 Hedge</t>
  </si>
  <si>
    <t>less Physical</t>
  </si>
  <si>
    <t>Physical</t>
  </si>
  <si>
    <t>Price</t>
  </si>
  <si>
    <t>DIGITAL OPTIONS</t>
  </si>
  <si>
    <t>Multiplier</t>
  </si>
  <si>
    <t>Type</t>
  </si>
  <si>
    <t>Put</t>
  </si>
  <si>
    <t>Call</t>
  </si>
  <si>
    <t>Position</t>
  </si>
  <si>
    <t>Long</t>
  </si>
  <si>
    <t>Short</t>
  </si>
  <si>
    <t>Hedge</t>
  </si>
  <si>
    <t>Value</t>
  </si>
  <si>
    <t>Strike Price</t>
  </si>
  <si>
    <t>EUROPEAN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</si>
</sst>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90" formatCode="#,##0.000_);\(#,##0.000\)"/>
  </numFmts>
  <fonts count="8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.5"/>
      <name val="Arial"/>
    </font>
    <font>
      <sz val="9.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2" borderId="1" xfId="1" applyNumberFormat="1" applyFont="1" applyFill="1" applyBorder="1"/>
    <xf numFmtId="164" fontId="0" fillId="2" borderId="0" xfId="1" applyNumberFormat="1" applyFont="1" applyFill="1"/>
    <xf numFmtId="44" fontId="0" fillId="2" borderId="1" xfId="1" applyFont="1" applyFill="1" applyBorder="1"/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4" fontId="0" fillId="2" borderId="4" xfId="1" applyNumberFormat="1" applyFont="1" applyFill="1" applyBorder="1"/>
    <xf numFmtId="0" fontId="5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3" borderId="5" xfId="1" applyNumberFormat="1" applyFont="1" applyFill="1" applyBorder="1"/>
    <xf numFmtId="0" fontId="2" fillId="2" borderId="0" xfId="0" applyFont="1" applyFill="1"/>
    <xf numFmtId="164" fontId="2" fillId="2" borderId="0" xfId="1" applyNumberFormat="1" applyFont="1" applyFill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4" fontId="0" fillId="2" borderId="1" xfId="0" applyNumberFormat="1" applyFill="1" applyBorder="1"/>
    <xf numFmtId="44" fontId="0" fillId="2" borderId="5" xfId="0" applyNumberFormat="1" applyFill="1" applyBorder="1"/>
    <xf numFmtId="44" fontId="0" fillId="2" borderId="0" xfId="0" applyNumberFormat="1" applyFill="1"/>
    <xf numFmtId="164" fontId="0" fillId="3" borderId="5" xfId="0" applyNumberFormat="1" applyFill="1" applyBorder="1"/>
    <xf numFmtId="164" fontId="0" fillId="3" borderId="1" xfId="0" applyNumberFormat="1" applyFill="1" applyBorder="1"/>
    <xf numFmtId="0" fontId="3" fillId="3" borderId="6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44" fontId="0" fillId="2" borderId="7" xfId="0" applyNumberFormat="1" applyFill="1" applyBorder="1"/>
    <xf numFmtId="44" fontId="0" fillId="2" borderId="8" xfId="0" applyNumberFormat="1" applyFill="1" applyBorder="1"/>
    <xf numFmtId="44" fontId="0" fillId="2" borderId="9" xfId="0" applyNumberFormat="1" applyFill="1" applyBorder="1"/>
    <xf numFmtId="39" fontId="0" fillId="2" borderId="10" xfId="0" applyNumberFormat="1" applyFill="1" applyBorder="1"/>
    <xf numFmtId="39" fontId="0" fillId="2" borderId="5" xfId="0" applyNumberFormat="1" applyFill="1" applyBorder="1"/>
    <xf numFmtId="39" fontId="0" fillId="2" borderId="11" xfId="0" applyNumberFormat="1" applyFill="1" applyBorder="1"/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5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44" fontId="0" fillId="2" borderId="18" xfId="0" applyNumberFormat="1" applyFill="1" applyBorder="1"/>
    <xf numFmtId="190" fontId="0" fillId="2" borderId="18" xfId="0" applyNumberFormat="1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6556291390728"/>
          <c:y val="3.2608695652173912E-2"/>
          <c:w val="0.89072847682119216"/>
          <c:h val="0.89402173913043481"/>
        </c:manualLayout>
      </c:layout>
      <c:lineChart>
        <c:grouping val="standard"/>
        <c:varyColors val="0"/>
        <c:ser>
          <c:idx val="0"/>
          <c:order val="0"/>
          <c:tx>
            <c:v>Calculated Basis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Sheet1!$A$11:$A$186</c:f>
              <c:numCache>
                <c:formatCode>_("$"* #,##0.00_);_("$"* \(#,##0.00\);_("$"* "-"??_);_(@_)</c:formatCode>
                <c:ptCount val="176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  <c:pt idx="14">
                  <c:v>2.4500000000000002</c:v>
                </c:pt>
                <c:pt idx="15">
                  <c:v>2.5</c:v>
                </c:pt>
                <c:pt idx="16">
                  <c:v>2.5499999999999998</c:v>
                </c:pt>
                <c:pt idx="17">
                  <c:v>2.6</c:v>
                </c:pt>
                <c:pt idx="18">
                  <c:v>2.65</c:v>
                </c:pt>
                <c:pt idx="19">
                  <c:v>2.7</c:v>
                </c:pt>
                <c:pt idx="20">
                  <c:v>2.75</c:v>
                </c:pt>
                <c:pt idx="21">
                  <c:v>2.8</c:v>
                </c:pt>
                <c:pt idx="22">
                  <c:v>2.85</c:v>
                </c:pt>
                <c:pt idx="23">
                  <c:v>2.9</c:v>
                </c:pt>
                <c:pt idx="24">
                  <c:v>2.95</c:v>
                </c:pt>
                <c:pt idx="25">
                  <c:v>3</c:v>
                </c:pt>
                <c:pt idx="26">
                  <c:v>3.05</c:v>
                </c:pt>
                <c:pt idx="27">
                  <c:v>3.1</c:v>
                </c:pt>
                <c:pt idx="28">
                  <c:v>3.15</c:v>
                </c:pt>
                <c:pt idx="29">
                  <c:v>3.2</c:v>
                </c:pt>
                <c:pt idx="30">
                  <c:v>3.25</c:v>
                </c:pt>
                <c:pt idx="31">
                  <c:v>3.3</c:v>
                </c:pt>
                <c:pt idx="32">
                  <c:v>3.35</c:v>
                </c:pt>
                <c:pt idx="33">
                  <c:v>3.4</c:v>
                </c:pt>
                <c:pt idx="34">
                  <c:v>3.45</c:v>
                </c:pt>
                <c:pt idx="35">
                  <c:v>3.5</c:v>
                </c:pt>
                <c:pt idx="36">
                  <c:v>3.55</c:v>
                </c:pt>
                <c:pt idx="37">
                  <c:v>3.6</c:v>
                </c:pt>
                <c:pt idx="38">
                  <c:v>3.65</c:v>
                </c:pt>
                <c:pt idx="39">
                  <c:v>3.7</c:v>
                </c:pt>
                <c:pt idx="40">
                  <c:v>3.75</c:v>
                </c:pt>
                <c:pt idx="41">
                  <c:v>3.8</c:v>
                </c:pt>
                <c:pt idx="42">
                  <c:v>3.85</c:v>
                </c:pt>
                <c:pt idx="43">
                  <c:v>3.9</c:v>
                </c:pt>
                <c:pt idx="44">
                  <c:v>3.95</c:v>
                </c:pt>
                <c:pt idx="45">
                  <c:v>4</c:v>
                </c:pt>
                <c:pt idx="46">
                  <c:v>4.05</c:v>
                </c:pt>
                <c:pt idx="47">
                  <c:v>4.0999999999999996</c:v>
                </c:pt>
                <c:pt idx="48">
                  <c:v>4.1500000000000004</c:v>
                </c:pt>
                <c:pt idx="49">
                  <c:v>4.2</c:v>
                </c:pt>
                <c:pt idx="50">
                  <c:v>4.25</c:v>
                </c:pt>
                <c:pt idx="51">
                  <c:v>4.3</c:v>
                </c:pt>
                <c:pt idx="52">
                  <c:v>4.3499999999999996</c:v>
                </c:pt>
                <c:pt idx="53">
                  <c:v>4.4000000000000004</c:v>
                </c:pt>
                <c:pt idx="54">
                  <c:v>4.45</c:v>
                </c:pt>
                <c:pt idx="55">
                  <c:v>4.5</c:v>
                </c:pt>
                <c:pt idx="56">
                  <c:v>4.55</c:v>
                </c:pt>
                <c:pt idx="57">
                  <c:v>4.5999999999999996</c:v>
                </c:pt>
                <c:pt idx="58">
                  <c:v>4.6500000000000004</c:v>
                </c:pt>
                <c:pt idx="59">
                  <c:v>4.7</c:v>
                </c:pt>
                <c:pt idx="60">
                  <c:v>4.75</c:v>
                </c:pt>
                <c:pt idx="61">
                  <c:v>4.8</c:v>
                </c:pt>
                <c:pt idx="62">
                  <c:v>4.8499999999999996</c:v>
                </c:pt>
                <c:pt idx="63">
                  <c:v>4.9000000000000004</c:v>
                </c:pt>
                <c:pt idx="64">
                  <c:v>4.95</c:v>
                </c:pt>
                <c:pt idx="65">
                  <c:v>5</c:v>
                </c:pt>
                <c:pt idx="66">
                  <c:v>5.05</c:v>
                </c:pt>
                <c:pt idx="67">
                  <c:v>5.0999999999999996</c:v>
                </c:pt>
                <c:pt idx="68">
                  <c:v>5.15</c:v>
                </c:pt>
                <c:pt idx="69">
                  <c:v>5.2</c:v>
                </c:pt>
                <c:pt idx="70">
                  <c:v>5.25</c:v>
                </c:pt>
                <c:pt idx="71">
                  <c:v>5.3</c:v>
                </c:pt>
                <c:pt idx="72">
                  <c:v>5.35</c:v>
                </c:pt>
                <c:pt idx="73">
                  <c:v>5.4</c:v>
                </c:pt>
                <c:pt idx="74">
                  <c:v>5.45</c:v>
                </c:pt>
                <c:pt idx="75">
                  <c:v>5.5</c:v>
                </c:pt>
                <c:pt idx="76">
                  <c:v>5.55</c:v>
                </c:pt>
                <c:pt idx="77">
                  <c:v>5.6</c:v>
                </c:pt>
                <c:pt idx="78">
                  <c:v>5.65</c:v>
                </c:pt>
                <c:pt idx="79">
                  <c:v>5.7</c:v>
                </c:pt>
                <c:pt idx="80">
                  <c:v>5.75</c:v>
                </c:pt>
                <c:pt idx="81">
                  <c:v>5.8</c:v>
                </c:pt>
                <c:pt idx="82">
                  <c:v>5.85</c:v>
                </c:pt>
                <c:pt idx="83">
                  <c:v>5.9</c:v>
                </c:pt>
                <c:pt idx="84">
                  <c:v>5.95</c:v>
                </c:pt>
                <c:pt idx="85">
                  <c:v>6</c:v>
                </c:pt>
                <c:pt idx="86">
                  <c:v>6.05</c:v>
                </c:pt>
                <c:pt idx="87">
                  <c:v>6.1</c:v>
                </c:pt>
                <c:pt idx="88">
                  <c:v>6.15</c:v>
                </c:pt>
                <c:pt idx="89">
                  <c:v>6.2</c:v>
                </c:pt>
                <c:pt idx="90">
                  <c:v>6.25</c:v>
                </c:pt>
                <c:pt idx="91">
                  <c:v>6.3</c:v>
                </c:pt>
                <c:pt idx="92">
                  <c:v>6.35</c:v>
                </c:pt>
                <c:pt idx="93">
                  <c:v>6.4</c:v>
                </c:pt>
                <c:pt idx="94">
                  <c:v>6.45</c:v>
                </c:pt>
                <c:pt idx="95">
                  <c:v>6.5</c:v>
                </c:pt>
                <c:pt idx="96">
                  <c:v>6.55</c:v>
                </c:pt>
                <c:pt idx="97">
                  <c:v>6.6</c:v>
                </c:pt>
                <c:pt idx="98">
                  <c:v>6.65</c:v>
                </c:pt>
                <c:pt idx="99">
                  <c:v>6.7</c:v>
                </c:pt>
                <c:pt idx="100">
                  <c:v>6.75</c:v>
                </c:pt>
                <c:pt idx="101">
                  <c:v>6.8</c:v>
                </c:pt>
                <c:pt idx="102">
                  <c:v>6.85</c:v>
                </c:pt>
                <c:pt idx="103">
                  <c:v>6.9</c:v>
                </c:pt>
                <c:pt idx="104">
                  <c:v>6.95</c:v>
                </c:pt>
                <c:pt idx="105">
                  <c:v>7</c:v>
                </c:pt>
                <c:pt idx="106">
                  <c:v>7.05</c:v>
                </c:pt>
                <c:pt idx="107">
                  <c:v>7.1</c:v>
                </c:pt>
                <c:pt idx="108">
                  <c:v>7.15</c:v>
                </c:pt>
                <c:pt idx="109">
                  <c:v>7.2</c:v>
                </c:pt>
                <c:pt idx="110">
                  <c:v>7.25</c:v>
                </c:pt>
                <c:pt idx="111">
                  <c:v>7.3000000000000096</c:v>
                </c:pt>
                <c:pt idx="112">
                  <c:v>7.3500000000000103</c:v>
                </c:pt>
                <c:pt idx="113">
                  <c:v>7.4</c:v>
                </c:pt>
                <c:pt idx="114">
                  <c:v>7.45</c:v>
                </c:pt>
                <c:pt idx="115">
                  <c:v>7.5</c:v>
                </c:pt>
                <c:pt idx="116">
                  <c:v>7.5500000000000096</c:v>
                </c:pt>
                <c:pt idx="117">
                  <c:v>7.6000000000000103</c:v>
                </c:pt>
                <c:pt idx="118">
                  <c:v>7.65</c:v>
                </c:pt>
                <c:pt idx="119">
                  <c:v>7.7000000000000099</c:v>
                </c:pt>
                <c:pt idx="120">
                  <c:v>7.7500000000000098</c:v>
                </c:pt>
                <c:pt idx="121">
                  <c:v>7.8000000000000096</c:v>
                </c:pt>
                <c:pt idx="122">
                  <c:v>7.8500000000000103</c:v>
                </c:pt>
                <c:pt idx="123">
                  <c:v>7.9</c:v>
                </c:pt>
                <c:pt idx="124">
                  <c:v>7.9500000000000099</c:v>
                </c:pt>
                <c:pt idx="125">
                  <c:v>8.0000000000000107</c:v>
                </c:pt>
                <c:pt idx="126">
                  <c:v>8.0500000000000096</c:v>
                </c:pt>
                <c:pt idx="127">
                  <c:v>8.1000000000000103</c:v>
                </c:pt>
                <c:pt idx="128">
                  <c:v>8.1500000000000092</c:v>
                </c:pt>
                <c:pt idx="129">
                  <c:v>8.2000000000000099</c:v>
                </c:pt>
                <c:pt idx="130">
                  <c:v>8.2500000000000107</c:v>
                </c:pt>
                <c:pt idx="131">
                  <c:v>8.3000000000000096</c:v>
                </c:pt>
                <c:pt idx="132">
                  <c:v>8.3500000000000103</c:v>
                </c:pt>
                <c:pt idx="133">
                  <c:v>8.4000000000000092</c:v>
                </c:pt>
                <c:pt idx="134">
                  <c:v>8.4500000000000099</c:v>
                </c:pt>
                <c:pt idx="135">
                  <c:v>8.5000000000000107</c:v>
                </c:pt>
                <c:pt idx="136">
                  <c:v>8.5500000000000096</c:v>
                </c:pt>
                <c:pt idx="137">
                  <c:v>8.6000000000000103</c:v>
                </c:pt>
                <c:pt idx="138">
                  <c:v>8.6500000000000092</c:v>
                </c:pt>
                <c:pt idx="139">
                  <c:v>8.7000000000000099</c:v>
                </c:pt>
                <c:pt idx="140">
                  <c:v>8.7500000000000107</c:v>
                </c:pt>
                <c:pt idx="141">
                  <c:v>8.8000000000000096</c:v>
                </c:pt>
                <c:pt idx="142">
                  <c:v>8.8500000000000103</c:v>
                </c:pt>
                <c:pt idx="143">
                  <c:v>8.9000000000000092</c:v>
                </c:pt>
                <c:pt idx="144">
                  <c:v>8.9500000000000099</c:v>
                </c:pt>
                <c:pt idx="145">
                  <c:v>9.0000000000000107</c:v>
                </c:pt>
                <c:pt idx="146">
                  <c:v>9.0500000000000096</c:v>
                </c:pt>
                <c:pt idx="147">
                  <c:v>9.1000000000000103</c:v>
                </c:pt>
                <c:pt idx="148">
                  <c:v>9.1500000000000092</c:v>
                </c:pt>
                <c:pt idx="149">
                  <c:v>9.2000000000000099</c:v>
                </c:pt>
                <c:pt idx="150">
                  <c:v>9.2500000000000107</c:v>
                </c:pt>
                <c:pt idx="151">
                  <c:v>9.3000000000000096</c:v>
                </c:pt>
                <c:pt idx="152">
                  <c:v>9.3500000000000103</c:v>
                </c:pt>
                <c:pt idx="153">
                  <c:v>9.4000000000000092</c:v>
                </c:pt>
                <c:pt idx="154">
                  <c:v>9.4500000000000099</c:v>
                </c:pt>
                <c:pt idx="155">
                  <c:v>9.5000000000000107</c:v>
                </c:pt>
                <c:pt idx="156">
                  <c:v>9.5500000000000096</c:v>
                </c:pt>
                <c:pt idx="157">
                  <c:v>9.6000000000000103</c:v>
                </c:pt>
                <c:pt idx="158">
                  <c:v>9.6500000000000092</c:v>
                </c:pt>
                <c:pt idx="159">
                  <c:v>9.7000000000000099</c:v>
                </c:pt>
                <c:pt idx="160">
                  <c:v>9.7500000000000107</c:v>
                </c:pt>
                <c:pt idx="161">
                  <c:v>9.8000000000000096</c:v>
                </c:pt>
                <c:pt idx="162">
                  <c:v>9.8500000000000103</c:v>
                </c:pt>
                <c:pt idx="163">
                  <c:v>9.9000000000000092</c:v>
                </c:pt>
                <c:pt idx="164">
                  <c:v>9.9500000000000099</c:v>
                </c:pt>
                <c:pt idx="165">
                  <c:v>10</c:v>
                </c:pt>
                <c:pt idx="166">
                  <c:v>10.050000000000001</c:v>
                </c:pt>
                <c:pt idx="167">
                  <c:v>10.1</c:v>
                </c:pt>
                <c:pt idx="168">
                  <c:v>10.15</c:v>
                </c:pt>
                <c:pt idx="169">
                  <c:v>10.199999999999999</c:v>
                </c:pt>
                <c:pt idx="170">
                  <c:v>10.25</c:v>
                </c:pt>
                <c:pt idx="171">
                  <c:v>10.3</c:v>
                </c:pt>
                <c:pt idx="172">
                  <c:v>10.35</c:v>
                </c:pt>
                <c:pt idx="173">
                  <c:v>10.4</c:v>
                </c:pt>
                <c:pt idx="174">
                  <c:v>10.45</c:v>
                </c:pt>
                <c:pt idx="175">
                  <c:v>10.5</c:v>
                </c:pt>
              </c:numCache>
            </c:numRef>
          </c:cat>
          <c:val>
            <c:numRef>
              <c:f>Sheet1!$B$11:$B$186</c:f>
              <c:numCache>
                <c:formatCode>_("$"* #,##0.000_);_("$"* \(#,##0.000\);_("$"* "-"??_);_(@_)</c:formatCode>
                <c:ptCount val="176"/>
                <c:pt idx="0">
                  <c:v>0.24500000000000002</c:v>
                </c:pt>
                <c:pt idx="1">
                  <c:v>0.25200000000000006</c:v>
                </c:pt>
                <c:pt idx="2">
                  <c:v>0.25900000000000006</c:v>
                </c:pt>
                <c:pt idx="3">
                  <c:v>0.26600000000000001</c:v>
                </c:pt>
                <c:pt idx="4">
                  <c:v>0.27300000000000002</c:v>
                </c:pt>
                <c:pt idx="5">
                  <c:v>0.24</c:v>
                </c:pt>
                <c:pt idx="6">
                  <c:v>0.24599999999999997</c:v>
                </c:pt>
                <c:pt idx="7">
                  <c:v>0.252</c:v>
                </c:pt>
                <c:pt idx="8">
                  <c:v>0.25800000000000001</c:v>
                </c:pt>
                <c:pt idx="9">
                  <c:v>0.26400000000000001</c:v>
                </c:pt>
                <c:pt idx="10">
                  <c:v>0.22500000000000001</c:v>
                </c:pt>
                <c:pt idx="11">
                  <c:v>0.22999999999999998</c:v>
                </c:pt>
                <c:pt idx="12">
                  <c:v>0.23500000000000001</c:v>
                </c:pt>
                <c:pt idx="13">
                  <c:v>0.24</c:v>
                </c:pt>
                <c:pt idx="14">
                  <c:v>0.24500000000000002</c:v>
                </c:pt>
                <c:pt idx="15">
                  <c:v>0.2</c:v>
                </c:pt>
                <c:pt idx="16">
                  <c:v>0.20399999999999999</c:v>
                </c:pt>
                <c:pt idx="17">
                  <c:v>0.20800000000000002</c:v>
                </c:pt>
                <c:pt idx="18">
                  <c:v>0.21199999999999999</c:v>
                </c:pt>
                <c:pt idx="19">
                  <c:v>0.21600000000000003</c:v>
                </c:pt>
                <c:pt idx="20">
                  <c:v>0.16499999999999998</c:v>
                </c:pt>
                <c:pt idx="21">
                  <c:v>0.16799999999999998</c:v>
                </c:pt>
                <c:pt idx="22">
                  <c:v>0.17099999999999999</c:v>
                </c:pt>
                <c:pt idx="23">
                  <c:v>0.17399999999999999</c:v>
                </c:pt>
                <c:pt idx="24">
                  <c:v>0.17699999999999999</c:v>
                </c:pt>
                <c:pt idx="25">
                  <c:v>0.12</c:v>
                </c:pt>
                <c:pt idx="26">
                  <c:v>0.122</c:v>
                </c:pt>
                <c:pt idx="27">
                  <c:v>0.12400000000000001</c:v>
                </c:pt>
                <c:pt idx="28">
                  <c:v>0.126</c:v>
                </c:pt>
                <c:pt idx="29">
                  <c:v>0.128</c:v>
                </c:pt>
                <c:pt idx="30">
                  <c:v>6.5000000000000002E-2</c:v>
                </c:pt>
                <c:pt idx="31">
                  <c:v>6.6000000000000003E-2</c:v>
                </c:pt>
                <c:pt idx="32">
                  <c:v>6.7000000000000004E-2</c:v>
                </c:pt>
                <c:pt idx="33">
                  <c:v>6.8000000000000005E-2</c:v>
                </c:pt>
                <c:pt idx="34">
                  <c:v>6.9000000000000006E-2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-0.08</c:v>
                </c:pt>
                <c:pt idx="46">
                  <c:v>-8.1000000000000003E-2</c:v>
                </c:pt>
                <c:pt idx="47">
                  <c:v>-8.199999999999999E-2</c:v>
                </c:pt>
                <c:pt idx="48">
                  <c:v>-8.3000000000000004E-2</c:v>
                </c:pt>
                <c:pt idx="49">
                  <c:v>-8.4000000000000005E-2</c:v>
                </c:pt>
                <c:pt idx="50">
                  <c:v>-8.5000000000000006E-2</c:v>
                </c:pt>
                <c:pt idx="51">
                  <c:v>-8.5999999999999993E-2</c:v>
                </c:pt>
                <c:pt idx="52">
                  <c:v>-8.6999999999999994E-2</c:v>
                </c:pt>
                <c:pt idx="53">
                  <c:v>-8.8000000000000009E-2</c:v>
                </c:pt>
                <c:pt idx="54">
                  <c:v>-8.900000000000001E-2</c:v>
                </c:pt>
                <c:pt idx="55">
                  <c:v>-0.18</c:v>
                </c:pt>
                <c:pt idx="56">
                  <c:v>-0.182</c:v>
                </c:pt>
                <c:pt idx="57">
                  <c:v>-0.184</c:v>
                </c:pt>
                <c:pt idx="58">
                  <c:v>-0.18600000000000003</c:v>
                </c:pt>
                <c:pt idx="59">
                  <c:v>-0.188</c:v>
                </c:pt>
                <c:pt idx="60">
                  <c:v>-0.19</c:v>
                </c:pt>
                <c:pt idx="61">
                  <c:v>-0.192</c:v>
                </c:pt>
                <c:pt idx="62">
                  <c:v>-0.19399999999999998</c:v>
                </c:pt>
                <c:pt idx="63">
                  <c:v>-0.19600000000000001</c:v>
                </c:pt>
                <c:pt idx="64">
                  <c:v>-0.19800000000000001</c:v>
                </c:pt>
                <c:pt idx="65">
                  <c:v>-0.3</c:v>
                </c:pt>
                <c:pt idx="66">
                  <c:v>-0.30299999999999999</c:v>
                </c:pt>
                <c:pt idx="67">
                  <c:v>-0.30599999999999999</c:v>
                </c:pt>
                <c:pt idx="68">
                  <c:v>-0.309</c:v>
                </c:pt>
                <c:pt idx="69">
                  <c:v>-0.312</c:v>
                </c:pt>
                <c:pt idx="70">
                  <c:v>-0.315</c:v>
                </c:pt>
                <c:pt idx="71">
                  <c:v>-0.318</c:v>
                </c:pt>
                <c:pt idx="72">
                  <c:v>-0.32099999999999995</c:v>
                </c:pt>
                <c:pt idx="73">
                  <c:v>-0.32400000000000001</c:v>
                </c:pt>
                <c:pt idx="74">
                  <c:v>-0.32700000000000001</c:v>
                </c:pt>
                <c:pt idx="75">
                  <c:v>-0.44</c:v>
                </c:pt>
                <c:pt idx="76">
                  <c:v>-0.44400000000000001</c:v>
                </c:pt>
                <c:pt idx="77">
                  <c:v>-0.44799999999999995</c:v>
                </c:pt>
                <c:pt idx="78">
                  <c:v>-0.45200000000000001</c:v>
                </c:pt>
                <c:pt idx="79">
                  <c:v>-0.45600000000000002</c:v>
                </c:pt>
                <c:pt idx="80">
                  <c:v>-0.46</c:v>
                </c:pt>
                <c:pt idx="81">
                  <c:v>-0.46399999999999997</c:v>
                </c:pt>
                <c:pt idx="82">
                  <c:v>-0.46799999999999997</c:v>
                </c:pt>
                <c:pt idx="83">
                  <c:v>-0.47200000000000003</c:v>
                </c:pt>
                <c:pt idx="84">
                  <c:v>-0.47600000000000003</c:v>
                </c:pt>
                <c:pt idx="85">
                  <c:v>-0.60000000000000009</c:v>
                </c:pt>
                <c:pt idx="86">
                  <c:v>-0.60499999999999998</c:v>
                </c:pt>
                <c:pt idx="87">
                  <c:v>-0.61</c:v>
                </c:pt>
                <c:pt idx="88">
                  <c:v>-0.6150000000000001</c:v>
                </c:pt>
                <c:pt idx="89">
                  <c:v>-0.62000000000000011</c:v>
                </c:pt>
                <c:pt idx="90">
                  <c:v>-0.625</c:v>
                </c:pt>
                <c:pt idx="91">
                  <c:v>-0.63</c:v>
                </c:pt>
                <c:pt idx="92">
                  <c:v>-0.63500000000000001</c:v>
                </c:pt>
                <c:pt idx="93">
                  <c:v>-0.64000000000000012</c:v>
                </c:pt>
                <c:pt idx="94">
                  <c:v>-0.64500000000000002</c:v>
                </c:pt>
                <c:pt idx="95">
                  <c:v>-0.65</c:v>
                </c:pt>
                <c:pt idx="96">
                  <c:v>-0.65500000000000003</c:v>
                </c:pt>
                <c:pt idx="97">
                  <c:v>-0.66</c:v>
                </c:pt>
                <c:pt idx="98">
                  <c:v>-0.66500000000000004</c:v>
                </c:pt>
                <c:pt idx="99">
                  <c:v>-0.67</c:v>
                </c:pt>
                <c:pt idx="100">
                  <c:v>-0.67500000000000004</c:v>
                </c:pt>
                <c:pt idx="101">
                  <c:v>-0.68</c:v>
                </c:pt>
                <c:pt idx="102">
                  <c:v>-0.68500000000000005</c:v>
                </c:pt>
                <c:pt idx="103">
                  <c:v>-0.69000000000000006</c:v>
                </c:pt>
                <c:pt idx="104">
                  <c:v>-0.69500000000000006</c:v>
                </c:pt>
                <c:pt idx="105">
                  <c:v>-0.70000000000000007</c:v>
                </c:pt>
                <c:pt idx="106">
                  <c:v>-0.70500000000000007</c:v>
                </c:pt>
                <c:pt idx="107">
                  <c:v>-0.71</c:v>
                </c:pt>
                <c:pt idx="108">
                  <c:v>-0.71500000000000008</c:v>
                </c:pt>
                <c:pt idx="109">
                  <c:v>-0.72000000000000008</c:v>
                </c:pt>
                <c:pt idx="110">
                  <c:v>-0.72500000000000009</c:v>
                </c:pt>
                <c:pt idx="111">
                  <c:v>-0.73000000000000098</c:v>
                </c:pt>
                <c:pt idx="112">
                  <c:v>-0.7350000000000011</c:v>
                </c:pt>
                <c:pt idx="113">
                  <c:v>-0.7400000000000001</c:v>
                </c:pt>
                <c:pt idx="114">
                  <c:v>-0.74500000000000011</c:v>
                </c:pt>
                <c:pt idx="115">
                  <c:v>-0.75</c:v>
                </c:pt>
                <c:pt idx="116">
                  <c:v>-0.755000000000001</c:v>
                </c:pt>
                <c:pt idx="117">
                  <c:v>-0.76000000000000112</c:v>
                </c:pt>
                <c:pt idx="118">
                  <c:v>-0.76500000000000012</c:v>
                </c:pt>
                <c:pt idx="119">
                  <c:v>-0.77000000000000102</c:v>
                </c:pt>
                <c:pt idx="120">
                  <c:v>-0.77500000000000102</c:v>
                </c:pt>
                <c:pt idx="121">
                  <c:v>-0.78000000000000103</c:v>
                </c:pt>
                <c:pt idx="122">
                  <c:v>-0.78500000000000103</c:v>
                </c:pt>
                <c:pt idx="123">
                  <c:v>-0.79</c:v>
                </c:pt>
                <c:pt idx="124">
                  <c:v>-0.79500000000000104</c:v>
                </c:pt>
                <c:pt idx="125">
                  <c:v>-0.80000000000000115</c:v>
                </c:pt>
                <c:pt idx="126">
                  <c:v>-0.80500000000000105</c:v>
                </c:pt>
                <c:pt idx="127">
                  <c:v>-0.81000000000000105</c:v>
                </c:pt>
                <c:pt idx="128">
                  <c:v>-0.81500000000000095</c:v>
                </c:pt>
                <c:pt idx="129">
                  <c:v>-0.82000000000000106</c:v>
                </c:pt>
                <c:pt idx="130">
                  <c:v>-0.82500000000000107</c:v>
                </c:pt>
                <c:pt idx="131">
                  <c:v>-0.83000000000000096</c:v>
                </c:pt>
                <c:pt idx="132">
                  <c:v>-0.83500000000000107</c:v>
                </c:pt>
                <c:pt idx="133">
                  <c:v>-0.84000000000000097</c:v>
                </c:pt>
                <c:pt idx="134">
                  <c:v>-0.84500000000000108</c:v>
                </c:pt>
                <c:pt idx="135">
                  <c:v>-0.85000000000000109</c:v>
                </c:pt>
                <c:pt idx="136">
                  <c:v>-0.85500000000000098</c:v>
                </c:pt>
                <c:pt idx="137">
                  <c:v>-0.8600000000000011</c:v>
                </c:pt>
                <c:pt idx="138">
                  <c:v>-0.86500000000000099</c:v>
                </c:pt>
                <c:pt idx="139">
                  <c:v>-0.87000000000000099</c:v>
                </c:pt>
                <c:pt idx="140">
                  <c:v>-0.87500000000000111</c:v>
                </c:pt>
                <c:pt idx="141">
                  <c:v>-0.880000000000001</c:v>
                </c:pt>
                <c:pt idx="142">
                  <c:v>-0.88500000000000112</c:v>
                </c:pt>
                <c:pt idx="143">
                  <c:v>-0.89000000000000101</c:v>
                </c:pt>
                <c:pt idx="144">
                  <c:v>-0.89500000000000102</c:v>
                </c:pt>
                <c:pt idx="145">
                  <c:v>-0.90000000000000113</c:v>
                </c:pt>
                <c:pt idx="146">
                  <c:v>-0.90500000000000103</c:v>
                </c:pt>
                <c:pt idx="147">
                  <c:v>-0.91000000000000103</c:v>
                </c:pt>
                <c:pt idx="148">
                  <c:v>-0.91500000000000092</c:v>
                </c:pt>
                <c:pt idx="149">
                  <c:v>-0.92000000000000104</c:v>
                </c:pt>
                <c:pt idx="150">
                  <c:v>-0.92500000000000115</c:v>
                </c:pt>
                <c:pt idx="151">
                  <c:v>-0.93000000000000105</c:v>
                </c:pt>
                <c:pt idx="152">
                  <c:v>-0.93500000000000105</c:v>
                </c:pt>
                <c:pt idx="153">
                  <c:v>-0.94000000000000095</c:v>
                </c:pt>
                <c:pt idx="154">
                  <c:v>-0.94500000000000106</c:v>
                </c:pt>
                <c:pt idx="155">
                  <c:v>-0.95000000000000107</c:v>
                </c:pt>
                <c:pt idx="156">
                  <c:v>-0.95500000000000096</c:v>
                </c:pt>
                <c:pt idx="157">
                  <c:v>-0.96000000000000107</c:v>
                </c:pt>
                <c:pt idx="158">
                  <c:v>-0.96500000000000097</c:v>
                </c:pt>
                <c:pt idx="159">
                  <c:v>-0.97000000000000108</c:v>
                </c:pt>
                <c:pt idx="160">
                  <c:v>-0.97500000000000109</c:v>
                </c:pt>
                <c:pt idx="161">
                  <c:v>-0.98000000000000098</c:v>
                </c:pt>
                <c:pt idx="162">
                  <c:v>-0.9850000000000011</c:v>
                </c:pt>
                <c:pt idx="163">
                  <c:v>-0.99000000000000099</c:v>
                </c:pt>
                <c:pt idx="164">
                  <c:v>-0.99500000000000099</c:v>
                </c:pt>
                <c:pt idx="165">
                  <c:v>-1</c:v>
                </c:pt>
                <c:pt idx="166">
                  <c:v>-1.0050000000000001</c:v>
                </c:pt>
                <c:pt idx="167">
                  <c:v>-1.01</c:v>
                </c:pt>
                <c:pt idx="168">
                  <c:v>-1.0150000000000001</c:v>
                </c:pt>
                <c:pt idx="169">
                  <c:v>-1.02</c:v>
                </c:pt>
                <c:pt idx="170">
                  <c:v>-1.0250000000000001</c:v>
                </c:pt>
                <c:pt idx="171">
                  <c:v>-1.03</c:v>
                </c:pt>
                <c:pt idx="172">
                  <c:v>-1.0349999999999999</c:v>
                </c:pt>
                <c:pt idx="173">
                  <c:v>-1.04</c:v>
                </c:pt>
                <c:pt idx="174">
                  <c:v>-1.0449999999999999</c:v>
                </c:pt>
                <c:pt idx="175">
                  <c:v>-1.05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1-49C0-A48E-22F6F701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39416"/>
        <c:axId val="1"/>
      </c:lineChart>
      <c:catAx>
        <c:axId val="18873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NX1</a:t>
                </a:r>
              </a:p>
            </c:rich>
          </c:tx>
          <c:layout>
            <c:manualLayout>
              <c:xMode val="edge"/>
              <c:yMode val="edge"/>
              <c:x val="0.529801324503311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Calculated Basis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8994565217391297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39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tabSelected="1" workbookViewId="0"/>
  </sheetViews>
  <sheetFormatPr defaultRowHeight="13.2" x14ac:dyDescent="0.25"/>
  <cols>
    <col min="1" max="1" width="10.6640625" style="1" customWidth="1"/>
    <col min="2" max="2" width="10.6640625" style="4" customWidth="1"/>
    <col min="3" max="3" width="10.6640625" style="1" customWidth="1"/>
    <col min="4" max="4" width="2.6640625" style="1" customWidth="1"/>
    <col min="5" max="6" width="10.6640625" style="1" customWidth="1"/>
    <col min="7" max="7" width="2.6640625" style="1" customWidth="1"/>
    <col min="8" max="8" width="12" style="1" customWidth="1"/>
    <col min="9" max="9" width="9.109375" style="1" customWidth="1"/>
    <col min="10" max="10" width="10.6640625" style="1" customWidth="1"/>
    <col min="11" max="11" width="2.6640625" style="1" customWidth="1"/>
    <col min="12" max="12" width="10.6640625" style="1" customWidth="1"/>
    <col min="13" max="24" width="6.6640625" style="1" customWidth="1"/>
    <col min="25" max="25" width="2.6640625" style="1" customWidth="1"/>
    <col min="26" max="37" width="6.6640625" style="1" customWidth="1"/>
  </cols>
  <sheetData>
    <row r="1" spans="1:37" x14ac:dyDescent="0.25">
      <c r="A1" s="1" t="s">
        <v>0</v>
      </c>
    </row>
    <row r="2" spans="1:37" x14ac:dyDescent="0.25">
      <c r="A2" s="1" t="s">
        <v>1</v>
      </c>
    </row>
    <row r="3" spans="1:37" ht="13.8" thickBot="1" x14ac:dyDescent="0.3">
      <c r="M3" s="26" t="s">
        <v>14</v>
      </c>
      <c r="Z3" s="26" t="s">
        <v>25</v>
      </c>
    </row>
    <row r="4" spans="1:37" ht="13.8" thickBot="1" x14ac:dyDescent="0.3">
      <c r="A4" s="16" t="s">
        <v>6</v>
      </c>
      <c r="B4" s="17"/>
      <c r="C4" s="16"/>
      <c r="D4" s="16"/>
      <c r="E4" s="16"/>
      <c r="F4" s="16"/>
      <c r="G4" s="16"/>
      <c r="H4" s="16"/>
      <c r="L4" s="40" t="s">
        <v>24</v>
      </c>
      <c r="M4" s="43">
        <v>2</v>
      </c>
      <c r="N4" s="43">
        <v>2.25</v>
      </c>
      <c r="O4" s="43">
        <v>2.5</v>
      </c>
      <c r="P4" s="43">
        <v>2.75</v>
      </c>
      <c r="Q4" s="43">
        <v>3</v>
      </c>
      <c r="R4" s="43">
        <v>3.25</v>
      </c>
      <c r="S4" s="43">
        <v>3.5</v>
      </c>
      <c r="T4" s="43">
        <v>4</v>
      </c>
      <c r="U4" s="43">
        <v>4.5</v>
      </c>
      <c r="V4" s="43">
        <v>5</v>
      </c>
      <c r="W4" s="43">
        <v>5.5</v>
      </c>
      <c r="X4" s="43">
        <v>6</v>
      </c>
      <c r="Z4" s="28">
        <f>Strike_1</f>
        <v>2</v>
      </c>
      <c r="AA4" s="29">
        <f>Strike_2</f>
        <v>2.25</v>
      </c>
      <c r="AB4" s="29">
        <f>Strike_3</f>
        <v>2.5</v>
      </c>
      <c r="AC4" s="29">
        <f>Strike_4</f>
        <v>2.75</v>
      </c>
      <c r="AD4" s="29">
        <f>Strike_5</f>
        <v>3</v>
      </c>
      <c r="AE4" s="29">
        <f>Strike_6</f>
        <v>3.25</v>
      </c>
      <c r="AF4" s="29">
        <f>Strike_7</f>
        <v>3.5</v>
      </c>
      <c r="AG4" s="29">
        <f>Strike_8</f>
        <v>4</v>
      </c>
      <c r="AH4" s="29">
        <f>Strike_9</f>
        <v>4.5</v>
      </c>
      <c r="AI4" s="29">
        <f>Strike_10</f>
        <v>5</v>
      </c>
      <c r="AJ4" s="29">
        <f>Strike_11</f>
        <v>5.5</v>
      </c>
      <c r="AK4" s="30">
        <f>Strike_12</f>
        <v>6</v>
      </c>
    </row>
    <row r="5" spans="1:37" ht="13.8" thickBot="1" x14ac:dyDescent="0.3">
      <c r="A5" s="16" t="s">
        <v>7</v>
      </c>
      <c r="B5" s="17"/>
      <c r="C5" s="16"/>
      <c r="D5" s="16"/>
      <c r="E5" s="16"/>
      <c r="F5" s="16"/>
      <c r="G5" s="16"/>
      <c r="H5" s="16"/>
      <c r="L5" s="41" t="s">
        <v>15</v>
      </c>
      <c r="M5" s="44">
        <v>0.04</v>
      </c>
      <c r="N5" s="44">
        <v>4.4999999999999998E-2</v>
      </c>
      <c r="O5" s="44">
        <v>0.05</v>
      </c>
      <c r="P5" s="44">
        <v>5.5E-2</v>
      </c>
      <c r="Q5" s="44">
        <v>0.06</v>
      </c>
      <c r="R5" s="44">
        <v>6.5000000000000002E-2</v>
      </c>
      <c r="S5" s="44">
        <v>7.0000000000000007E-2</v>
      </c>
      <c r="T5" s="44">
        <v>0.08</v>
      </c>
      <c r="U5" s="44">
        <v>0.09</v>
      </c>
      <c r="V5" s="44">
        <v>0.1</v>
      </c>
      <c r="W5" s="44">
        <v>0.11</v>
      </c>
      <c r="X5" s="44">
        <v>0.12</v>
      </c>
      <c r="Z5" s="31">
        <v>0.02</v>
      </c>
      <c r="AA5" s="32">
        <v>0.02</v>
      </c>
      <c r="AB5" s="32">
        <v>0.02</v>
      </c>
      <c r="AC5" s="32">
        <v>0.02</v>
      </c>
      <c r="AD5" s="32">
        <v>0.02</v>
      </c>
      <c r="AE5" s="32">
        <v>0.02</v>
      </c>
      <c r="AF5" s="32">
        <v>0.02</v>
      </c>
      <c r="AG5" s="32">
        <v>0.02</v>
      </c>
      <c r="AH5" s="32">
        <v>0.02</v>
      </c>
      <c r="AI5" s="32">
        <v>0.02</v>
      </c>
      <c r="AJ5" s="32">
        <v>0.02</v>
      </c>
      <c r="AK5" s="33">
        <v>0.02</v>
      </c>
    </row>
    <row r="6" spans="1:37" ht="13.8" thickBot="1" x14ac:dyDescent="0.3">
      <c r="A6" s="16" t="s">
        <v>8</v>
      </c>
      <c r="B6" s="17"/>
      <c r="C6" s="16"/>
      <c r="D6" s="16"/>
      <c r="E6" s="16"/>
      <c r="F6" s="16"/>
      <c r="G6" s="16"/>
      <c r="H6" s="16"/>
      <c r="L6" s="41" t="s">
        <v>16</v>
      </c>
      <c r="M6" s="45" t="s">
        <v>17</v>
      </c>
      <c r="N6" s="45" t="s">
        <v>17</v>
      </c>
      <c r="O6" s="45" t="s">
        <v>17</v>
      </c>
      <c r="P6" s="45" t="s">
        <v>17</v>
      </c>
      <c r="Q6" s="45" t="s">
        <v>17</v>
      </c>
      <c r="R6" s="45" t="s">
        <v>17</v>
      </c>
      <c r="S6" s="45" t="s">
        <v>17</v>
      </c>
      <c r="T6" s="45" t="s">
        <v>18</v>
      </c>
      <c r="U6" s="45" t="s">
        <v>18</v>
      </c>
      <c r="V6" s="45" t="s">
        <v>18</v>
      </c>
      <c r="W6" s="45" t="s">
        <v>18</v>
      </c>
      <c r="X6" s="45" t="s">
        <v>18</v>
      </c>
      <c r="Z6" s="34" t="s">
        <v>17</v>
      </c>
      <c r="AA6" s="35" t="s">
        <v>17</v>
      </c>
      <c r="AB6" s="35" t="s">
        <v>17</v>
      </c>
      <c r="AC6" s="35" t="s">
        <v>17</v>
      </c>
      <c r="AD6" s="35" t="s">
        <v>17</v>
      </c>
      <c r="AE6" s="35" t="s">
        <v>17</v>
      </c>
      <c r="AF6" s="35" t="s">
        <v>17</v>
      </c>
      <c r="AG6" s="35" t="s">
        <v>18</v>
      </c>
      <c r="AH6" s="35" t="s">
        <v>18</v>
      </c>
      <c r="AI6" s="35" t="s">
        <v>18</v>
      </c>
      <c r="AJ6" s="35" t="s">
        <v>18</v>
      </c>
      <c r="AK6" s="36" t="s">
        <v>18</v>
      </c>
    </row>
    <row r="7" spans="1:37" ht="13.8" thickBot="1" x14ac:dyDescent="0.3">
      <c r="A7" s="16" t="s">
        <v>9</v>
      </c>
      <c r="L7" s="42" t="s">
        <v>19</v>
      </c>
      <c r="M7" s="45" t="s">
        <v>20</v>
      </c>
      <c r="N7" s="45" t="s">
        <v>20</v>
      </c>
      <c r="O7" s="45" t="s">
        <v>20</v>
      </c>
      <c r="P7" s="45" t="s">
        <v>20</v>
      </c>
      <c r="Q7" s="45" t="s">
        <v>20</v>
      </c>
      <c r="R7" s="45" t="s">
        <v>20</v>
      </c>
      <c r="S7" s="45" t="s">
        <v>20</v>
      </c>
      <c r="T7" s="45" t="s">
        <v>21</v>
      </c>
      <c r="U7" s="45" t="s">
        <v>21</v>
      </c>
      <c r="V7" s="45" t="s">
        <v>21</v>
      </c>
      <c r="W7" s="45" t="s">
        <v>21</v>
      </c>
      <c r="X7" s="45" t="s">
        <v>21</v>
      </c>
      <c r="Z7" s="37" t="s">
        <v>21</v>
      </c>
      <c r="AA7" s="38" t="s">
        <v>21</v>
      </c>
      <c r="AB7" s="38" t="s">
        <v>21</v>
      </c>
      <c r="AC7" s="38" t="s">
        <v>21</v>
      </c>
      <c r="AD7" s="38" t="s">
        <v>21</v>
      </c>
      <c r="AE7" s="38" t="s">
        <v>21</v>
      </c>
      <c r="AF7" s="38" t="s">
        <v>21</v>
      </c>
      <c r="AG7" s="38" t="s">
        <v>21</v>
      </c>
      <c r="AH7" s="38" t="s">
        <v>21</v>
      </c>
      <c r="AI7" s="38" t="s">
        <v>21</v>
      </c>
      <c r="AJ7" s="38" t="s">
        <v>21</v>
      </c>
      <c r="AK7" s="39" t="s">
        <v>21</v>
      </c>
    </row>
    <row r="8" spans="1:37" ht="13.8" thickBot="1" x14ac:dyDescent="0.3">
      <c r="A8" s="10"/>
      <c r="B8" s="11"/>
      <c r="C8" s="10"/>
      <c r="D8" s="10"/>
      <c r="E8" s="10"/>
      <c r="F8" s="10"/>
      <c r="G8" s="10"/>
      <c r="H8" s="10"/>
    </row>
    <row r="9" spans="1:37" x14ac:dyDescent="0.25">
      <c r="A9" s="8"/>
      <c r="B9" s="12" t="s">
        <v>3</v>
      </c>
      <c r="C9" s="18" t="s">
        <v>12</v>
      </c>
      <c r="D9" s="9"/>
      <c r="E9" s="8" t="s">
        <v>5</v>
      </c>
      <c r="F9" s="18" t="s">
        <v>5</v>
      </c>
      <c r="G9" s="18"/>
      <c r="H9" s="18" t="s">
        <v>5</v>
      </c>
      <c r="J9" s="25" t="s">
        <v>22</v>
      </c>
      <c r="K9" s="27"/>
    </row>
    <row r="10" spans="1:37" ht="13.8" thickBot="1" x14ac:dyDescent="0.3">
      <c r="A10" s="6" t="s">
        <v>2</v>
      </c>
      <c r="B10" s="13" t="s">
        <v>4</v>
      </c>
      <c r="C10" s="19" t="s">
        <v>13</v>
      </c>
      <c r="D10" s="7"/>
      <c r="E10" s="6" t="s">
        <v>10</v>
      </c>
      <c r="F10" s="19" t="s">
        <v>13</v>
      </c>
      <c r="G10" s="19"/>
      <c r="H10" s="19" t="s">
        <v>11</v>
      </c>
      <c r="J10" s="13" t="s">
        <v>23</v>
      </c>
      <c r="K10" s="27"/>
    </row>
    <row r="11" spans="1:37" x14ac:dyDescent="0.25">
      <c r="A11" s="20">
        <v>1.75</v>
      </c>
      <c r="B11" s="14">
        <f>+A11*0.14</f>
        <v>0.24500000000000002</v>
      </c>
      <c r="C11" s="3">
        <f>+A11+B11</f>
        <v>1.9950000000000001</v>
      </c>
      <c r="D11" s="2"/>
      <c r="E11" s="5">
        <v>5</v>
      </c>
      <c r="F11" s="3">
        <f>+B11+E11</f>
        <v>5.2450000000000001</v>
      </c>
      <c r="G11" s="3"/>
      <c r="H11" s="3">
        <f>+F11-C11</f>
        <v>3.25</v>
      </c>
      <c r="J11" s="24">
        <f>SUM(M11:X11,Z11:AK11)</f>
        <v>0.24499999999999991</v>
      </c>
      <c r="M11" s="46">
        <f>IF(M$7="Long",IF(M$6="Call",IF($A11&gt;M$4,1,0),IF(M$4&gt;$A11,1,0))*M$5,IF(M$6="Call",IF(M$4&lt;=$A11,-1,0),IF($A11&lt;=M$4,-1,0))*M$5)</f>
        <v>0.04</v>
      </c>
      <c r="N11" s="46">
        <f t="shared" ref="N11:X26" si="0">IF(N$7="Long",IF(N$6="Call",IF($A11&gt;N$4,1,0),IF(N$4&gt;$A11,1,0))*N$5,IF(N$6="Call",IF(N$4&lt;=$A11,-1,0),IF($A11&lt;=N$4,-1,0))*N$5)</f>
        <v>4.4999999999999998E-2</v>
      </c>
      <c r="O11" s="46">
        <f t="shared" si="0"/>
        <v>0.05</v>
      </c>
      <c r="P11" s="46">
        <f t="shared" si="0"/>
        <v>5.5E-2</v>
      </c>
      <c r="Q11" s="46">
        <f t="shared" si="0"/>
        <v>0.06</v>
      </c>
      <c r="R11" s="46">
        <f t="shared" si="0"/>
        <v>6.5000000000000002E-2</v>
      </c>
      <c r="S11" s="46">
        <f t="shared" si="0"/>
        <v>7.0000000000000007E-2</v>
      </c>
      <c r="T11" s="46">
        <f t="shared" si="0"/>
        <v>0</v>
      </c>
      <c r="U11" s="46">
        <f t="shared" si="0"/>
        <v>0</v>
      </c>
      <c r="V11" s="46">
        <f t="shared" si="0"/>
        <v>0</v>
      </c>
      <c r="W11" s="46">
        <f t="shared" si="0"/>
        <v>0</v>
      </c>
      <c r="X11" s="46">
        <f t="shared" si="0"/>
        <v>0</v>
      </c>
      <c r="Z11" s="46">
        <f>IF(Z$7="Long",IF(Z$6="Put",MAX(Z$4-$A11,0),MAX($A11-Z$4,0))*Z$5,IF(Z$6="Put",MIN($A11-Z$4,0),MIN(Z$4-$A11,0))*Z$5)</f>
        <v>-5.0000000000000001E-3</v>
      </c>
      <c r="AA11" s="46">
        <f t="shared" ref="AA11:AK19" si="1">IF(AA$7="Long",IF(AA$6="Put",MAX(AA$4-$A11,0),MAX($A11-AA$4,0))*AA$5,IF(AA$6="Put",MIN($A11-AA$4,0),MIN(AA$4-$A11,0))*AA$5)</f>
        <v>-0.01</v>
      </c>
      <c r="AB11" s="46">
        <f t="shared" si="1"/>
        <v>-1.4999999999999999E-2</v>
      </c>
      <c r="AC11" s="46">
        <f t="shared" si="1"/>
        <v>-0.02</v>
      </c>
      <c r="AD11" s="46">
        <f t="shared" si="1"/>
        <v>-2.5000000000000001E-2</v>
      </c>
      <c r="AE11" s="46">
        <f t="shared" si="1"/>
        <v>-0.03</v>
      </c>
      <c r="AF11" s="46">
        <f t="shared" si="1"/>
        <v>-3.5000000000000003E-2</v>
      </c>
      <c r="AG11" s="46">
        <f t="shared" si="1"/>
        <v>0</v>
      </c>
      <c r="AH11" s="46">
        <f t="shared" si="1"/>
        <v>0</v>
      </c>
      <c r="AI11" s="46">
        <f t="shared" si="1"/>
        <v>0</v>
      </c>
      <c r="AJ11" s="46">
        <f t="shared" si="1"/>
        <v>0</v>
      </c>
      <c r="AK11" s="46">
        <f t="shared" si="1"/>
        <v>0</v>
      </c>
    </row>
    <row r="12" spans="1:37" x14ac:dyDescent="0.25">
      <c r="A12" s="21">
        <v>1.8</v>
      </c>
      <c r="B12" s="15">
        <f>+A12*0.14</f>
        <v>0.25200000000000006</v>
      </c>
      <c r="C12" s="3">
        <f t="shared" ref="C12:C75" si="2">+A12+B12</f>
        <v>2.052</v>
      </c>
      <c r="D12" s="2"/>
      <c r="E12" s="5">
        <f>+E11</f>
        <v>5</v>
      </c>
      <c r="F12" s="3">
        <f t="shared" ref="F12:F75" si="3">+B12+E12</f>
        <v>5.2519999999999998</v>
      </c>
      <c r="G12" s="3"/>
      <c r="H12" s="3">
        <f t="shared" ref="H12:H75" si="4">+F12-C12</f>
        <v>3.1999999999999997</v>
      </c>
      <c r="J12" s="23">
        <f t="shared" ref="J12:J75" si="5">SUM(M12:X12,Z12:AK12)</f>
        <v>0.25199999999999989</v>
      </c>
      <c r="M12" s="46">
        <f t="shared" ref="M12:X43" si="6">IF(M$7="Long",IF(M$6="Call",IF($A12&gt;M$4,1,0),IF(M$4&gt;$A12,1,0))*M$5,IF(M$6="Call",IF(M$4&lt;=$A12,-1,0),IF($A12&lt;=M$4,-1,0))*M$5)</f>
        <v>0.04</v>
      </c>
      <c r="N12" s="46">
        <f t="shared" si="0"/>
        <v>4.4999999999999998E-2</v>
      </c>
      <c r="O12" s="46">
        <f t="shared" si="0"/>
        <v>0.05</v>
      </c>
      <c r="P12" s="46">
        <f t="shared" si="0"/>
        <v>5.5E-2</v>
      </c>
      <c r="Q12" s="46">
        <f t="shared" si="0"/>
        <v>0.06</v>
      </c>
      <c r="R12" s="46">
        <f t="shared" si="0"/>
        <v>6.5000000000000002E-2</v>
      </c>
      <c r="S12" s="46">
        <f t="shared" si="0"/>
        <v>7.0000000000000007E-2</v>
      </c>
      <c r="T12" s="46">
        <f t="shared" si="0"/>
        <v>0</v>
      </c>
      <c r="U12" s="46">
        <f t="shared" si="0"/>
        <v>0</v>
      </c>
      <c r="V12" s="46">
        <f t="shared" si="0"/>
        <v>0</v>
      </c>
      <c r="W12" s="46">
        <f t="shared" si="0"/>
        <v>0</v>
      </c>
      <c r="X12" s="46">
        <f t="shared" si="0"/>
        <v>0</v>
      </c>
      <c r="Z12" s="46">
        <f t="shared" ref="Z12:Z75" si="7">IF(Z$7="Long",IF(Z$6="Put",MAX(Z$4-$A12,0),MAX($A12-Z$4,0))*Z$5,IF(Z$6="Put",MIN($A12-Z$4,0),MIN(Z$4-$A12,0))*Z$5)</f>
        <v>-3.9999999999999992E-3</v>
      </c>
      <c r="AA12" s="46">
        <f t="shared" si="1"/>
        <v>-8.9999999999999993E-3</v>
      </c>
      <c r="AB12" s="46">
        <f t="shared" si="1"/>
        <v>-1.3999999999999999E-2</v>
      </c>
      <c r="AC12" s="46">
        <f t="shared" si="1"/>
        <v>-1.9E-2</v>
      </c>
      <c r="AD12" s="46">
        <f t="shared" si="1"/>
        <v>-2.4E-2</v>
      </c>
      <c r="AE12" s="46">
        <f t="shared" si="1"/>
        <v>-2.8999999999999998E-2</v>
      </c>
      <c r="AF12" s="46">
        <f t="shared" si="1"/>
        <v>-3.4000000000000002E-2</v>
      </c>
      <c r="AG12" s="46">
        <f t="shared" si="1"/>
        <v>0</v>
      </c>
      <c r="AH12" s="46">
        <f t="shared" si="1"/>
        <v>0</v>
      </c>
      <c r="AI12" s="46">
        <f t="shared" si="1"/>
        <v>0</v>
      </c>
      <c r="AJ12" s="46">
        <f t="shared" si="1"/>
        <v>0</v>
      </c>
      <c r="AK12" s="46">
        <f t="shared" si="1"/>
        <v>0</v>
      </c>
    </row>
    <row r="13" spans="1:37" x14ac:dyDescent="0.25">
      <c r="A13" s="21">
        <v>1.85</v>
      </c>
      <c r="B13" s="15">
        <f>+A13*0.14</f>
        <v>0.25900000000000006</v>
      </c>
      <c r="C13" s="3">
        <f t="shared" si="2"/>
        <v>2.109</v>
      </c>
      <c r="D13" s="2"/>
      <c r="E13" s="5">
        <f t="shared" ref="E13:E76" si="8">+E12</f>
        <v>5</v>
      </c>
      <c r="F13" s="3">
        <f t="shared" si="3"/>
        <v>5.2590000000000003</v>
      </c>
      <c r="G13" s="3"/>
      <c r="H13" s="3">
        <f t="shared" si="4"/>
        <v>3.1500000000000004</v>
      </c>
      <c r="J13" s="23">
        <f t="shared" si="5"/>
        <v>0.2589999999999999</v>
      </c>
      <c r="M13" s="46">
        <f t="shared" si="6"/>
        <v>0.04</v>
      </c>
      <c r="N13" s="46">
        <f t="shared" si="0"/>
        <v>4.4999999999999998E-2</v>
      </c>
      <c r="O13" s="46">
        <f t="shared" si="0"/>
        <v>0.05</v>
      </c>
      <c r="P13" s="46">
        <f t="shared" si="0"/>
        <v>5.5E-2</v>
      </c>
      <c r="Q13" s="46">
        <f t="shared" si="0"/>
        <v>0.06</v>
      </c>
      <c r="R13" s="46">
        <f t="shared" si="0"/>
        <v>6.5000000000000002E-2</v>
      </c>
      <c r="S13" s="46">
        <f t="shared" si="0"/>
        <v>7.0000000000000007E-2</v>
      </c>
      <c r="T13" s="46">
        <f t="shared" si="0"/>
        <v>0</v>
      </c>
      <c r="U13" s="46">
        <f t="shared" si="0"/>
        <v>0</v>
      </c>
      <c r="V13" s="46">
        <f t="shared" si="0"/>
        <v>0</v>
      </c>
      <c r="W13" s="46">
        <f t="shared" si="0"/>
        <v>0</v>
      </c>
      <c r="X13" s="46">
        <f t="shared" si="0"/>
        <v>0</v>
      </c>
      <c r="Z13" s="46">
        <f t="shared" si="7"/>
        <v>-2.9999999999999983E-3</v>
      </c>
      <c r="AA13" s="46">
        <f t="shared" si="1"/>
        <v>-7.9999999999999984E-3</v>
      </c>
      <c r="AB13" s="46">
        <f t="shared" si="1"/>
        <v>-1.2999999999999998E-2</v>
      </c>
      <c r="AC13" s="46">
        <f t="shared" si="1"/>
        <v>-1.7999999999999999E-2</v>
      </c>
      <c r="AD13" s="46">
        <f t="shared" si="1"/>
        <v>-2.3E-2</v>
      </c>
      <c r="AE13" s="46">
        <f t="shared" si="1"/>
        <v>-2.7999999999999997E-2</v>
      </c>
      <c r="AF13" s="46">
        <f t="shared" si="1"/>
        <v>-3.3000000000000002E-2</v>
      </c>
      <c r="AG13" s="46">
        <f t="shared" si="1"/>
        <v>0</v>
      </c>
      <c r="AH13" s="46">
        <f t="shared" si="1"/>
        <v>0</v>
      </c>
      <c r="AI13" s="46">
        <f t="shared" si="1"/>
        <v>0</v>
      </c>
      <c r="AJ13" s="46">
        <f t="shared" si="1"/>
        <v>0</v>
      </c>
      <c r="AK13" s="46">
        <f t="shared" si="1"/>
        <v>0</v>
      </c>
    </row>
    <row r="14" spans="1:37" x14ac:dyDescent="0.25">
      <c r="A14" s="21">
        <v>1.9</v>
      </c>
      <c r="B14" s="15">
        <f>+A14*0.14</f>
        <v>0.26600000000000001</v>
      </c>
      <c r="C14" s="3">
        <f t="shared" si="2"/>
        <v>2.1659999999999999</v>
      </c>
      <c r="D14" s="2"/>
      <c r="E14" s="5">
        <f t="shared" si="8"/>
        <v>5</v>
      </c>
      <c r="F14" s="3">
        <f t="shared" si="3"/>
        <v>5.266</v>
      </c>
      <c r="G14" s="3"/>
      <c r="H14" s="3">
        <f t="shared" si="4"/>
        <v>3.1</v>
      </c>
      <c r="J14" s="23">
        <f t="shared" si="5"/>
        <v>0.2659999999999999</v>
      </c>
      <c r="M14" s="46">
        <f t="shared" si="6"/>
        <v>0.04</v>
      </c>
      <c r="N14" s="46">
        <f t="shared" si="0"/>
        <v>4.4999999999999998E-2</v>
      </c>
      <c r="O14" s="46">
        <f t="shared" si="0"/>
        <v>0.05</v>
      </c>
      <c r="P14" s="46">
        <f t="shared" si="0"/>
        <v>5.5E-2</v>
      </c>
      <c r="Q14" s="46">
        <f t="shared" si="0"/>
        <v>0.06</v>
      </c>
      <c r="R14" s="46">
        <f t="shared" si="0"/>
        <v>6.5000000000000002E-2</v>
      </c>
      <c r="S14" s="46">
        <f t="shared" si="0"/>
        <v>7.0000000000000007E-2</v>
      </c>
      <c r="T14" s="46">
        <f t="shared" si="0"/>
        <v>0</v>
      </c>
      <c r="U14" s="46">
        <f t="shared" si="0"/>
        <v>0</v>
      </c>
      <c r="V14" s="46">
        <f t="shared" si="0"/>
        <v>0</v>
      </c>
      <c r="W14" s="46">
        <f t="shared" si="0"/>
        <v>0</v>
      </c>
      <c r="X14" s="46">
        <f t="shared" si="0"/>
        <v>0</v>
      </c>
      <c r="Z14" s="46">
        <f t="shared" si="7"/>
        <v>-2.0000000000000018E-3</v>
      </c>
      <c r="AA14" s="46">
        <f t="shared" si="1"/>
        <v>-7.0000000000000019E-3</v>
      </c>
      <c r="AB14" s="46">
        <f t="shared" si="1"/>
        <v>-1.2000000000000002E-2</v>
      </c>
      <c r="AC14" s="46">
        <f t="shared" si="1"/>
        <v>-1.7000000000000001E-2</v>
      </c>
      <c r="AD14" s="46">
        <f t="shared" si="1"/>
        <v>-2.2000000000000002E-2</v>
      </c>
      <c r="AE14" s="46">
        <f t="shared" si="1"/>
        <v>-2.7000000000000003E-2</v>
      </c>
      <c r="AF14" s="46">
        <f t="shared" si="1"/>
        <v>-3.2000000000000001E-2</v>
      </c>
      <c r="AG14" s="46">
        <f t="shared" si="1"/>
        <v>0</v>
      </c>
      <c r="AH14" s="46">
        <f t="shared" si="1"/>
        <v>0</v>
      </c>
      <c r="AI14" s="46">
        <f t="shared" si="1"/>
        <v>0</v>
      </c>
      <c r="AJ14" s="46">
        <f t="shared" si="1"/>
        <v>0</v>
      </c>
      <c r="AK14" s="46">
        <f t="shared" si="1"/>
        <v>0</v>
      </c>
    </row>
    <row r="15" spans="1:37" x14ac:dyDescent="0.25">
      <c r="A15" s="21">
        <v>1.95</v>
      </c>
      <c r="B15" s="15">
        <f>+A15*0.14</f>
        <v>0.27300000000000002</v>
      </c>
      <c r="C15" s="3">
        <f t="shared" si="2"/>
        <v>2.2229999999999999</v>
      </c>
      <c r="D15" s="2"/>
      <c r="E15" s="5">
        <f t="shared" si="8"/>
        <v>5</v>
      </c>
      <c r="F15" s="3">
        <f t="shared" si="3"/>
        <v>5.2729999999999997</v>
      </c>
      <c r="G15" s="3"/>
      <c r="H15" s="3">
        <f t="shared" si="4"/>
        <v>3.05</v>
      </c>
      <c r="J15" s="23">
        <f t="shared" si="5"/>
        <v>0.27299999999999991</v>
      </c>
      <c r="M15" s="46">
        <f t="shared" si="6"/>
        <v>0.04</v>
      </c>
      <c r="N15" s="46">
        <f t="shared" si="0"/>
        <v>4.4999999999999998E-2</v>
      </c>
      <c r="O15" s="46">
        <f t="shared" si="0"/>
        <v>0.05</v>
      </c>
      <c r="P15" s="46">
        <f t="shared" si="0"/>
        <v>5.5E-2</v>
      </c>
      <c r="Q15" s="46">
        <f t="shared" si="0"/>
        <v>0.06</v>
      </c>
      <c r="R15" s="46">
        <f t="shared" si="0"/>
        <v>6.5000000000000002E-2</v>
      </c>
      <c r="S15" s="46">
        <f t="shared" si="0"/>
        <v>7.0000000000000007E-2</v>
      </c>
      <c r="T15" s="46">
        <f t="shared" si="0"/>
        <v>0</v>
      </c>
      <c r="U15" s="46">
        <f t="shared" si="0"/>
        <v>0</v>
      </c>
      <c r="V15" s="46">
        <f t="shared" si="0"/>
        <v>0</v>
      </c>
      <c r="W15" s="46">
        <f t="shared" si="0"/>
        <v>0</v>
      </c>
      <c r="X15" s="46">
        <f t="shared" si="0"/>
        <v>0</v>
      </c>
      <c r="Z15" s="46">
        <f t="shared" si="7"/>
        <v>-1.0000000000000009E-3</v>
      </c>
      <c r="AA15" s="46">
        <f t="shared" si="1"/>
        <v>-6.000000000000001E-3</v>
      </c>
      <c r="AB15" s="46">
        <f t="shared" si="1"/>
        <v>-1.1000000000000001E-2</v>
      </c>
      <c r="AC15" s="46">
        <f t="shared" si="1"/>
        <v>-1.6E-2</v>
      </c>
      <c r="AD15" s="46">
        <f t="shared" si="1"/>
        <v>-2.1000000000000001E-2</v>
      </c>
      <c r="AE15" s="46">
        <f t="shared" si="1"/>
        <v>-2.6000000000000002E-2</v>
      </c>
      <c r="AF15" s="46">
        <f t="shared" si="1"/>
        <v>-3.1000000000000003E-2</v>
      </c>
      <c r="AG15" s="46">
        <f t="shared" si="1"/>
        <v>0</v>
      </c>
      <c r="AH15" s="46">
        <f t="shared" si="1"/>
        <v>0</v>
      </c>
      <c r="AI15" s="46">
        <f t="shared" si="1"/>
        <v>0</v>
      </c>
      <c r="AJ15" s="46">
        <f t="shared" si="1"/>
        <v>0</v>
      </c>
      <c r="AK15" s="46">
        <f t="shared" si="1"/>
        <v>0</v>
      </c>
    </row>
    <row r="16" spans="1:37" x14ac:dyDescent="0.25">
      <c r="A16" s="21">
        <v>2</v>
      </c>
      <c r="B16" s="15">
        <f>+A16*0.12</f>
        <v>0.24</v>
      </c>
      <c r="C16" s="3">
        <f t="shared" si="2"/>
        <v>2.2400000000000002</v>
      </c>
      <c r="D16" s="2"/>
      <c r="E16" s="5">
        <f t="shared" si="8"/>
        <v>5</v>
      </c>
      <c r="F16" s="3">
        <f t="shared" si="3"/>
        <v>5.24</v>
      </c>
      <c r="G16" s="3"/>
      <c r="H16" s="3">
        <f t="shared" si="4"/>
        <v>3</v>
      </c>
      <c r="J16" s="23">
        <f t="shared" si="5"/>
        <v>0.23999999999999996</v>
      </c>
      <c r="M16" s="46">
        <f t="shared" si="6"/>
        <v>0</v>
      </c>
      <c r="N16" s="46">
        <f t="shared" si="0"/>
        <v>4.4999999999999998E-2</v>
      </c>
      <c r="O16" s="46">
        <f t="shared" si="0"/>
        <v>0.05</v>
      </c>
      <c r="P16" s="46">
        <f t="shared" si="0"/>
        <v>5.5E-2</v>
      </c>
      <c r="Q16" s="46">
        <f t="shared" si="0"/>
        <v>0.06</v>
      </c>
      <c r="R16" s="46">
        <f t="shared" si="0"/>
        <v>6.5000000000000002E-2</v>
      </c>
      <c r="S16" s="46">
        <f t="shared" si="0"/>
        <v>7.0000000000000007E-2</v>
      </c>
      <c r="T16" s="46">
        <f t="shared" si="0"/>
        <v>0</v>
      </c>
      <c r="U16" s="46">
        <f t="shared" si="0"/>
        <v>0</v>
      </c>
      <c r="V16" s="46">
        <f t="shared" si="0"/>
        <v>0</v>
      </c>
      <c r="W16" s="46">
        <f t="shared" si="0"/>
        <v>0</v>
      </c>
      <c r="X16" s="46">
        <f t="shared" si="0"/>
        <v>0</v>
      </c>
      <c r="Z16" s="46">
        <f t="shared" si="7"/>
        <v>0</v>
      </c>
      <c r="AA16" s="46">
        <f t="shared" si="1"/>
        <v>-5.0000000000000001E-3</v>
      </c>
      <c r="AB16" s="46">
        <f t="shared" si="1"/>
        <v>-0.01</v>
      </c>
      <c r="AC16" s="46">
        <f t="shared" si="1"/>
        <v>-1.4999999999999999E-2</v>
      </c>
      <c r="AD16" s="46">
        <f t="shared" si="1"/>
        <v>-0.02</v>
      </c>
      <c r="AE16" s="46">
        <f t="shared" si="1"/>
        <v>-2.5000000000000001E-2</v>
      </c>
      <c r="AF16" s="46">
        <f t="shared" si="1"/>
        <v>-0.03</v>
      </c>
      <c r="AG16" s="46">
        <f t="shared" si="1"/>
        <v>0</v>
      </c>
      <c r="AH16" s="46">
        <f t="shared" si="1"/>
        <v>0</v>
      </c>
      <c r="AI16" s="46">
        <f t="shared" si="1"/>
        <v>0</v>
      </c>
      <c r="AJ16" s="46">
        <f t="shared" si="1"/>
        <v>0</v>
      </c>
      <c r="AK16" s="46">
        <f t="shared" si="1"/>
        <v>0</v>
      </c>
    </row>
    <row r="17" spans="1:37" x14ac:dyDescent="0.25">
      <c r="A17" s="21">
        <v>2.0499999999999998</v>
      </c>
      <c r="B17" s="15">
        <f>+A17*0.12</f>
        <v>0.24599999999999997</v>
      </c>
      <c r="C17" s="3">
        <f t="shared" si="2"/>
        <v>2.2959999999999998</v>
      </c>
      <c r="D17" s="2"/>
      <c r="E17" s="5">
        <f t="shared" si="8"/>
        <v>5</v>
      </c>
      <c r="F17" s="3">
        <f t="shared" si="3"/>
        <v>5.2459999999999996</v>
      </c>
      <c r="G17" s="3"/>
      <c r="H17" s="3">
        <f t="shared" si="4"/>
        <v>2.9499999999999997</v>
      </c>
      <c r="J17" s="23">
        <f t="shared" si="5"/>
        <v>0.24599999999999997</v>
      </c>
      <c r="M17" s="46">
        <f t="shared" si="6"/>
        <v>0</v>
      </c>
      <c r="N17" s="46">
        <f t="shared" si="0"/>
        <v>4.4999999999999998E-2</v>
      </c>
      <c r="O17" s="46">
        <f t="shared" si="0"/>
        <v>0.05</v>
      </c>
      <c r="P17" s="46">
        <f t="shared" si="0"/>
        <v>5.5E-2</v>
      </c>
      <c r="Q17" s="46">
        <f t="shared" si="0"/>
        <v>0.06</v>
      </c>
      <c r="R17" s="46">
        <f t="shared" si="0"/>
        <v>6.5000000000000002E-2</v>
      </c>
      <c r="S17" s="46">
        <f t="shared" si="0"/>
        <v>7.0000000000000007E-2</v>
      </c>
      <c r="T17" s="46">
        <f t="shared" si="0"/>
        <v>0</v>
      </c>
      <c r="U17" s="46">
        <f t="shared" si="0"/>
        <v>0</v>
      </c>
      <c r="V17" s="46">
        <f t="shared" si="0"/>
        <v>0</v>
      </c>
      <c r="W17" s="46">
        <f t="shared" si="0"/>
        <v>0</v>
      </c>
      <c r="X17" s="46">
        <f t="shared" si="0"/>
        <v>0</v>
      </c>
      <c r="Z17" s="46">
        <f t="shared" si="7"/>
        <v>0</v>
      </c>
      <c r="AA17" s="46">
        <f t="shared" si="1"/>
        <v>-4.0000000000000036E-3</v>
      </c>
      <c r="AB17" s="46">
        <f t="shared" si="1"/>
        <v>-9.0000000000000045E-3</v>
      </c>
      <c r="AC17" s="46">
        <f t="shared" si="1"/>
        <v>-1.4000000000000004E-2</v>
      </c>
      <c r="AD17" s="46">
        <f t="shared" si="1"/>
        <v>-1.9000000000000003E-2</v>
      </c>
      <c r="AE17" s="46">
        <f t="shared" si="1"/>
        <v>-2.4000000000000004E-2</v>
      </c>
      <c r="AF17" s="46">
        <f t="shared" si="1"/>
        <v>-2.9000000000000005E-2</v>
      </c>
      <c r="AG17" s="46">
        <f t="shared" si="1"/>
        <v>0</v>
      </c>
      <c r="AH17" s="46">
        <f t="shared" si="1"/>
        <v>0</v>
      </c>
      <c r="AI17" s="46">
        <f t="shared" si="1"/>
        <v>0</v>
      </c>
      <c r="AJ17" s="46">
        <f t="shared" si="1"/>
        <v>0</v>
      </c>
      <c r="AK17" s="46">
        <f t="shared" si="1"/>
        <v>0</v>
      </c>
    </row>
    <row r="18" spans="1:37" x14ac:dyDescent="0.25">
      <c r="A18" s="21">
        <v>2.1</v>
      </c>
      <c r="B18" s="15">
        <f>+A18*0.12</f>
        <v>0.252</v>
      </c>
      <c r="C18" s="3">
        <f t="shared" si="2"/>
        <v>2.3520000000000003</v>
      </c>
      <c r="D18" s="2"/>
      <c r="E18" s="5">
        <f t="shared" si="8"/>
        <v>5</v>
      </c>
      <c r="F18" s="3">
        <f t="shared" si="3"/>
        <v>5.2519999999999998</v>
      </c>
      <c r="G18" s="3"/>
      <c r="H18" s="3">
        <f t="shared" si="4"/>
        <v>2.8999999999999995</v>
      </c>
      <c r="J18" s="23">
        <f t="shared" si="5"/>
        <v>0.252</v>
      </c>
      <c r="M18" s="46">
        <f t="shared" si="6"/>
        <v>0</v>
      </c>
      <c r="N18" s="46">
        <f t="shared" si="0"/>
        <v>4.4999999999999998E-2</v>
      </c>
      <c r="O18" s="46">
        <f t="shared" si="0"/>
        <v>0.05</v>
      </c>
      <c r="P18" s="46">
        <f t="shared" si="0"/>
        <v>5.5E-2</v>
      </c>
      <c r="Q18" s="46">
        <f t="shared" si="0"/>
        <v>0.06</v>
      </c>
      <c r="R18" s="46">
        <f t="shared" si="0"/>
        <v>6.5000000000000002E-2</v>
      </c>
      <c r="S18" s="46">
        <f t="shared" si="0"/>
        <v>7.0000000000000007E-2</v>
      </c>
      <c r="T18" s="46">
        <f t="shared" si="0"/>
        <v>0</v>
      </c>
      <c r="U18" s="46">
        <f t="shared" si="0"/>
        <v>0</v>
      </c>
      <c r="V18" s="46">
        <f t="shared" si="0"/>
        <v>0</v>
      </c>
      <c r="W18" s="46">
        <f t="shared" si="0"/>
        <v>0</v>
      </c>
      <c r="X18" s="46">
        <f t="shared" si="0"/>
        <v>0</v>
      </c>
      <c r="Z18" s="46">
        <f t="shared" si="7"/>
        <v>0</v>
      </c>
      <c r="AA18" s="46">
        <f t="shared" si="1"/>
        <v>-2.9999999999999983E-3</v>
      </c>
      <c r="AB18" s="46">
        <f t="shared" si="1"/>
        <v>-7.9999999999999984E-3</v>
      </c>
      <c r="AC18" s="46">
        <f t="shared" si="1"/>
        <v>-1.2999999999999998E-2</v>
      </c>
      <c r="AD18" s="46">
        <f t="shared" si="1"/>
        <v>-1.7999999999999999E-2</v>
      </c>
      <c r="AE18" s="46">
        <f t="shared" si="1"/>
        <v>-2.3E-2</v>
      </c>
      <c r="AF18" s="46">
        <f t="shared" si="1"/>
        <v>-2.7999999999999997E-2</v>
      </c>
      <c r="AG18" s="46">
        <f t="shared" si="1"/>
        <v>0</v>
      </c>
      <c r="AH18" s="46">
        <f t="shared" si="1"/>
        <v>0</v>
      </c>
      <c r="AI18" s="46">
        <f t="shared" si="1"/>
        <v>0</v>
      </c>
      <c r="AJ18" s="46">
        <f t="shared" si="1"/>
        <v>0</v>
      </c>
      <c r="AK18" s="46">
        <f t="shared" si="1"/>
        <v>0</v>
      </c>
    </row>
    <row r="19" spans="1:37" x14ac:dyDescent="0.25">
      <c r="A19" s="21">
        <v>2.15</v>
      </c>
      <c r="B19" s="15">
        <f>+A19*0.12</f>
        <v>0.25800000000000001</v>
      </c>
      <c r="C19" s="3">
        <f t="shared" si="2"/>
        <v>2.4079999999999999</v>
      </c>
      <c r="D19" s="2"/>
      <c r="E19" s="5">
        <f t="shared" si="8"/>
        <v>5</v>
      </c>
      <c r="F19" s="3">
        <f t="shared" si="3"/>
        <v>5.258</v>
      </c>
      <c r="G19" s="3"/>
      <c r="H19" s="3">
        <f t="shared" si="4"/>
        <v>2.85</v>
      </c>
      <c r="J19" s="23">
        <f t="shared" si="5"/>
        <v>0.25799999999999995</v>
      </c>
      <c r="M19" s="46">
        <f t="shared" si="6"/>
        <v>0</v>
      </c>
      <c r="N19" s="46">
        <f t="shared" si="0"/>
        <v>4.4999999999999998E-2</v>
      </c>
      <c r="O19" s="46">
        <f t="shared" si="0"/>
        <v>0.05</v>
      </c>
      <c r="P19" s="46">
        <f t="shared" si="0"/>
        <v>5.5E-2</v>
      </c>
      <c r="Q19" s="46">
        <f t="shared" si="0"/>
        <v>0.06</v>
      </c>
      <c r="R19" s="46">
        <f t="shared" si="0"/>
        <v>6.5000000000000002E-2</v>
      </c>
      <c r="S19" s="46">
        <f t="shared" si="0"/>
        <v>7.0000000000000007E-2</v>
      </c>
      <c r="T19" s="46">
        <f t="shared" si="0"/>
        <v>0</v>
      </c>
      <c r="U19" s="46">
        <f t="shared" si="0"/>
        <v>0</v>
      </c>
      <c r="V19" s="46">
        <f t="shared" si="0"/>
        <v>0</v>
      </c>
      <c r="W19" s="46">
        <f t="shared" si="0"/>
        <v>0</v>
      </c>
      <c r="X19" s="46">
        <f t="shared" si="0"/>
        <v>0</v>
      </c>
      <c r="Z19" s="46">
        <f t="shared" si="7"/>
        <v>0</v>
      </c>
      <c r="AA19" s="46">
        <f t="shared" si="1"/>
        <v>-2.0000000000000018E-3</v>
      </c>
      <c r="AB19" s="46">
        <f t="shared" si="1"/>
        <v>-7.0000000000000019E-3</v>
      </c>
      <c r="AC19" s="46">
        <f t="shared" ref="AC19:AK28" si="9">IF(AC$7="Long",IF(AC$6="Put",MAX(AC$4-$A19,0),MAX($A19-AC$4,0))*AC$5,IF(AC$6="Put",MIN($A19-AC$4,0),MIN(AC$4-$A19,0))*AC$5)</f>
        <v>-1.2000000000000002E-2</v>
      </c>
      <c r="AD19" s="46">
        <f t="shared" si="9"/>
        <v>-1.7000000000000001E-2</v>
      </c>
      <c r="AE19" s="46">
        <f t="shared" si="9"/>
        <v>-2.2000000000000002E-2</v>
      </c>
      <c r="AF19" s="46">
        <f t="shared" si="9"/>
        <v>-2.7000000000000003E-2</v>
      </c>
      <c r="AG19" s="46">
        <f t="shared" si="9"/>
        <v>0</v>
      </c>
      <c r="AH19" s="46">
        <f t="shared" si="9"/>
        <v>0</v>
      </c>
      <c r="AI19" s="46">
        <f t="shared" si="9"/>
        <v>0</v>
      </c>
      <c r="AJ19" s="46">
        <f t="shared" si="9"/>
        <v>0</v>
      </c>
      <c r="AK19" s="46">
        <f t="shared" si="9"/>
        <v>0</v>
      </c>
    </row>
    <row r="20" spans="1:37" x14ac:dyDescent="0.25">
      <c r="A20" s="21">
        <v>2.2000000000000002</v>
      </c>
      <c r="B20" s="15">
        <f>+A20*0.12</f>
        <v>0.26400000000000001</v>
      </c>
      <c r="C20" s="3">
        <f t="shared" si="2"/>
        <v>2.4640000000000004</v>
      </c>
      <c r="D20" s="2"/>
      <c r="E20" s="5">
        <f t="shared" si="8"/>
        <v>5</v>
      </c>
      <c r="F20" s="3">
        <f t="shared" si="3"/>
        <v>5.2640000000000002</v>
      </c>
      <c r="G20" s="3"/>
      <c r="H20" s="3">
        <f t="shared" si="4"/>
        <v>2.8</v>
      </c>
      <c r="J20" s="23">
        <f t="shared" si="5"/>
        <v>0.26400000000000001</v>
      </c>
      <c r="M20" s="46">
        <f t="shared" si="6"/>
        <v>0</v>
      </c>
      <c r="N20" s="46">
        <f t="shared" si="0"/>
        <v>4.4999999999999998E-2</v>
      </c>
      <c r="O20" s="46">
        <f t="shared" si="0"/>
        <v>0.05</v>
      </c>
      <c r="P20" s="46">
        <f t="shared" si="0"/>
        <v>5.5E-2</v>
      </c>
      <c r="Q20" s="46">
        <f t="shared" si="0"/>
        <v>0.06</v>
      </c>
      <c r="R20" s="46">
        <f t="shared" si="0"/>
        <v>6.5000000000000002E-2</v>
      </c>
      <c r="S20" s="46">
        <f t="shared" si="0"/>
        <v>7.0000000000000007E-2</v>
      </c>
      <c r="T20" s="46">
        <f t="shared" si="0"/>
        <v>0</v>
      </c>
      <c r="U20" s="46">
        <f t="shared" si="0"/>
        <v>0</v>
      </c>
      <c r="V20" s="46">
        <f t="shared" si="0"/>
        <v>0</v>
      </c>
      <c r="W20" s="46">
        <f t="shared" si="0"/>
        <v>0</v>
      </c>
      <c r="X20" s="46">
        <f t="shared" si="0"/>
        <v>0</v>
      </c>
      <c r="Z20" s="46">
        <f t="shared" si="7"/>
        <v>0</v>
      </c>
      <c r="AA20" s="46">
        <f t="shared" ref="AA20:AB39" si="10">IF(AA$7="Long",IF(AA$6="Put",MAX(AA$4-$A20,0),MAX($A20-AA$4,0))*AA$5,IF(AA$6="Put",MIN($A20-AA$4,0),MIN(AA$4-$A20,0))*AA$5)</f>
        <v>-9.9999999999999655E-4</v>
      </c>
      <c r="AB20" s="46">
        <f t="shared" si="10"/>
        <v>-5.9999999999999967E-3</v>
      </c>
      <c r="AC20" s="46">
        <f t="shared" si="9"/>
        <v>-1.0999999999999996E-2</v>
      </c>
      <c r="AD20" s="46">
        <f t="shared" si="9"/>
        <v>-1.5999999999999997E-2</v>
      </c>
      <c r="AE20" s="46">
        <f t="shared" si="9"/>
        <v>-2.0999999999999998E-2</v>
      </c>
      <c r="AF20" s="46">
        <f t="shared" si="9"/>
        <v>-2.5999999999999995E-2</v>
      </c>
      <c r="AG20" s="46">
        <f t="shared" si="9"/>
        <v>0</v>
      </c>
      <c r="AH20" s="46">
        <f t="shared" si="9"/>
        <v>0</v>
      </c>
      <c r="AI20" s="46">
        <f t="shared" si="9"/>
        <v>0</v>
      </c>
      <c r="AJ20" s="46">
        <f t="shared" si="9"/>
        <v>0</v>
      </c>
      <c r="AK20" s="46">
        <f t="shared" si="9"/>
        <v>0</v>
      </c>
    </row>
    <row r="21" spans="1:37" x14ac:dyDescent="0.25">
      <c r="A21" s="21">
        <v>2.25</v>
      </c>
      <c r="B21" s="15">
        <f>+A21*0.1</f>
        <v>0.22500000000000001</v>
      </c>
      <c r="C21" s="3">
        <f t="shared" si="2"/>
        <v>2.4750000000000001</v>
      </c>
      <c r="D21" s="2"/>
      <c r="E21" s="5">
        <f t="shared" si="8"/>
        <v>5</v>
      </c>
      <c r="F21" s="3">
        <f t="shared" si="3"/>
        <v>5.2249999999999996</v>
      </c>
      <c r="G21" s="3"/>
      <c r="H21" s="3">
        <f t="shared" si="4"/>
        <v>2.7499999999999996</v>
      </c>
      <c r="J21" s="23">
        <f t="shared" si="5"/>
        <v>0.22500000000000001</v>
      </c>
      <c r="M21" s="46">
        <f t="shared" si="6"/>
        <v>0</v>
      </c>
      <c r="N21" s="46">
        <f t="shared" si="0"/>
        <v>0</v>
      </c>
      <c r="O21" s="46">
        <f t="shared" si="0"/>
        <v>0.05</v>
      </c>
      <c r="P21" s="46">
        <f t="shared" si="0"/>
        <v>5.5E-2</v>
      </c>
      <c r="Q21" s="46">
        <f t="shared" si="0"/>
        <v>0.06</v>
      </c>
      <c r="R21" s="46">
        <f t="shared" si="0"/>
        <v>6.5000000000000002E-2</v>
      </c>
      <c r="S21" s="46">
        <f t="shared" si="0"/>
        <v>7.0000000000000007E-2</v>
      </c>
      <c r="T21" s="46">
        <f t="shared" si="0"/>
        <v>0</v>
      </c>
      <c r="U21" s="46">
        <f t="shared" si="0"/>
        <v>0</v>
      </c>
      <c r="V21" s="46">
        <f t="shared" si="0"/>
        <v>0</v>
      </c>
      <c r="W21" s="46">
        <f t="shared" si="0"/>
        <v>0</v>
      </c>
      <c r="X21" s="46">
        <f t="shared" si="0"/>
        <v>0</v>
      </c>
      <c r="Z21" s="46">
        <f t="shared" si="7"/>
        <v>0</v>
      </c>
      <c r="AA21" s="46">
        <f t="shared" si="10"/>
        <v>0</v>
      </c>
      <c r="AB21" s="46">
        <f t="shared" si="10"/>
        <v>-5.0000000000000001E-3</v>
      </c>
      <c r="AC21" s="46">
        <f t="shared" si="9"/>
        <v>-0.01</v>
      </c>
      <c r="AD21" s="46">
        <f t="shared" si="9"/>
        <v>-1.4999999999999999E-2</v>
      </c>
      <c r="AE21" s="46">
        <f t="shared" si="9"/>
        <v>-0.02</v>
      </c>
      <c r="AF21" s="46">
        <f t="shared" si="9"/>
        <v>-2.5000000000000001E-2</v>
      </c>
      <c r="AG21" s="46">
        <f t="shared" si="9"/>
        <v>0</v>
      </c>
      <c r="AH21" s="46">
        <f t="shared" si="9"/>
        <v>0</v>
      </c>
      <c r="AI21" s="46">
        <f t="shared" si="9"/>
        <v>0</v>
      </c>
      <c r="AJ21" s="46">
        <f t="shared" si="9"/>
        <v>0</v>
      </c>
      <c r="AK21" s="46">
        <f t="shared" si="9"/>
        <v>0</v>
      </c>
    </row>
    <row r="22" spans="1:37" x14ac:dyDescent="0.25">
      <c r="A22" s="21">
        <v>2.2999999999999998</v>
      </c>
      <c r="B22" s="15">
        <f>+A22*0.1</f>
        <v>0.22999999999999998</v>
      </c>
      <c r="C22" s="3">
        <f t="shared" si="2"/>
        <v>2.5299999999999998</v>
      </c>
      <c r="D22" s="2"/>
      <c r="E22" s="5">
        <f t="shared" si="8"/>
        <v>5</v>
      </c>
      <c r="F22" s="3">
        <f t="shared" si="3"/>
        <v>5.23</v>
      </c>
      <c r="G22" s="3"/>
      <c r="H22" s="3">
        <f t="shared" si="4"/>
        <v>2.7000000000000006</v>
      </c>
      <c r="J22" s="23">
        <f t="shared" si="5"/>
        <v>0.23</v>
      </c>
      <c r="M22" s="46">
        <f t="shared" si="6"/>
        <v>0</v>
      </c>
      <c r="N22" s="46">
        <f t="shared" si="0"/>
        <v>0</v>
      </c>
      <c r="O22" s="46">
        <f t="shared" si="0"/>
        <v>0.05</v>
      </c>
      <c r="P22" s="46">
        <f t="shared" si="0"/>
        <v>5.5E-2</v>
      </c>
      <c r="Q22" s="46">
        <f t="shared" si="0"/>
        <v>0.06</v>
      </c>
      <c r="R22" s="46">
        <f t="shared" si="0"/>
        <v>6.5000000000000002E-2</v>
      </c>
      <c r="S22" s="46">
        <f t="shared" si="0"/>
        <v>7.0000000000000007E-2</v>
      </c>
      <c r="T22" s="46">
        <f t="shared" si="0"/>
        <v>0</v>
      </c>
      <c r="U22" s="46">
        <f t="shared" si="0"/>
        <v>0</v>
      </c>
      <c r="V22" s="46">
        <f t="shared" si="0"/>
        <v>0</v>
      </c>
      <c r="W22" s="46">
        <f t="shared" si="0"/>
        <v>0</v>
      </c>
      <c r="X22" s="46">
        <f t="shared" si="0"/>
        <v>0</v>
      </c>
      <c r="Z22" s="46">
        <f t="shared" si="7"/>
        <v>0</v>
      </c>
      <c r="AA22" s="46">
        <f t="shared" si="10"/>
        <v>0</v>
      </c>
      <c r="AB22" s="46">
        <f t="shared" si="10"/>
        <v>-4.0000000000000036E-3</v>
      </c>
      <c r="AC22" s="46">
        <f t="shared" si="9"/>
        <v>-9.0000000000000045E-3</v>
      </c>
      <c r="AD22" s="46">
        <f t="shared" si="9"/>
        <v>-1.4000000000000004E-2</v>
      </c>
      <c r="AE22" s="46">
        <f t="shared" si="9"/>
        <v>-1.9000000000000003E-2</v>
      </c>
      <c r="AF22" s="46">
        <f t="shared" si="9"/>
        <v>-2.4000000000000004E-2</v>
      </c>
      <c r="AG22" s="46">
        <f t="shared" si="9"/>
        <v>0</v>
      </c>
      <c r="AH22" s="46">
        <f t="shared" si="9"/>
        <v>0</v>
      </c>
      <c r="AI22" s="46">
        <f t="shared" si="9"/>
        <v>0</v>
      </c>
      <c r="AJ22" s="46">
        <f t="shared" si="9"/>
        <v>0</v>
      </c>
      <c r="AK22" s="46">
        <f t="shared" si="9"/>
        <v>0</v>
      </c>
    </row>
    <row r="23" spans="1:37" x14ac:dyDescent="0.25">
      <c r="A23" s="21">
        <v>2.35</v>
      </c>
      <c r="B23" s="15">
        <f>+A23*0.1</f>
        <v>0.23500000000000001</v>
      </c>
      <c r="C23" s="3">
        <f t="shared" si="2"/>
        <v>2.585</v>
      </c>
      <c r="D23" s="2"/>
      <c r="E23" s="5">
        <f t="shared" si="8"/>
        <v>5</v>
      </c>
      <c r="F23" s="3">
        <f t="shared" si="3"/>
        <v>5.2350000000000003</v>
      </c>
      <c r="G23" s="3"/>
      <c r="H23" s="3">
        <f t="shared" si="4"/>
        <v>2.6500000000000004</v>
      </c>
      <c r="J23" s="23">
        <f t="shared" si="5"/>
        <v>0.23500000000000001</v>
      </c>
      <c r="M23" s="46">
        <f t="shared" si="6"/>
        <v>0</v>
      </c>
      <c r="N23" s="46">
        <f t="shared" si="0"/>
        <v>0</v>
      </c>
      <c r="O23" s="46">
        <f t="shared" si="0"/>
        <v>0.05</v>
      </c>
      <c r="P23" s="46">
        <f t="shared" si="0"/>
        <v>5.5E-2</v>
      </c>
      <c r="Q23" s="46">
        <f t="shared" si="0"/>
        <v>0.06</v>
      </c>
      <c r="R23" s="46">
        <f t="shared" si="0"/>
        <v>6.5000000000000002E-2</v>
      </c>
      <c r="S23" s="46">
        <f t="shared" si="0"/>
        <v>7.0000000000000007E-2</v>
      </c>
      <c r="T23" s="46">
        <f t="shared" si="0"/>
        <v>0</v>
      </c>
      <c r="U23" s="46">
        <f t="shared" si="0"/>
        <v>0</v>
      </c>
      <c r="V23" s="46">
        <f t="shared" si="0"/>
        <v>0</v>
      </c>
      <c r="W23" s="46">
        <f t="shared" si="0"/>
        <v>0</v>
      </c>
      <c r="X23" s="46">
        <f t="shared" si="0"/>
        <v>0</v>
      </c>
      <c r="Z23" s="46">
        <f t="shared" si="7"/>
        <v>0</v>
      </c>
      <c r="AA23" s="46">
        <f t="shared" si="10"/>
        <v>0</v>
      </c>
      <c r="AB23" s="46">
        <f t="shared" si="10"/>
        <v>-2.9999999999999983E-3</v>
      </c>
      <c r="AC23" s="46">
        <f t="shared" si="9"/>
        <v>-7.9999999999999984E-3</v>
      </c>
      <c r="AD23" s="46">
        <f t="shared" si="9"/>
        <v>-1.2999999999999998E-2</v>
      </c>
      <c r="AE23" s="46">
        <f t="shared" si="9"/>
        <v>-1.7999999999999999E-2</v>
      </c>
      <c r="AF23" s="46">
        <f t="shared" si="9"/>
        <v>-2.3E-2</v>
      </c>
      <c r="AG23" s="46">
        <f t="shared" si="9"/>
        <v>0</v>
      </c>
      <c r="AH23" s="46">
        <f t="shared" si="9"/>
        <v>0</v>
      </c>
      <c r="AI23" s="46">
        <f t="shared" si="9"/>
        <v>0</v>
      </c>
      <c r="AJ23" s="46">
        <f t="shared" si="9"/>
        <v>0</v>
      </c>
      <c r="AK23" s="46">
        <f t="shared" si="9"/>
        <v>0</v>
      </c>
    </row>
    <row r="24" spans="1:37" x14ac:dyDescent="0.25">
      <c r="A24" s="21">
        <v>2.4</v>
      </c>
      <c r="B24" s="15">
        <f>+A24*0.1</f>
        <v>0.24</v>
      </c>
      <c r="C24" s="3">
        <f t="shared" si="2"/>
        <v>2.6399999999999997</v>
      </c>
      <c r="D24" s="2"/>
      <c r="E24" s="5">
        <f t="shared" si="8"/>
        <v>5</v>
      </c>
      <c r="F24" s="3">
        <f t="shared" si="3"/>
        <v>5.24</v>
      </c>
      <c r="G24" s="3"/>
      <c r="H24" s="3">
        <f t="shared" si="4"/>
        <v>2.6000000000000005</v>
      </c>
      <c r="J24" s="23">
        <f t="shared" si="5"/>
        <v>0.24000000000000002</v>
      </c>
      <c r="M24" s="46">
        <f t="shared" si="6"/>
        <v>0</v>
      </c>
      <c r="N24" s="46">
        <f t="shared" si="0"/>
        <v>0</v>
      </c>
      <c r="O24" s="46">
        <f t="shared" si="0"/>
        <v>0.05</v>
      </c>
      <c r="P24" s="46">
        <f t="shared" si="0"/>
        <v>5.5E-2</v>
      </c>
      <c r="Q24" s="46">
        <f t="shared" si="0"/>
        <v>0.06</v>
      </c>
      <c r="R24" s="46">
        <f t="shared" si="0"/>
        <v>6.5000000000000002E-2</v>
      </c>
      <c r="S24" s="46">
        <f t="shared" si="0"/>
        <v>7.0000000000000007E-2</v>
      </c>
      <c r="T24" s="46">
        <f t="shared" si="0"/>
        <v>0</v>
      </c>
      <c r="U24" s="46">
        <f t="shared" si="0"/>
        <v>0</v>
      </c>
      <c r="V24" s="46">
        <f t="shared" si="0"/>
        <v>0</v>
      </c>
      <c r="W24" s="46">
        <f t="shared" si="0"/>
        <v>0</v>
      </c>
      <c r="X24" s="46">
        <f t="shared" si="0"/>
        <v>0</v>
      </c>
      <c r="Z24" s="46">
        <f t="shared" si="7"/>
        <v>0</v>
      </c>
      <c r="AA24" s="46">
        <f t="shared" si="10"/>
        <v>0</v>
      </c>
      <c r="AB24" s="46">
        <f t="shared" si="10"/>
        <v>-2.0000000000000018E-3</v>
      </c>
      <c r="AC24" s="46">
        <f t="shared" si="9"/>
        <v>-7.0000000000000019E-3</v>
      </c>
      <c r="AD24" s="46">
        <f t="shared" si="9"/>
        <v>-1.2000000000000002E-2</v>
      </c>
      <c r="AE24" s="46">
        <f t="shared" si="9"/>
        <v>-1.7000000000000001E-2</v>
      </c>
      <c r="AF24" s="46">
        <f t="shared" si="9"/>
        <v>-2.2000000000000002E-2</v>
      </c>
      <c r="AG24" s="46">
        <f t="shared" si="9"/>
        <v>0</v>
      </c>
      <c r="AH24" s="46">
        <f t="shared" si="9"/>
        <v>0</v>
      </c>
      <c r="AI24" s="46">
        <f t="shared" si="9"/>
        <v>0</v>
      </c>
      <c r="AJ24" s="46">
        <f t="shared" si="9"/>
        <v>0</v>
      </c>
      <c r="AK24" s="46">
        <f t="shared" si="9"/>
        <v>0</v>
      </c>
    </row>
    <row r="25" spans="1:37" x14ac:dyDescent="0.25">
      <c r="A25" s="21">
        <v>2.4500000000000002</v>
      </c>
      <c r="B25" s="15">
        <f>+A25*0.1</f>
        <v>0.24500000000000002</v>
      </c>
      <c r="C25" s="3">
        <f t="shared" si="2"/>
        <v>2.6950000000000003</v>
      </c>
      <c r="D25" s="2"/>
      <c r="E25" s="5">
        <f t="shared" si="8"/>
        <v>5</v>
      </c>
      <c r="F25" s="3">
        <f t="shared" si="3"/>
        <v>5.2450000000000001</v>
      </c>
      <c r="G25" s="3"/>
      <c r="H25" s="3">
        <f t="shared" si="4"/>
        <v>2.5499999999999998</v>
      </c>
      <c r="J25" s="23">
        <f t="shared" si="5"/>
        <v>0.24500000000000002</v>
      </c>
      <c r="M25" s="46">
        <f t="shared" si="6"/>
        <v>0</v>
      </c>
      <c r="N25" s="46">
        <f t="shared" si="0"/>
        <v>0</v>
      </c>
      <c r="O25" s="46">
        <f t="shared" si="0"/>
        <v>0.05</v>
      </c>
      <c r="P25" s="46">
        <f t="shared" si="0"/>
        <v>5.5E-2</v>
      </c>
      <c r="Q25" s="46">
        <f t="shared" si="0"/>
        <v>0.06</v>
      </c>
      <c r="R25" s="46">
        <f t="shared" si="0"/>
        <v>6.5000000000000002E-2</v>
      </c>
      <c r="S25" s="46">
        <f t="shared" si="0"/>
        <v>7.0000000000000007E-2</v>
      </c>
      <c r="T25" s="46">
        <f t="shared" si="0"/>
        <v>0</v>
      </c>
      <c r="U25" s="46">
        <f t="shared" si="0"/>
        <v>0</v>
      </c>
      <c r="V25" s="46">
        <f t="shared" si="0"/>
        <v>0</v>
      </c>
      <c r="W25" s="46">
        <f t="shared" si="0"/>
        <v>0</v>
      </c>
      <c r="X25" s="46">
        <f t="shared" si="0"/>
        <v>0</v>
      </c>
      <c r="Z25" s="46">
        <f t="shared" si="7"/>
        <v>0</v>
      </c>
      <c r="AA25" s="46">
        <f t="shared" si="10"/>
        <v>0</v>
      </c>
      <c r="AB25" s="46">
        <f t="shared" si="10"/>
        <v>-9.9999999999999655E-4</v>
      </c>
      <c r="AC25" s="46">
        <f t="shared" si="9"/>
        <v>-5.9999999999999967E-3</v>
      </c>
      <c r="AD25" s="46">
        <f t="shared" si="9"/>
        <v>-1.0999999999999996E-2</v>
      </c>
      <c r="AE25" s="46">
        <f t="shared" si="9"/>
        <v>-1.5999999999999997E-2</v>
      </c>
      <c r="AF25" s="46">
        <f t="shared" si="9"/>
        <v>-2.0999999999999998E-2</v>
      </c>
      <c r="AG25" s="46">
        <f t="shared" si="9"/>
        <v>0</v>
      </c>
      <c r="AH25" s="46">
        <f t="shared" si="9"/>
        <v>0</v>
      </c>
      <c r="AI25" s="46">
        <f t="shared" si="9"/>
        <v>0</v>
      </c>
      <c r="AJ25" s="46">
        <f t="shared" si="9"/>
        <v>0</v>
      </c>
      <c r="AK25" s="46">
        <f t="shared" si="9"/>
        <v>0</v>
      </c>
    </row>
    <row r="26" spans="1:37" x14ac:dyDescent="0.25">
      <c r="A26" s="21">
        <v>2.5</v>
      </c>
      <c r="B26" s="15">
        <f>+A26*0.08</f>
        <v>0.2</v>
      </c>
      <c r="C26" s="3">
        <f t="shared" si="2"/>
        <v>2.7</v>
      </c>
      <c r="D26" s="2"/>
      <c r="E26" s="5">
        <f t="shared" si="8"/>
        <v>5</v>
      </c>
      <c r="F26" s="3">
        <f t="shared" si="3"/>
        <v>5.2</v>
      </c>
      <c r="G26" s="3"/>
      <c r="H26" s="3">
        <f t="shared" si="4"/>
        <v>2.5</v>
      </c>
      <c r="J26" s="23">
        <f t="shared" si="5"/>
        <v>0.19999999999999998</v>
      </c>
      <c r="M26" s="46">
        <f t="shared" si="6"/>
        <v>0</v>
      </c>
      <c r="N26" s="46">
        <f t="shared" si="0"/>
        <v>0</v>
      </c>
      <c r="O26" s="46">
        <f t="shared" si="0"/>
        <v>0</v>
      </c>
      <c r="P26" s="46">
        <f t="shared" si="0"/>
        <v>5.5E-2</v>
      </c>
      <c r="Q26" s="46">
        <f t="shared" si="0"/>
        <v>0.06</v>
      </c>
      <c r="R26" s="46">
        <f t="shared" si="0"/>
        <v>6.5000000000000002E-2</v>
      </c>
      <c r="S26" s="46">
        <f t="shared" si="0"/>
        <v>7.0000000000000007E-2</v>
      </c>
      <c r="T26" s="46">
        <f t="shared" si="0"/>
        <v>0</v>
      </c>
      <c r="U26" s="46">
        <f t="shared" si="0"/>
        <v>0</v>
      </c>
      <c r="V26" s="46">
        <f t="shared" si="0"/>
        <v>0</v>
      </c>
      <c r="W26" s="46">
        <f t="shared" si="0"/>
        <v>0</v>
      </c>
      <c r="X26" s="46">
        <f t="shared" si="0"/>
        <v>0</v>
      </c>
      <c r="Z26" s="46">
        <f t="shared" si="7"/>
        <v>0</v>
      </c>
      <c r="AA26" s="46">
        <f t="shared" si="10"/>
        <v>0</v>
      </c>
      <c r="AB26" s="46">
        <f t="shared" si="10"/>
        <v>0</v>
      </c>
      <c r="AC26" s="46">
        <f t="shared" si="9"/>
        <v>-5.0000000000000001E-3</v>
      </c>
      <c r="AD26" s="46">
        <f t="shared" si="9"/>
        <v>-0.01</v>
      </c>
      <c r="AE26" s="46">
        <f t="shared" si="9"/>
        <v>-1.4999999999999999E-2</v>
      </c>
      <c r="AF26" s="46">
        <f t="shared" si="9"/>
        <v>-0.02</v>
      </c>
      <c r="AG26" s="46">
        <f t="shared" si="9"/>
        <v>0</v>
      </c>
      <c r="AH26" s="46">
        <f t="shared" si="9"/>
        <v>0</v>
      </c>
      <c r="AI26" s="46">
        <f t="shared" si="9"/>
        <v>0</v>
      </c>
      <c r="AJ26" s="46">
        <f t="shared" si="9"/>
        <v>0</v>
      </c>
      <c r="AK26" s="46">
        <f t="shared" si="9"/>
        <v>0</v>
      </c>
    </row>
    <row r="27" spans="1:37" x14ac:dyDescent="0.25">
      <c r="A27" s="21">
        <v>2.5499999999999998</v>
      </c>
      <c r="B27" s="15">
        <f>+A27*0.08</f>
        <v>0.20399999999999999</v>
      </c>
      <c r="C27" s="3">
        <f t="shared" si="2"/>
        <v>2.754</v>
      </c>
      <c r="D27" s="2"/>
      <c r="E27" s="5">
        <f t="shared" si="8"/>
        <v>5</v>
      </c>
      <c r="F27" s="3">
        <f t="shared" si="3"/>
        <v>5.2039999999999997</v>
      </c>
      <c r="G27" s="3"/>
      <c r="H27" s="3">
        <f t="shared" si="4"/>
        <v>2.4499999999999997</v>
      </c>
      <c r="J27" s="23">
        <f t="shared" si="5"/>
        <v>0.20399999999999996</v>
      </c>
      <c r="M27" s="46">
        <f t="shared" si="6"/>
        <v>0</v>
      </c>
      <c r="N27" s="46">
        <f t="shared" si="6"/>
        <v>0</v>
      </c>
      <c r="O27" s="46">
        <f t="shared" si="6"/>
        <v>0</v>
      </c>
      <c r="P27" s="46">
        <f t="shared" si="6"/>
        <v>5.5E-2</v>
      </c>
      <c r="Q27" s="46">
        <f t="shared" si="6"/>
        <v>0.06</v>
      </c>
      <c r="R27" s="46">
        <f t="shared" si="6"/>
        <v>6.5000000000000002E-2</v>
      </c>
      <c r="S27" s="46">
        <f t="shared" si="6"/>
        <v>7.0000000000000007E-2</v>
      </c>
      <c r="T27" s="46">
        <f t="shared" si="6"/>
        <v>0</v>
      </c>
      <c r="U27" s="46">
        <f t="shared" si="6"/>
        <v>0</v>
      </c>
      <c r="V27" s="46">
        <f t="shared" si="6"/>
        <v>0</v>
      </c>
      <c r="W27" s="46">
        <f t="shared" si="6"/>
        <v>0</v>
      </c>
      <c r="X27" s="46">
        <f t="shared" si="6"/>
        <v>0</v>
      </c>
      <c r="Z27" s="46">
        <f t="shared" si="7"/>
        <v>0</v>
      </c>
      <c r="AA27" s="46">
        <f t="shared" si="10"/>
        <v>0</v>
      </c>
      <c r="AB27" s="46">
        <f t="shared" si="10"/>
        <v>0</v>
      </c>
      <c r="AC27" s="46">
        <f t="shared" si="9"/>
        <v>-4.0000000000000036E-3</v>
      </c>
      <c r="AD27" s="46">
        <f t="shared" si="9"/>
        <v>-9.0000000000000045E-3</v>
      </c>
      <c r="AE27" s="46">
        <f t="shared" si="9"/>
        <v>-1.4000000000000004E-2</v>
      </c>
      <c r="AF27" s="46">
        <f t="shared" si="9"/>
        <v>-1.9000000000000003E-2</v>
      </c>
      <c r="AG27" s="46">
        <f t="shared" si="9"/>
        <v>0</v>
      </c>
      <c r="AH27" s="46">
        <f t="shared" si="9"/>
        <v>0</v>
      </c>
      <c r="AI27" s="46">
        <f t="shared" si="9"/>
        <v>0</v>
      </c>
      <c r="AJ27" s="46">
        <f t="shared" si="9"/>
        <v>0</v>
      </c>
      <c r="AK27" s="46">
        <f t="shared" si="9"/>
        <v>0</v>
      </c>
    </row>
    <row r="28" spans="1:37" x14ac:dyDescent="0.25">
      <c r="A28" s="21">
        <v>2.6</v>
      </c>
      <c r="B28" s="15">
        <f>+A28*0.08</f>
        <v>0.20800000000000002</v>
      </c>
      <c r="C28" s="3">
        <f t="shared" si="2"/>
        <v>2.8080000000000003</v>
      </c>
      <c r="D28" s="2"/>
      <c r="E28" s="5">
        <f t="shared" si="8"/>
        <v>5</v>
      </c>
      <c r="F28" s="3">
        <f t="shared" si="3"/>
        <v>5.2080000000000002</v>
      </c>
      <c r="G28" s="3"/>
      <c r="H28" s="3">
        <f t="shared" si="4"/>
        <v>2.4</v>
      </c>
      <c r="J28" s="23">
        <f t="shared" si="5"/>
        <v>0.20799999999999999</v>
      </c>
      <c r="M28" s="46">
        <f t="shared" si="6"/>
        <v>0</v>
      </c>
      <c r="N28" s="46">
        <f t="shared" si="6"/>
        <v>0</v>
      </c>
      <c r="O28" s="46">
        <f t="shared" si="6"/>
        <v>0</v>
      </c>
      <c r="P28" s="46">
        <f t="shared" si="6"/>
        <v>5.5E-2</v>
      </c>
      <c r="Q28" s="46">
        <f t="shared" si="6"/>
        <v>0.06</v>
      </c>
      <c r="R28" s="46">
        <f t="shared" si="6"/>
        <v>6.5000000000000002E-2</v>
      </c>
      <c r="S28" s="46">
        <f t="shared" si="6"/>
        <v>7.0000000000000007E-2</v>
      </c>
      <c r="T28" s="46">
        <f t="shared" si="6"/>
        <v>0</v>
      </c>
      <c r="U28" s="46">
        <f t="shared" si="6"/>
        <v>0</v>
      </c>
      <c r="V28" s="46">
        <f t="shared" si="6"/>
        <v>0</v>
      </c>
      <c r="W28" s="46">
        <f t="shared" si="6"/>
        <v>0</v>
      </c>
      <c r="X28" s="46">
        <f t="shared" si="6"/>
        <v>0</v>
      </c>
      <c r="Z28" s="46">
        <f t="shared" si="7"/>
        <v>0</v>
      </c>
      <c r="AA28" s="46">
        <f t="shared" si="10"/>
        <v>0</v>
      </c>
      <c r="AB28" s="46">
        <f t="shared" si="10"/>
        <v>0</v>
      </c>
      <c r="AC28" s="46">
        <f t="shared" si="9"/>
        <v>-2.9999999999999983E-3</v>
      </c>
      <c r="AD28" s="46">
        <f t="shared" si="9"/>
        <v>-7.9999999999999984E-3</v>
      </c>
      <c r="AE28" s="46">
        <f t="shared" si="9"/>
        <v>-1.2999999999999998E-2</v>
      </c>
      <c r="AF28" s="46">
        <f t="shared" si="9"/>
        <v>-1.7999999999999999E-2</v>
      </c>
      <c r="AG28" s="46">
        <f t="shared" si="9"/>
        <v>0</v>
      </c>
      <c r="AH28" s="46">
        <f t="shared" si="9"/>
        <v>0</v>
      </c>
      <c r="AI28" s="46">
        <f t="shared" si="9"/>
        <v>0</v>
      </c>
      <c r="AJ28" s="46">
        <f t="shared" si="9"/>
        <v>0</v>
      </c>
      <c r="AK28" s="46">
        <f t="shared" si="9"/>
        <v>0</v>
      </c>
    </row>
    <row r="29" spans="1:37" x14ac:dyDescent="0.25">
      <c r="A29" s="21">
        <v>2.65</v>
      </c>
      <c r="B29" s="15">
        <f>+A29*0.08</f>
        <v>0.21199999999999999</v>
      </c>
      <c r="C29" s="3">
        <f t="shared" si="2"/>
        <v>2.8620000000000001</v>
      </c>
      <c r="D29" s="2"/>
      <c r="E29" s="5">
        <f t="shared" si="8"/>
        <v>5</v>
      </c>
      <c r="F29" s="3">
        <f t="shared" si="3"/>
        <v>5.2119999999999997</v>
      </c>
      <c r="G29" s="3"/>
      <c r="H29" s="3">
        <f t="shared" si="4"/>
        <v>2.3499999999999996</v>
      </c>
      <c r="J29" s="23">
        <f t="shared" si="5"/>
        <v>0.21199999999999997</v>
      </c>
      <c r="M29" s="46">
        <f t="shared" si="6"/>
        <v>0</v>
      </c>
      <c r="N29" s="46">
        <f t="shared" si="6"/>
        <v>0</v>
      </c>
      <c r="O29" s="46">
        <f t="shared" si="6"/>
        <v>0</v>
      </c>
      <c r="P29" s="46">
        <f t="shared" si="6"/>
        <v>5.5E-2</v>
      </c>
      <c r="Q29" s="46">
        <f t="shared" si="6"/>
        <v>0.06</v>
      </c>
      <c r="R29" s="46">
        <f t="shared" si="6"/>
        <v>6.5000000000000002E-2</v>
      </c>
      <c r="S29" s="46">
        <f t="shared" si="6"/>
        <v>7.0000000000000007E-2</v>
      </c>
      <c r="T29" s="46">
        <f t="shared" si="6"/>
        <v>0</v>
      </c>
      <c r="U29" s="46">
        <f t="shared" si="6"/>
        <v>0</v>
      </c>
      <c r="V29" s="46">
        <f t="shared" si="6"/>
        <v>0</v>
      </c>
      <c r="W29" s="46">
        <f t="shared" si="6"/>
        <v>0</v>
      </c>
      <c r="X29" s="46">
        <f t="shared" si="6"/>
        <v>0</v>
      </c>
      <c r="Z29" s="46">
        <f t="shared" si="7"/>
        <v>0</v>
      </c>
      <c r="AA29" s="46">
        <f t="shared" si="10"/>
        <v>0</v>
      </c>
      <c r="AB29" s="46">
        <f t="shared" si="10"/>
        <v>0</v>
      </c>
      <c r="AC29" s="46">
        <f t="shared" ref="AC29:AK38" si="11">IF(AC$7="Long",IF(AC$6="Put",MAX(AC$4-$A29,0),MAX($A29-AC$4,0))*AC$5,IF(AC$6="Put",MIN($A29-AC$4,0),MIN(AC$4-$A29,0))*AC$5)</f>
        <v>-2.0000000000000018E-3</v>
      </c>
      <c r="AD29" s="46">
        <f t="shared" si="11"/>
        <v>-7.0000000000000019E-3</v>
      </c>
      <c r="AE29" s="46">
        <f t="shared" si="11"/>
        <v>-1.2000000000000002E-2</v>
      </c>
      <c r="AF29" s="46">
        <f t="shared" si="11"/>
        <v>-1.7000000000000001E-2</v>
      </c>
      <c r="AG29" s="46">
        <f t="shared" si="11"/>
        <v>0</v>
      </c>
      <c r="AH29" s="46">
        <f t="shared" si="11"/>
        <v>0</v>
      </c>
      <c r="AI29" s="46">
        <f t="shared" si="11"/>
        <v>0</v>
      </c>
      <c r="AJ29" s="46">
        <f t="shared" si="11"/>
        <v>0</v>
      </c>
      <c r="AK29" s="46">
        <f t="shared" si="11"/>
        <v>0</v>
      </c>
    </row>
    <row r="30" spans="1:37" x14ac:dyDescent="0.25">
      <c r="A30" s="21">
        <v>2.7</v>
      </c>
      <c r="B30" s="15">
        <f>+A30*0.08</f>
        <v>0.21600000000000003</v>
      </c>
      <c r="C30" s="3">
        <f t="shared" si="2"/>
        <v>2.9160000000000004</v>
      </c>
      <c r="D30" s="2"/>
      <c r="E30" s="5">
        <f t="shared" si="8"/>
        <v>5</v>
      </c>
      <c r="F30" s="3">
        <f t="shared" si="3"/>
        <v>5.2160000000000002</v>
      </c>
      <c r="G30" s="3"/>
      <c r="H30" s="3">
        <f t="shared" si="4"/>
        <v>2.2999999999999998</v>
      </c>
      <c r="J30" s="23">
        <f t="shared" si="5"/>
        <v>0.216</v>
      </c>
      <c r="M30" s="46">
        <f t="shared" si="6"/>
        <v>0</v>
      </c>
      <c r="N30" s="46">
        <f t="shared" si="6"/>
        <v>0</v>
      </c>
      <c r="O30" s="46">
        <f t="shared" si="6"/>
        <v>0</v>
      </c>
      <c r="P30" s="46">
        <f t="shared" si="6"/>
        <v>5.5E-2</v>
      </c>
      <c r="Q30" s="46">
        <f t="shared" si="6"/>
        <v>0.06</v>
      </c>
      <c r="R30" s="46">
        <f t="shared" si="6"/>
        <v>6.5000000000000002E-2</v>
      </c>
      <c r="S30" s="46">
        <f t="shared" si="6"/>
        <v>7.0000000000000007E-2</v>
      </c>
      <c r="T30" s="46">
        <f t="shared" si="6"/>
        <v>0</v>
      </c>
      <c r="U30" s="46">
        <f t="shared" si="6"/>
        <v>0</v>
      </c>
      <c r="V30" s="46">
        <f t="shared" si="6"/>
        <v>0</v>
      </c>
      <c r="W30" s="46">
        <f t="shared" si="6"/>
        <v>0</v>
      </c>
      <c r="X30" s="46">
        <f t="shared" si="6"/>
        <v>0</v>
      </c>
      <c r="Z30" s="46">
        <f t="shared" si="7"/>
        <v>0</v>
      </c>
      <c r="AA30" s="46">
        <f t="shared" si="10"/>
        <v>0</v>
      </c>
      <c r="AB30" s="46">
        <f t="shared" si="10"/>
        <v>0</v>
      </c>
      <c r="AC30" s="46">
        <f t="shared" si="11"/>
        <v>-9.9999999999999655E-4</v>
      </c>
      <c r="AD30" s="46">
        <f t="shared" si="11"/>
        <v>-5.9999999999999967E-3</v>
      </c>
      <c r="AE30" s="46">
        <f t="shared" si="11"/>
        <v>-1.0999999999999996E-2</v>
      </c>
      <c r="AF30" s="46">
        <f t="shared" si="11"/>
        <v>-1.5999999999999997E-2</v>
      </c>
      <c r="AG30" s="46">
        <f t="shared" si="11"/>
        <v>0</v>
      </c>
      <c r="AH30" s="46">
        <f t="shared" si="11"/>
        <v>0</v>
      </c>
      <c r="AI30" s="46">
        <f t="shared" si="11"/>
        <v>0</v>
      </c>
      <c r="AJ30" s="46">
        <f t="shared" si="11"/>
        <v>0</v>
      </c>
      <c r="AK30" s="46">
        <f t="shared" si="11"/>
        <v>0</v>
      </c>
    </row>
    <row r="31" spans="1:37" x14ac:dyDescent="0.25">
      <c r="A31" s="21">
        <v>2.75</v>
      </c>
      <c r="B31" s="15">
        <f>+A31*0.06</f>
        <v>0.16499999999999998</v>
      </c>
      <c r="C31" s="3">
        <f t="shared" si="2"/>
        <v>2.915</v>
      </c>
      <c r="D31" s="2"/>
      <c r="E31" s="5">
        <f t="shared" si="8"/>
        <v>5</v>
      </c>
      <c r="F31" s="3">
        <f t="shared" si="3"/>
        <v>5.165</v>
      </c>
      <c r="G31" s="3"/>
      <c r="H31" s="3">
        <f t="shared" si="4"/>
        <v>2.25</v>
      </c>
      <c r="J31" s="23">
        <f t="shared" si="5"/>
        <v>0.16499999999999998</v>
      </c>
      <c r="M31" s="46">
        <f t="shared" si="6"/>
        <v>0</v>
      </c>
      <c r="N31" s="46">
        <f t="shared" si="6"/>
        <v>0</v>
      </c>
      <c r="O31" s="46">
        <f t="shared" si="6"/>
        <v>0</v>
      </c>
      <c r="P31" s="46">
        <f t="shared" si="6"/>
        <v>0</v>
      </c>
      <c r="Q31" s="46">
        <f t="shared" si="6"/>
        <v>0.06</v>
      </c>
      <c r="R31" s="46">
        <f t="shared" si="6"/>
        <v>6.5000000000000002E-2</v>
      </c>
      <c r="S31" s="46">
        <f t="shared" si="6"/>
        <v>7.0000000000000007E-2</v>
      </c>
      <c r="T31" s="46">
        <f t="shared" si="6"/>
        <v>0</v>
      </c>
      <c r="U31" s="46">
        <f t="shared" si="6"/>
        <v>0</v>
      </c>
      <c r="V31" s="46">
        <f t="shared" si="6"/>
        <v>0</v>
      </c>
      <c r="W31" s="46">
        <f t="shared" si="6"/>
        <v>0</v>
      </c>
      <c r="X31" s="46">
        <f t="shared" si="6"/>
        <v>0</v>
      </c>
      <c r="Z31" s="46">
        <f t="shared" si="7"/>
        <v>0</v>
      </c>
      <c r="AA31" s="46">
        <f t="shared" si="10"/>
        <v>0</v>
      </c>
      <c r="AB31" s="46">
        <f t="shared" si="10"/>
        <v>0</v>
      </c>
      <c r="AC31" s="46">
        <f t="shared" si="11"/>
        <v>0</v>
      </c>
      <c r="AD31" s="46">
        <f t="shared" si="11"/>
        <v>-5.0000000000000001E-3</v>
      </c>
      <c r="AE31" s="46">
        <f t="shared" si="11"/>
        <v>-0.01</v>
      </c>
      <c r="AF31" s="46">
        <f t="shared" si="11"/>
        <v>-1.4999999999999999E-2</v>
      </c>
      <c r="AG31" s="46">
        <f t="shared" si="11"/>
        <v>0</v>
      </c>
      <c r="AH31" s="46">
        <f t="shared" si="11"/>
        <v>0</v>
      </c>
      <c r="AI31" s="46">
        <f t="shared" si="11"/>
        <v>0</v>
      </c>
      <c r="AJ31" s="46">
        <f t="shared" si="11"/>
        <v>0</v>
      </c>
      <c r="AK31" s="46">
        <f t="shared" si="11"/>
        <v>0</v>
      </c>
    </row>
    <row r="32" spans="1:37" x14ac:dyDescent="0.25">
      <c r="A32" s="21">
        <v>2.8</v>
      </c>
      <c r="B32" s="15">
        <f>+A32*0.06</f>
        <v>0.16799999999999998</v>
      </c>
      <c r="C32" s="3">
        <f t="shared" si="2"/>
        <v>2.968</v>
      </c>
      <c r="D32" s="2"/>
      <c r="E32" s="5">
        <f t="shared" si="8"/>
        <v>5</v>
      </c>
      <c r="F32" s="3">
        <f t="shared" si="3"/>
        <v>5.1680000000000001</v>
      </c>
      <c r="G32" s="3"/>
      <c r="H32" s="3">
        <f t="shared" si="4"/>
        <v>2.2000000000000002</v>
      </c>
      <c r="J32" s="23">
        <f t="shared" si="5"/>
        <v>0.16799999999999998</v>
      </c>
      <c r="M32" s="46">
        <f t="shared" si="6"/>
        <v>0</v>
      </c>
      <c r="N32" s="46">
        <f t="shared" si="6"/>
        <v>0</v>
      </c>
      <c r="O32" s="46">
        <f t="shared" si="6"/>
        <v>0</v>
      </c>
      <c r="P32" s="46">
        <f t="shared" si="6"/>
        <v>0</v>
      </c>
      <c r="Q32" s="46">
        <f t="shared" si="6"/>
        <v>0.06</v>
      </c>
      <c r="R32" s="46">
        <f t="shared" si="6"/>
        <v>6.5000000000000002E-2</v>
      </c>
      <c r="S32" s="46">
        <f t="shared" si="6"/>
        <v>7.0000000000000007E-2</v>
      </c>
      <c r="T32" s="46">
        <f t="shared" si="6"/>
        <v>0</v>
      </c>
      <c r="U32" s="46">
        <f t="shared" si="6"/>
        <v>0</v>
      </c>
      <c r="V32" s="46">
        <f t="shared" si="6"/>
        <v>0</v>
      </c>
      <c r="W32" s="46">
        <f t="shared" si="6"/>
        <v>0</v>
      </c>
      <c r="X32" s="46">
        <f t="shared" si="6"/>
        <v>0</v>
      </c>
      <c r="Z32" s="46">
        <f t="shared" si="7"/>
        <v>0</v>
      </c>
      <c r="AA32" s="46">
        <f t="shared" si="10"/>
        <v>0</v>
      </c>
      <c r="AB32" s="46">
        <f t="shared" si="10"/>
        <v>0</v>
      </c>
      <c r="AC32" s="46">
        <f t="shared" si="11"/>
        <v>0</v>
      </c>
      <c r="AD32" s="46">
        <f t="shared" si="11"/>
        <v>-4.0000000000000036E-3</v>
      </c>
      <c r="AE32" s="46">
        <f t="shared" si="11"/>
        <v>-9.0000000000000045E-3</v>
      </c>
      <c r="AF32" s="46">
        <f t="shared" si="11"/>
        <v>-1.4000000000000004E-2</v>
      </c>
      <c r="AG32" s="46">
        <f t="shared" si="11"/>
        <v>0</v>
      </c>
      <c r="AH32" s="46">
        <f t="shared" si="11"/>
        <v>0</v>
      </c>
      <c r="AI32" s="46">
        <f t="shared" si="11"/>
        <v>0</v>
      </c>
      <c r="AJ32" s="46">
        <f t="shared" si="11"/>
        <v>0</v>
      </c>
      <c r="AK32" s="46">
        <f t="shared" si="11"/>
        <v>0</v>
      </c>
    </row>
    <row r="33" spans="1:37" x14ac:dyDescent="0.25">
      <c r="A33" s="21">
        <v>2.85</v>
      </c>
      <c r="B33" s="15">
        <f>+A33*0.06</f>
        <v>0.17099999999999999</v>
      </c>
      <c r="C33" s="3">
        <f t="shared" si="2"/>
        <v>3.0209999999999999</v>
      </c>
      <c r="D33" s="2"/>
      <c r="E33" s="5">
        <f t="shared" si="8"/>
        <v>5</v>
      </c>
      <c r="F33" s="3">
        <f t="shared" si="3"/>
        <v>5.1710000000000003</v>
      </c>
      <c r="G33" s="3"/>
      <c r="H33" s="3">
        <f t="shared" si="4"/>
        <v>2.1500000000000004</v>
      </c>
      <c r="J33" s="23">
        <f t="shared" si="5"/>
        <v>0.17099999999999999</v>
      </c>
      <c r="M33" s="46">
        <f t="shared" si="6"/>
        <v>0</v>
      </c>
      <c r="N33" s="46">
        <f t="shared" si="6"/>
        <v>0</v>
      </c>
      <c r="O33" s="46">
        <f t="shared" si="6"/>
        <v>0</v>
      </c>
      <c r="P33" s="46">
        <f t="shared" si="6"/>
        <v>0</v>
      </c>
      <c r="Q33" s="46">
        <f t="shared" si="6"/>
        <v>0.06</v>
      </c>
      <c r="R33" s="46">
        <f t="shared" si="6"/>
        <v>6.5000000000000002E-2</v>
      </c>
      <c r="S33" s="46">
        <f t="shared" si="6"/>
        <v>7.0000000000000007E-2</v>
      </c>
      <c r="T33" s="46">
        <f t="shared" si="6"/>
        <v>0</v>
      </c>
      <c r="U33" s="46">
        <f t="shared" si="6"/>
        <v>0</v>
      </c>
      <c r="V33" s="46">
        <f t="shared" si="6"/>
        <v>0</v>
      </c>
      <c r="W33" s="46">
        <f t="shared" si="6"/>
        <v>0</v>
      </c>
      <c r="X33" s="46">
        <f t="shared" si="6"/>
        <v>0</v>
      </c>
      <c r="Z33" s="46">
        <f t="shared" si="7"/>
        <v>0</v>
      </c>
      <c r="AA33" s="46">
        <f t="shared" si="10"/>
        <v>0</v>
      </c>
      <c r="AB33" s="46">
        <f t="shared" si="10"/>
        <v>0</v>
      </c>
      <c r="AC33" s="46">
        <f t="shared" si="11"/>
        <v>0</v>
      </c>
      <c r="AD33" s="46">
        <f t="shared" si="11"/>
        <v>-2.9999999999999983E-3</v>
      </c>
      <c r="AE33" s="46">
        <f t="shared" si="11"/>
        <v>-7.9999999999999984E-3</v>
      </c>
      <c r="AF33" s="46">
        <f t="shared" si="11"/>
        <v>-1.2999999999999998E-2</v>
      </c>
      <c r="AG33" s="46">
        <f t="shared" si="11"/>
        <v>0</v>
      </c>
      <c r="AH33" s="46">
        <f t="shared" si="11"/>
        <v>0</v>
      </c>
      <c r="AI33" s="46">
        <f t="shared" si="11"/>
        <v>0</v>
      </c>
      <c r="AJ33" s="46">
        <f t="shared" si="11"/>
        <v>0</v>
      </c>
      <c r="AK33" s="46">
        <f t="shared" si="11"/>
        <v>0</v>
      </c>
    </row>
    <row r="34" spans="1:37" x14ac:dyDescent="0.25">
      <c r="A34" s="21">
        <v>2.9</v>
      </c>
      <c r="B34" s="15">
        <f>+A34*0.06</f>
        <v>0.17399999999999999</v>
      </c>
      <c r="C34" s="3">
        <f t="shared" si="2"/>
        <v>3.0739999999999998</v>
      </c>
      <c r="D34" s="2"/>
      <c r="E34" s="5">
        <f t="shared" si="8"/>
        <v>5</v>
      </c>
      <c r="F34" s="3">
        <f t="shared" si="3"/>
        <v>5.1740000000000004</v>
      </c>
      <c r="G34" s="3"/>
      <c r="H34" s="3">
        <f t="shared" si="4"/>
        <v>2.1000000000000005</v>
      </c>
      <c r="J34" s="23">
        <f t="shared" si="5"/>
        <v>0.17399999999999999</v>
      </c>
      <c r="M34" s="46">
        <f t="shared" si="6"/>
        <v>0</v>
      </c>
      <c r="N34" s="46">
        <f t="shared" si="6"/>
        <v>0</v>
      </c>
      <c r="O34" s="46">
        <f t="shared" si="6"/>
        <v>0</v>
      </c>
      <c r="P34" s="46">
        <f t="shared" si="6"/>
        <v>0</v>
      </c>
      <c r="Q34" s="46">
        <f t="shared" si="6"/>
        <v>0.06</v>
      </c>
      <c r="R34" s="46">
        <f t="shared" si="6"/>
        <v>6.5000000000000002E-2</v>
      </c>
      <c r="S34" s="46">
        <f t="shared" si="6"/>
        <v>7.0000000000000007E-2</v>
      </c>
      <c r="T34" s="46">
        <f t="shared" si="6"/>
        <v>0</v>
      </c>
      <c r="U34" s="46">
        <f t="shared" si="6"/>
        <v>0</v>
      </c>
      <c r="V34" s="46">
        <f t="shared" si="6"/>
        <v>0</v>
      </c>
      <c r="W34" s="46">
        <f t="shared" si="6"/>
        <v>0</v>
      </c>
      <c r="X34" s="46">
        <f t="shared" si="6"/>
        <v>0</v>
      </c>
      <c r="Z34" s="46">
        <f t="shared" si="7"/>
        <v>0</v>
      </c>
      <c r="AA34" s="46">
        <f t="shared" si="10"/>
        <v>0</v>
      </c>
      <c r="AB34" s="46">
        <f t="shared" si="10"/>
        <v>0</v>
      </c>
      <c r="AC34" s="46">
        <f t="shared" si="11"/>
        <v>0</v>
      </c>
      <c r="AD34" s="46">
        <f t="shared" si="11"/>
        <v>-2.0000000000000018E-3</v>
      </c>
      <c r="AE34" s="46">
        <f t="shared" si="11"/>
        <v>-7.0000000000000019E-3</v>
      </c>
      <c r="AF34" s="46">
        <f t="shared" si="11"/>
        <v>-1.2000000000000002E-2</v>
      </c>
      <c r="AG34" s="46">
        <f t="shared" si="11"/>
        <v>0</v>
      </c>
      <c r="AH34" s="46">
        <f t="shared" si="11"/>
        <v>0</v>
      </c>
      <c r="AI34" s="46">
        <f t="shared" si="11"/>
        <v>0</v>
      </c>
      <c r="AJ34" s="46">
        <f t="shared" si="11"/>
        <v>0</v>
      </c>
      <c r="AK34" s="46">
        <f t="shared" si="11"/>
        <v>0</v>
      </c>
    </row>
    <row r="35" spans="1:37" x14ac:dyDescent="0.25">
      <c r="A35" s="21">
        <v>2.95</v>
      </c>
      <c r="B35" s="15">
        <f>+A35*0.06</f>
        <v>0.17699999999999999</v>
      </c>
      <c r="C35" s="3">
        <f t="shared" si="2"/>
        <v>3.1270000000000002</v>
      </c>
      <c r="D35" s="2"/>
      <c r="E35" s="5">
        <f t="shared" si="8"/>
        <v>5</v>
      </c>
      <c r="F35" s="3">
        <f t="shared" si="3"/>
        <v>5.1769999999999996</v>
      </c>
      <c r="G35" s="3"/>
      <c r="H35" s="3">
        <f t="shared" si="4"/>
        <v>2.0499999999999994</v>
      </c>
      <c r="J35" s="23">
        <f t="shared" si="5"/>
        <v>0.17699999999999999</v>
      </c>
      <c r="M35" s="46">
        <f t="shared" si="6"/>
        <v>0</v>
      </c>
      <c r="N35" s="46">
        <f t="shared" si="6"/>
        <v>0</v>
      </c>
      <c r="O35" s="46">
        <f t="shared" si="6"/>
        <v>0</v>
      </c>
      <c r="P35" s="46">
        <f t="shared" si="6"/>
        <v>0</v>
      </c>
      <c r="Q35" s="46">
        <f t="shared" si="6"/>
        <v>0.06</v>
      </c>
      <c r="R35" s="46">
        <f t="shared" si="6"/>
        <v>6.5000000000000002E-2</v>
      </c>
      <c r="S35" s="46">
        <f t="shared" si="6"/>
        <v>7.0000000000000007E-2</v>
      </c>
      <c r="T35" s="46">
        <f t="shared" si="6"/>
        <v>0</v>
      </c>
      <c r="U35" s="46">
        <f t="shared" si="6"/>
        <v>0</v>
      </c>
      <c r="V35" s="46">
        <f t="shared" si="6"/>
        <v>0</v>
      </c>
      <c r="W35" s="46">
        <f t="shared" si="6"/>
        <v>0</v>
      </c>
      <c r="X35" s="46">
        <f t="shared" si="6"/>
        <v>0</v>
      </c>
      <c r="Z35" s="46">
        <f t="shared" si="7"/>
        <v>0</v>
      </c>
      <c r="AA35" s="46">
        <f t="shared" si="10"/>
        <v>0</v>
      </c>
      <c r="AB35" s="46">
        <f t="shared" si="10"/>
        <v>0</v>
      </c>
      <c r="AC35" s="46">
        <f t="shared" si="11"/>
        <v>0</v>
      </c>
      <c r="AD35" s="46">
        <f t="shared" si="11"/>
        <v>-9.9999999999999655E-4</v>
      </c>
      <c r="AE35" s="46">
        <f t="shared" si="11"/>
        <v>-5.9999999999999967E-3</v>
      </c>
      <c r="AF35" s="46">
        <f t="shared" si="11"/>
        <v>-1.0999999999999996E-2</v>
      </c>
      <c r="AG35" s="46">
        <f t="shared" si="11"/>
        <v>0</v>
      </c>
      <c r="AH35" s="46">
        <f t="shared" si="11"/>
        <v>0</v>
      </c>
      <c r="AI35" s="46">
        <f t="shared" si="11"/>
        <v>0</v>
      </c>
      <c r="AJ35" s="46">
        <f t="shared" si="11"/>
        <v>0</v>
      </c>
      <c r="AK35" s="46">
        <f t="shared" si="11"/>
        <v>0</v>
      </c>
    </row>
    <row r="36" spans="1:37" x14ac:dyDescent="0.25">
      <c r="A36" s="21">
        <v>3</v>
      </c>
      <c r="B36" s="15">
        <f>+A36*0.04</f>
        <v>0.12</v>
      </c>
      <c r="C36" s="3">
        <f t="shared" si="2"/>
        <v>3.12</v>
      </c>
      <c r="D36" s="2"/>
      <c r="E36" s="5">
        <f t="shared" si="8"/>
        <v>5</v>
      </c>
      <c r="F36" s="3">
        <f t="shared" si="3"/>
        <v>5.12</v>
      </c>
      <c r="G36" s="3"/>
      <c r="H36" s="3">
        <f t="shared" si="4"/>
        <v>2</v>
      </c>
      <c r="J36" s="23">
        <f t="shared" si="5"/>
        <v>0.12000000000000001</v>
      </c>
      <c r="M36" s="46">
        <f t="shared" si="6"/>
        <v>0</v>
      </c>
      <c r="N36" s="46">
        <f t="shared" si="6"/>
        <v>0</v>
      </c>
      <c r="O36" s="46">
        <f t="shared" si="6"/>
        <v>0</v>
      </c>
      <c r="P36" s="46">
        <f t="shared" si="6"/>
        <v>0</v>
      </c>
      <c r="Q36" s="46">
        <f t="shared" si="6"/>
        <v>0</v>
      </c>
      <c r="R36" s="46">
        <f t="shared" si="6"/>
        <v>6.5000000000000002E-2</v>
      </c>
      <c r="S36" s="46">
        <f t="shared" si="6"/>
        <v>7.0000000000000007E-2</v>
      </c>
      <c r="T36" s="46">
        <f t="shared" si="6"/>
        <v>0</v>
      </c>
      <c r="U36" s="46">
        <f t="shared" si="6"/>
        <v>0</v>
      </c>
      <c r="V36" s="46">
        <f t="shared" si="6"/>
        <v>0</v>
      </c>
      <c r="W36" s="46">
        <f t="shared" si="6"/>
        <v>0</v>
      </c>
      <c r="X36" s="46">
        <f t="shared" si="6"/>
        <v>0</v>
      </c>
      <c r="Z36" s="46">
        <f t="shared" si="7"/>
        <v>0</v>
      </c>
      <c r="AA36" s="46">
        <f t="shared" si="10"/>
        <v>0</v>
      </c>
      <c r="AB36" s="46">
        <f t="shared" si="10"/>
        <v>0</v>
      </c>
      <c r="AC36" s="46">
        <f t="shared" si="11"/>
        <v>0</v>
      </c>
      <c r="AD36" s="46">
        <f t="shared" si="11"/>
        <v>0</v>
      </c>
      <c r="AE36" s="46">
        <f t="shared" si="11"/>
        <v>-5.0000000000000001E-3</v>
      </c>
      <c r="AF36" s="46">
        <f t="shared" si="11"/>
        <v>-0.01</v>
      </c>
      <c r="AG36" s="46">
        <f t="shared" si="11"/>
        <v>0</v>
      </c>
      <c r="AH36" s="46">
        <f t="shared" si="11"/>
        <v>0</v>
      </c>
      <c r="AI36" s="46">
        <f t="shared" si="11"/>
        <v>0</v>
      </c>
      <c r="AJ36" s="46">
        <f t="shared" si="11"/>
        <v>0</v>
      </c>
      <c r="AK36" s="46">
        <f t="shared" si="11"/>
        <v>0</v>
      </c>
    </row>
    <row r="37" spans="1:37" x14ac:dyDescent="0.25">
      <c r="A37" s="21">
        <v>3.05</v>
      </c>
      <c r="B37" s="15">
        <f>+A37*0.04</f>
        <v>0.122</v>
      </c>
      <c r="C37" s="3">
        <f t="shared" si="2"/>
        <v>3.1719999999999997</v>
      </c>
      <c r="D37" s="2"/>
      <c r="E37" s="5">
        <f t="shared" si="8"/>
        <v>5</v>
      </c>
      <c r="F37" s="3">
        <f t="shared" si="3"/>
        <v>5.1219999999999999</v>
      </c>
      <c r="G37" s="3"/>
      <c r="H37" s="3">
        <f t="shared" si="4"/>
        <v>1.9500000000000002</v>
      </c>
      <c r="J37" s="23">
        <f t="shared" si="5"/>
        <v>0.122</v>
      </c>
      <c r="M37" s="46">
        <f t="shared" si="6"/>
        <v>0</v>
      </c>
      <c r="N37" s="46">
        <f t="shared" si="6"/>
        <v>0</v>
      </c>
      <c r="O37" s="46">
        <f t="shared" si="6"/>
        <v>0</v>
      </c>
      <c r="P37" s="46">
        <f t="shared" si="6"/>
        <v>0</v>
      </c>
      <c r="Q37" s="46">
        <f t="shared" si="6"/>
        <v>0</v>
      </c>
      <c r="R37" s="46">
        <f t="shared" si="6"/>
        <v>6.5000000000000002E-2</v>
      </c>
      <c r="S37" s="46">
        <f t="shared" si="6"/>
        <v>7.0000000000000007E-2</v>
      </c>
      <c r="T37" s="46">
        <f t="shared" si="6"/>
        <v>0</v>
      </c>
      <c r="U37" s="46">
        <f t="shared" si="6"/>
        <v>0</v>
      </c>
      <c r="V37" s="46">
        <f t="shared" si="6"/>
        <v>0</v>
      </c>
      <c r="W37" s="46">
        <f t="shared" si="6"/>
        <v>0</v>
      </c>
      <c r="X37" s="46">
        <f t="shared" si="6"/>
        <v>0</v>
      </c>
      <c r="Z37" s="46">
        <f t="shared" si="7"/>
        <v>0</v>
      </c>
      <c r="AA37" s="46">
        <f t="shared" si="10"/>
        <v>0</v>
      </c>
      <c r="AB37" s="46">
        <f t="shared" si="10"/>
        <v>0</v>
      </c>
      <c r="AC37" s="46">
        <f t="shared" si="11"/>
        <v>0</v>
      </c>
      <c r="AD37" s="46">
        <f t="shared" si="11"/>
        <v>0</v>
      </c>
      <c r="AE37" s="46">
        <f t="shared" si="11"/>
        <v>-4.0000000000000036E-3</v>
      </c>
      <c r="AF37" s="46">
        <f t="shared" si="11"/>
        <v>-9.0000000000000045E-3</v>
      </c>
      <c r="AG37" s="46">
        <f t="shared" si="11"/>
        <v>0</v>
      </c>
      <c r="AH37" s="46">
        <f t="shared" si="11"/>
        <v>0</v>
      </c>
      <c r="AI37" s="46">
        <f t="shared" si="11"/>
        <v>0</v>
      </c>
      <c r="AJ37" s="46">
        <f t="shared" si="11"/>
        <v>0</v>
      </c>
      <c r="AK37" s="46">
        <f t="shared" si="11"/>
        <v>0</v>
      </c>
    </row>
    <row r="38" spans="1:37" x14ac:dyDescent="0.25">
      <c r="A38" s="21">
        <v>3.1</v>
      </c>
      <c r="B38" s="15">
        <f>+A38*0.04</f>
        <v>0.12400000000000001</v>
      </c>
      <c r="C38" s="3">
        <f t="shared" si="2"/>
        <v>3.2240000000000002</v>
      </c>
      <c r="D38" s="2"/>
      <c r="E38" s="5">
        <f t="shared" si="8"/>
        <v>5</v>
      </c>
      <c r="F38" s="3">
        <f t="shared" si="3"/>
        <v>5.1239999999999997</v>
      </c>
      <c r="G38" s="3"/>
      <c r="H38" s="3">
        <f t="shared" si="4"/>
        <v>1.8999999999999995</v>
      </c>
      <c r="J38" s="23">
        <f t="shared" si="5"/>
        <v>0.12400000000000001</v>
      </c>
      <c r="M38" s="46">
        <f t="shared" si="6"/>
        <v>0</v>
      </c>
      <c r="N38" s="46">
        <f t="shared" si="6"/>
        <v>0</v>
      </c>
      <c r="O38" s="46">
        <f t="shared" si="6"/>
        <v>0</v>
      </c>
      <c r="P38" s="46">
        <f t="shared" si="6"/>
        <v>0</v>
      </c>
      <c r="Q38" s="46">
        <f t="shared" si="6"/>
        <v>0</v>
      </c>
      <c r="R38" s="46">
        <f t="shared" si="6"/>
        <v>6.5000000000000002E-2</v>
      </c>
      <c r="S38" s="46">
        <f t="shared" si="6"/>
        <v>7.0000000000000007E-2</v>
      </c>
      <c r="T38" s="46">
        <f t="shared" si="6"/>
        <v>0</v>
      </c>
      <c r="U38" s="46">
        <f t="shared" si="6"/>
        <v>0</v>
      </c>
      <c r="V38" s="46">
        <f t="shared" si="6"/>
        <v>0</v>
      </c>
      <c r="W38" s="46">
        <f t="shared" si="6"/>
        <v>0</v>
      </c>
      <c r="X38" s="46">
        <f t="shared" si="6"/>
        <v>0</v>
      </c>
      <c r="Z38" s="46">
        <f t="shared" si="7"/>
        <v>0</v>
      </c>
      <c r="AA38" s="46">
        <f t="shared" si="10"/>
        <v>0</v>
      </c>
      <c r="AB38" s="46">
        <f t="shared" si="10"/>
        <v>0</v>
      </c>
      <c r="AC38" s="46">
        <f t="shared" si="11"/>
        <v>0</v>
      </c>
      <c r="AD38" s="46">
        <f t="shared" si="11"/>
        <v>0</v>
      </c>
      <c r="AE38" s="46">
        <f t="shared" si="11"/>
        <v>-2.9999999999999983E-3</v>
      </c>
      <c r="AF38" s="46">
        <f t="shared" si="11"/>
        <v>-7.9999999999999984E-3</v>
      </c>
      <c r="AG38" s="46">
        <f t="shared" si="11"/>
        <v>0</v>
      </c>
      <c r="AH38" s="46">
        <f t="shared" si="11"/>
        <v>0</v>
      </c>
      <c r="AI38" s="46">
        <f t="shared" si="11"/>
        <v>0</v>
      </c>
      <c r="AJ38" s="46">
        <f t="shared" si="11"/>
        <v>0</v>
      </c>
      <c r="AK38" s="46">
        <f t="shared" si="11"/>
        <v>0</v>
      </c>
    </row>
    <row r="39" spans="1:37" x14ac:dyDescent="0.25">
      <c r="A39" s="21">
        <v>3.15</v>
      </c>
      <c r="B39" s="15">
        <f>+A39*0.04</f>
        <v>0.126</v>
      </c>
      <c r="C39" s="3">
        <f t="shared" si="2"/>
        <v>3.2759999999999998</v>
      </c>
      <c r="D39" s="2"/>
      <c r="E39" s="5">
        <f t="shared" si="8"/>
        <v>5</v>
      </c>
      <c r="F39" s="3">
        <f t="shared" si="3"/>
        <v>5.1260000000000003</v>
      </c>
      <c r="G39" s="3"/>
      <c r="H39" s="3">
        <f t="shared" si="4"/>
        <v>1.8500000000000005</v>
      </c>
      <c r="J39" s="23">
        <f t="shared" si="5"/>
        <v>0.126</v>
      </c>
      <c r="M39" s="46">
        <f t="shared" si="6"/>
        <v>0</v>
      </c>
      <c r="N39" s="46">
        <f t="shared" si="6"/>
        <v>0</v>
      </c>
      <c r="O39" s="46">
        <f t="shared" si="6"/>
        <v>0</v>
      </c>
      <c r="P39" s="46">
        <f t="shared" si="6"/>
        <v>0</v>
      </c>
      <c r="Q39" s="46">
        <f t="shared" si="6"/>
        <v>0</v>
      </c>
      <c r="R39" s="46">
        <f t="shared" si="6"/>
        <v>6.5000000000000002E-2</v>
      </c>
      <c r="S39" s="46">
        <f t="shared" si="6"/>
        <v>7.0000000000000007E-2</v>
      </c>
      <c r="T39" s="46">
        <f t="shared" si="6"/>
        <v>0</v>
      </c>
      <c r="U39" s="46">
        <f t="shared" si="6"/>
        <v>0</v>
      </c>
      <c r="V39" s="46">
        <f t="shared" si="6"/>
        <v>0</v>
      </c>
      <c r="W39" s="46">
        <f t="shared" si="6"/>
        <v>0</v>
      </c>
      <c r="X39" s="46">
        <f t="shared" si="6"/>
        <v>0</v>
      </c>
      <c r="Z39" s="46">
        <f t="shared" si="7"/>
        <v>0</v>
      </c>
      <c r="AA39" s="46">
        <f t="shared" si="10"/>
        <v>0</v>
      </c>
      <c r="AB39" s="46">
        <f t="shared" si="10"/>
        <v>0</v>
      </c>
      <c r="AC39" s="46">
        <f t="shared" ref="AC39:AK48" si="12">IF(AC$7="Long",IF(AC$6="Put",MAX(AC$4-$A39,0),MAX($A39-AC$4,0))*AC$5,IF(AC$6="Put",MIN($A39-AC$4,0),MIN(AC$4-$A39,0))*AC$5)</f>
        <v>0</v>
      </c>
      <c r="AD39" s="46">
        <f t="shared" si="12"/>
        <v>0</v>
      </c>
      <c r="AE39" s="46">
        <f t="shared" si="12"/>
        <v>-2.0000000000000018E-3</v>
      </c>
      <c r="AF39" s="46">
        <f t="shared" si="12"/>
        <v>-7.0000000000000019E-3</v>
      </c>
      <c r="AG39" s="46">
        <f t="shared" si="12"/>
        <v>0</v>
      </c>
      <c r="AH39" s="46">
        <f t="shared" si="12"/>
        <v>0</v>
      </c>
      <c r="AI39" s="46">
        <f t="shared" si="12"/>
        <v>0</v>
      </c>
      <c r="AJ39" s="46">
        <f t="shared" si="12"/>
        <v>0</v>
      </c>
      <c r="AK39" s="46">
        <f t="shared" si="12"/>
        <v>0</v>
      </c>
    </row>
    <row r="40" spans="1:37" x14ac:dyDescent="0.25">
      <c r="A40" s="21">
        <v>3.2</v>
      </c>
      <c r="B40" s="15">
        <f>+A40*0.04</f>
        <v>0.128</v>
      </c>
      <c r="C40" s="3">
        <f t="shared" si="2"/>
        <v>3.3280000000000003</v>
      </c>
      <c r="D40" s="2"/>
      <c r="E40" s="5">
        <f t="shared" si="8"/>
        <v>5</v>
      </c>
      <c r="F40" s="3">
        <f t="shared" si="3"/>
        <v>5.1280000000000001</v>
      </c>
      <c r="G40" s="3"/>
      <c r="H40" s="3">
        <f t="shared" si="4"/>
        <v>1.7999999999999998</v>
      </c>
      <c r="J40" s="23">
        <f t="shared" si="5"/>
        <v>0.128</v>
      </c>
      <c r="M40" s="46">
        <f t="shared" si="6"/>
        <v>0</v>
      </c>
      <c r="N40" s="46">
        <f t="shared" si="6"/>
        <v>0</v>
      </c>
      <c r="O40" s="46">
        <f t="shared" si="6"/>
        <v>0</v>
      </c>
      <c r="P40" s="46">
        <f t="shared" si="6"/>
        <v>0</v>
      </c>
      <c r="Q40" s="46">
        <f t="shared" si="6"/>
        <v>0</v>
      </c>
      <c r="R40" s="46">
        <f t="shared" si="6"/>
        <v>6.5000000000000002E-2</v>
      </c>
      <c r="S40" s="46">
        <f t="shared" si="6"/>
        <v>7.0000000000000007E-2</v>
      </c>
      <c r="T40" s="46">
        <f t="shared" si="6"/>
        <v>0</v>
      </c>
      <c r="U40" s="46">
        <f t="shared" si="6"/>
        <v>0</v>
      </c>
      <c r="V40" s="46">
        <f t="shared" si="6"/>
        <v>0</v>
      </c>
      <c r="W40" s="46">
        <f t="shared" si="6"/>
        <v>0</v>
      </c>
      <c r="X40" s="46">
        <f t="shared" si="6"/>
        <v>0</v>
      </c>
      <c r="Z40" s="46">
        <f t="shared" si="7"/>
        <v>0</v>
      </c>
      <c r="AA40" s="46">
        <f t="shared" ref="AA40:AB59" si="13">IF(AA$7="Long",IF(AA$6="Put",MAX(AA$4-$A40,0),MAX($A40-AA$4,0))*AA$5,IF(AA$6="Put",MIN($A40-AA$4,0),MIN(AA$4-$A40,0))*AA$5)</f>
        <v>0</v>
      </c>
      <c r="AB40" s="46">
        <f t="shared" si="13"/>
        <v>0</v>
      </c>
      <c r="AC40" s="46">
        <f t="shared" si="12"/>
        <v>0</v>
      </c>
      <c r="AD40" s="46">
        <f t="shared" si="12"/>
        <v>0</v>
      </c>
      <c r="AE40" s="46">
        <f t="shared" si="12"/>
        <v>-9.9999999999999655E-4</v>
      </c>
      <c r="AF40" s="46">
        <f t="shared" si="12"/>
        <v>-5.9999999999999967E-3</v>
      </c>
      <c r="AG40" s="46">
        <f t="shared" si="12"/>
        <v>0</v>
      </c>
      <c r="AH40" s="46">
        <f t="shared" si="12"/>
        <v>0</v>
      </c>
      <c r="AI40" s="46">
        <f t="shared" si="12"/>
        <v>0</v>
      </c>
      <c r="AJ40" s="46">
        <f t="shared" si="12"/>
        <v>0</v>
      </c>
      <c r="AK40" s="46">
        <f t="shared" si="12"/>
        <v>0</v>
      </c>
    </row>
    <row r="41" spans="1:37" x14ac:dyDescent="0.25">
      <c r="A41" s="21">
        <v>3.25</v>
      </c>
      <c r="B41" s="15">
        <f>+A41*0.02</f>
        <v>6.5000000000000002E-2</v>
      </c>
      <c r="C41" s="3">
        <f t="shared" si="2"/>
        <v>3.3149999999999999</v>
      </c>
      <c r="D41" s="2"/>
      <c r="E41" s="5">
        <f t="shared" si="8"/>
        <v>5</v>
      </c>
      <c r="F41" s="3">
        <f t="shared" si="3"/>
        <v>5.0650000000000004</v>
      </c>
      <c r="G41" s="3"/>
      <c r="H41" s="3">
        <f t="shared" si="4"/>
        <v>1.7500000000000004</v>
      </c>
      <c r="J41" s="23">
        <f t="shared" si="5"/>
        <v>6.5000000000000002E-2</v>
      </c>
      <c r="M41" s="46">
        <f t="shared" si="6"/>
        <v>0</v>
      </c>
      <c r="N41" s="46">
        <f t="shared" si="6"/>
        <v>0</v>
      </c>
      <c r="O41" s="46">
        <f t="shared" si="6"/>
        <v>0</v>
      </c>
      <c r="P41" s="46">
        <f t="shared" si="6"/>
        <v>0</v>
      </c>
      <c r="Q41" s="46">
        <f t="shared" si="6"/>
        <v>0</v>
      </c>
      <c r="R41" s="46">
        <f t="shared" si="6"/>
        <v>0</v>
      </c>
      <c r="S41" s="46">
        <f t="shared" si="6"/>
        <v>7.0000000000000007E-2</v>
      </c>
      <c r="T41" s="46">
        <f t="shared" si="6"/>
        <v>0</v>
      </c>
      <c r="U41" s="46">
        <f t="shared" si="6"/>
        <v>0</v>
      </c>
      <c r="V41" s="46">
        <f t="shared" si="6"/>
        <v>0</v>
      </c>
      <c r="W41" s="46">
        <f t="shared" si="6"/>
        <v>0</v>
      </c>
      <c r="X41" s="46">
        <f t="shared" si="6"/>
        <v>0</v>
      </c>
      <c r="Z41" s="46">
        <f t="shared" si="7"/>
        <v>0</v>
      </c>
      <c r="AA41" s="46">
        <f t="shared" si="13"/>
        <v>0</v>
      </c>
      <c r="AB41" s="46">
        <f t="shared" si="13"/>
        <v>0</v>
      </c>
      <c r="AC41" s="46">
        <f t="shared" si="12"/>
        <v>0</v>
      </c>
      <c r="AD41" s="46">
        <f t="shared" si="12"/>
        <v>0</v>
      </c>
      <c r="AE41" s="46">
        <f t="shared" si="12"/>
        <v>0</v>
      </c>
      <c r="AF41" s="46">
        <f t="shared" si="12"/>
        <v>-5.0000000000000001E-3</v>
      </c>
      <c r="AG41" s="46">
        <f t="shared" si="12"/>
        <v>0</v>
      </c>
      <c r="AH41" s="46">
        <f t="shared" si="12"/>
        <v>0</v>
      </c>
      <c r="AI41" s="46">
        <f t="shared" si="12"/>
        <v>0</v>
      </c>
      <c r="AJ41" s="46">
        <f t="shared" si="12"/>
        <v>0</v>
      </c>
      <c r="AK41" s="46">
        <f t="shared" si="12"/>
        <v>0</v>
      </c>
    </row>
    <row r="42" spans="1:37" x14ac:dyDescent="0.25">
      <c r="A42" s="21">
        <v>3.3</v>
      </c>
      <c r="B42" s="15">
        <f>+A42*0.02</f>
        <v>6.6000000000000003E-2</v>
      </c>
      <c r="C42" s="3">
        <f t="shared" si="2"/>
        <v>3.3659999999999997</v>
      </c>
      <c r="D42" s="2"/>
      <c r="E42" s="5">
        <f t="shared" si="8"/>
        <v>5</v>
      </c>
      <c r="F42" s="3">
        <f t="shared" si="3"/>
        <v>5.0659999999999998</v>
      </c>
      <c r="G42" s="3"/>
      <c r="H42" s="3">
        <f t="shared" si="4"/>
        <v>1.7000000000000002</v>
      </c>
      <c r="J42" s="23">
        <f t="shared" si="5"/>
        <v>6.6000000000000003E-2</v>
      </c>
      <c r="M42" s="46">
        <f t="shared" si="6"/>
        <v>0</v>
      </c>
      <c r="N42" s="46">
        <f t="shared" si="6"/>
        <v>0</v>
      </c>
      <c r="O42" s="46">
        <f t="shared" si="6"/>
        <v>0</v>
      </c>
      <c r="P42" s="46">
        <f t="shared" si="6"/>
        <v>0</v>
      </c>
      <c r="Q42" s="46">
        <f t="shared" si="6"/>
        <v>0</v>
      </c>
      <c r="R42" s="46">
        <f t="shared" si="6"/>
        <v>0</v>
      </c>
      <c r="S42" s="46">
        <f t="shared" si="6"/>
        <v>7.0000000000000007E-2</v>
      </c>
      <c r="T42" s="46">
        <f t="shared" si="6"/>
        <v>0</v>
      </c>
      <c r="U42" s="46">
        <f t="shared" si="6"/>
        <v>0</v>
      </c>
      <c r="V42" s="46">
        <f t="shared" si="6"/>
        <v>0</v>
      </c>
      <c r="W42" s="46">
        <f t="shared" si="6"/>
        <v>0</v>
      </c>
      <c r="X42" s="46">
        <f t="shared" si="6"/>
        <v>0</v>
      </c>
      <c r="Z42" s="46">
        <f t="shared" si="7"/>
        <v>0</v>
      </c>
      <c r="AA42" s="46">
        <f t="shared" si="13"/>
        <v>0</v>
      </c>
      <c r="AB42" s="46">
        <f t="shared" si="13"/>
        <v>0</v>
      </c>
      <c r="AC42" s="46">
        <f t="shared" si="12"/>
        <v>0</v>
      </c>
      <c r="AD42" s="46">
        <f t="shared" si="12"/>
        <v>0</v>
      </c>
      <c r="AE42" s="46">
        <f t="shared" si="12"/>
        <v>0</v>
      </c>
      <c r="AF42" s="46">
        <f t="shared" si="12"/>
        <v>-4.0000000000000036E-3</v>
      </c>
      <c r="AG42" s="46">
        <f t="shared" si="12"/>
        <v>0</v>
      </c>
      <c r="AH42" s="46">
        <f t="shared" si="12"/>
        <v>0</v>
      </c>
      <c r="AI42" s="46">
        <f t="shared" si="12"/>
        <v>0</v>
      </c>
      <c r="AJ42" s="46">
        <f t="shared" si="12"/>
        <v>0</v>
      </c>
      <c r="AK42" s="46">
        <f t="shared" si="12"/>
        <v>0</v>
      </c>
    </row>
    <row r="43" spans="1:37" x14ac:dyDescent="0.25">
      <c r="A43" s="21">
        <v>3.35</v>
      </c>
      <c r="B43" s="15">
        <f>+A43*0.02</f>
        <v>6.7000000000000004E-2</v>
      </c>
      <c r="C43" s="3">
        <f t="shared" si="2"/>
        <v>3.4170000000000003</v>
      </c>
      <c r="D43" s="2"/>
      <c r="E43" s="5">
        <f t="shared" si="8"/>
        <v>5</v>
      </c>
      <c r="F43" s="3">
        <f t="shared" si="3"/>
        <v>5.0670000000000002</v>
      </c>
      <c r="G43" s="3"/>
      <c r="H43" s="3">
        <f t="shared" si="4"/>
        <v>1.65</v>
      </c>
      <c r="J43" s="23">
        <f t="shared" si="5"/>
        <v>6.7000000000000004E-2</v>
      </c>
      <c r="M43" s="46">
        <f t="shared" si="6"/>
        <v>0</v>
      </c>
      <c r="N43" s="46">
        <f t="shared" si="6"/>
        <v>0</v>
      </c>
      <c r="O43" s="46">
        <f t="shared" si="6"/>
        <v>0</v>
      </c>
      <c r="P43" s="46">
        <f t="shared" si="6"/>
        <v>0</v>
      </c>
      <c r="Q43" s="46">
        <f t="shared" si="6"/>
        <v>0</v>
      </c>
      <c r="R43" s="46">
        <f t="shared" si="6"/>
        <v>0</v>
      </c>
      <c r="S43" s="46">
        <f t="shared" si="6"/>
        <v>7.0000000000000007E-2</v>
      </c>
      <c r="T43" s="46">
        <f t="shared" si="6"/>
        <v>0</v>
      </c>
      <c r="U43" s="46">
        <f t="shared" si="6"/>
        <v>0</v>
      </c>
      <c r="V43" s="46">
        <f t="shared" si="6"/>
        <v>0</v>
      </c>
      <c r="W43" s="46">
        <f t="shared" si="6"/>
        <v>0</v>
      </c>
      <c r="X43" s="46">
        <f t="shared" si="6"/>
        <v>0</v>
      </c>
      <c r="Z43" s="46">
        <f t="shared" si="7"/>
        <v>0</v>
      </c>
      <c r="AA43" s="46">
        <f t="shared" si="13"/>
        <v>0</v>
      </c>
      <c r="AB43" s="46">
        <f t="shared" si="13"/>
        <v>0</v>
      </c>
      <c r="AC43" s="46">
        <f t="shared" si="12"/>
        <v>0</v>
      </c>
      <c r="AD43" s="46">
        <f t="shared" si="12"/>
        <v>0</v>
      </c>
      <c r="AE43" s="46">
        <f t="shared" si="12"/>
        <v>0</v>
      </c>
      <c r="AF43" s="46">
        <f t="shared" si="12"/>
        <v>-2.9999999999999983E-3</v>
      </c>
      <c r="AG43" s="46">
        <f t="shared" si="12"/>
        <v>0</v>
      </c>
      <c r="AH43" s="46">
        <f t="shared" si="12"/>
        <v>0</v>
      </c>
      <c r="AI43" s="46">
        <f t="shared" si="12"/>
        <v>0</v>
      </c>
      <c r="AJ43" s="46">
        <f t="shared" si="12"/>
        <v>0</v>
      </c>
      <c r="AK43" s="46">
        <f t="shared" si="12"/>
        <v>0</v>
      </c>
    </row>
    <row r="44" spans="1:37" x14ac:dyDescent="0.25">
      <c r="A44" s="21">
        <v>3.4</v>
      </c>
      <c r="B44" s="15">
        <f>+A44*0.02</f>
        <v>6.8000000000000005E-2</v>
      </c>
      <c r="C44" s="3">
        <f t="shared" si="2"/>
        <v>3.468</v>
      </c>
      <c r="D44" s="2"/>
      <c r="E44" s="5">
        <f t="shared" si="8"/>
        <v>5</v>
      </c>
      <c r="F44" s="3">
        <f t="shared" si="3"/>
        <v>5.0679999999999996</v>
      </c>
      <c r="G44" s="3"/>
      <c r="H44" s="3">
        <f t="shared" si="4"/>
        <v>1.5999999999999996</v>
      </c>
      <c r="J44" s="23">
        <f t="shared" si="5"/>
        <v>6.8000000000000005E-2</v>
      </c>
      <c r="M44" s="46">
        <f t="shared" ref="M44:X65" si="14">IF(M$7="Long",IF(M$6="Call",IF($A44&gt;M$4,1,0),IF(M$4&gt;$A44,1,0))*M$5,IF(M$6="Call",IF(M$4&lt;=$A44,-1,0),IF($A44&lt;=M$4,-1,0))*M$5)</f>
        <v>0</v>
      </c>
      <c r="N44" s="46">
        <f t="shared" si="14"/>
        <v>0</v>
      </c>
      <c r="O44" s="46">
        <f t="shared" si="14"/>
        <v>0</v>
      </c>
      <c r="P44" s="46">
        <f t="shared" si="14"/>
        <v>0</v>
      </c>
      <c r="Q44" s="46">
        <f t="shared" si="14"/>
        <v>0</v>
      </c>
      <c r="R44" s="46">
        <f t="shared" si="14"/>
        <v>0</v>
      </c>
      <c r="S44" s="46">
        <f t="shared" si="14"/>
        <v>7.0000000000000007E-2</v>
      </c>
      <c r="T44" s="46">
        <f t="shared" si="14"/>
        <v>0</v>
      </c>
      <c r="U44" s="46">
        <f t="shared" si="14"/>
        <v>0</v>
      </c>
      <c r="V44" s="46">
        <f t="shared" si="14"/>
        <v>0</v>
      </c>
      <c r="W44" s="46">
        <f t="shared" si="14"/>
        <v>0</v>
      </c>
      <c r="X44" s="46">
        <f t="shared" si="14"/>
        <v>0</v>
      </c>
      <c r="Z44" s="46">
        <f t="shared" si="7"/>
        <v>0</v>
      </c>
      <c r="AA44" s="46">
        <f t="shared" si="13"/>
        <v>0</v>
      </c>
      <c r="AB44" s="46">
        <f t="shared" si="13"/>
        <v>0</v>
      </c>
      <c r="AC44" s="46">
        <f t="shared" si="12"/>
        <v>0</v>
      </c>
      <c r="AD44" s="46">
        <f t="shared" si="12"/>
        <v>0</v>
      </c>
      <c r="AE44" s="46">
        <f t="shared" si="12"/>
        <v>0</v>
      </c>
      <c r="AF44" s="46">
        <f t="shared" si="12"/>
        <v>-2.0000000000000018E-3</v>
      </c>
      <c r="AG44" s="46">
        <f t="shared" si="12"/>
        <v>0</v>
      </c>
      <c r="AH44" s="46">
        <f t="shared" si="12"/>
        <v>0</v>
      </c>
      <c r="AI44" s="46">
        <f t="shared" si="12"/>
        <v>0</v>
      </c>
      <c r="AJ44" s="46">
        <f t="shared" si="12"/>
        <v>0</v>
      </c>
      <c r="AK44" s="46">
        <f t="shared" si="12"/>
        <v>0</v>
      </c>
    </row>
    <row r="45" spans="1:37" x14ac:dyDescent="0.25">
      <c r="A45" s="21">
        <v>3.45</v>
      </c>
      <c r="B45" s="15">
        <f>+A45*0.02</f>
        <v>6.9000000000000006E-2</v>
      </c>
      <c r="C45" s="3">
        <f t="shared" si="2"/>
        <v>3.5190000000000001</v>
      </c>
      <c r="D45" s="2"/>
      <c r="E45" s="5">
        <f t="shared" si="8"/>
        <v>5</v>
      </c>
      <c r="F45" s="3">
        <f t="shared" si="3"/>
        <v>5.069</v>
      </c>
      <c r="G45" s="3"/>
      <c r="H45" s="3">
        <f t="shared" si="4"/>
        <v>1.5499999999999998</v>
      </c>
      <c r="J45" s="23">
        <f t="shared" si="5"/>
        <v>6.9000000000000006E-2</v>
      </c>
      <c r="M45" s="46">
        <f t="shared" si="14"/>
        <v>0</v>
      </c>
      <c r="N45" s="46">
        <f t="shared" si="14"/>
        <v>0</v>
      </c>
      <c r="O45" s="46">
        <f t="shared" si="14"/>
        <v>0</v>
      </c>
      <c r="P45" s="46">
        <f t="shared" si="14"/>
        <v>0</v>
      </c>
      <c r="Q45" s="46">
        <f t="shared" si="14"/>
        <v>0</v>
      </c>
      <c r="R45" s="46">
        <f t="shared" si="14"/>
        <v>0</v>
      </c>
      <c r="S45" s="46">
        <f t="shared" si="14"/>
        <v>7.0000000000000007E-2</v>
      </c>
      <c r="T45" s="46">
        <f t="shared" si="14"/>
        <v>0</v>
      </c>
      <c r="U45" s="46">
        <f t="shared" si="14"/>
        <v>0</v>
      </c>
      <c r="V45" s="46">
        <f t="shared" si="14"/>
        <v>0</v>
      </c>
      <c r="W45" s="46">
        <f t="shared" si="14"/>
        <v>0</v>
      </c>
      <c r="X45" s="46">
        <f t="shared" si="14"/>
        <v>0</v>
      </c>
      <c r="Z45" s="46">
        <f t="shared" si="7"/>
        <v>0</v>
      </c>
      <c r="AA45" s="46">
        <f t="shared" si="13"/>
        <v>0</v>
      </c>
      <c r="AB45" s="46">
        <f t="shared" si="13"/>
        <v>0</v>
      </c>
      <c r="AC45" s="46">
        <f t="shared" si="12"/>
        <v>0</v>
      </c>
      <c r="AD45" s="46">
        <f t="shared" si="12"/>
        <v>0</v>
      </c>
      <c r="AE45" s="46">
        <f t="shared" si="12"/>
        <v>0</v>
      </c>
      <c r="AF45" s="46">
        <f t="shared" si="12"/>
        <v>-9.9999999999999655E-4</v>
      </c>
      <c r="AG45" s="46">
        <f t="shared" si="12"/>
        <v>0</v>
      </c>
      <c r="AH45" s="46">
        <f t="shared" si="12"/>
        <v>0</v>
      </c>
      <c r="AI45" s="46">
        <f t="shared" si="12"/>
        <v>0</v>
      </c>
      <c r="AJ45" s="46">
        <f t="shared" si="12"/>
        <v>0</v>
      </c>
      <c r="AK45" s="46">
        <f t="shared" si="12"/>
        <v>0</v>
      </c>
    </row>
    <row r="46" spans="1:37" x14ac:dyDescent="0.25">
      <c r="A46" s="21">
        <v>3.5</v>
      </c>
      <c r="B46" s="15">
        <v>0</v>
      </c>
      <c r="C46" s="3">
        <f t="shared" si="2"/>
        <v>3.5</v>
      </c>
      <c r="D46" s="2"/>
      <c r="E46" s="5">
        <f t="shared" si="8"/>
        <v>5</v>
      </c>
      <c r="F46" s="3">
        <f t="shared" si="3"/>
        <v>5</v>
      </c>
      <c r="G46" s="3"/>
      <c r="H46" s="3">
        <f t="shared" si="4"/>
        <v>1.5</v>
      </c>
      <c r="J46" s="23">
        <f t="shared" si="5"/>
        <v>0</v>
      </c>
      <c r="M46" s="46">
        <f t="shared" si="14"/>
        <v>0</v>
      </c>
      <c r="N46" s="46">
        <f t="shared" si="14"/>
        <v>0</v>
      </c>
      <c r="O46" s="46">
        <f t="shared" si="14"/>
        <v>0</v>
      </c>
      <c r="P46" s="46">
        <f t="shared" si="14"/>
        <v>0</v>
      </c>
      <c r="Q46" s="46">
        <f t="shared" si="14"/>
        <v>0</v>
      </c>
      <c r="R46" s="46">
        <f t="shared" si="14"/>
        <v>0</v>
      </c>
      <c r="S46" s="46">
        <f t="shared" si="14"/>
        <v>0</v>
      </c>
      <c r="T46" s="46">
        <f t="shared" si="14"/>
        <v>0</v>
      </c>
      <c r="U46" s="46">
        <f t="shared" si="14"/>
        <v>0</v>
      </c>
      <c r="V46" s="46">
        <f t="shared" si="14"/>
        <v>0</v>
      </c>
      <c r="W46" s="46">
        <f t="shared" si="14"/>
        <v>0</v>
      </c>
      <c r="X46" s="46">
        <f t="shared" si="14"/>
        <v>0</v>
      </c>
      <c r="Z46" s="46">
        <f t="shared" si="7"/>
        <v>0</v>
      </c>
      <c r="AA46" s="46">
        <f t="shared" si="13"/>
        <v>0</v>
      </c>
      <c r="AB46" s="46">
        <f t="shared" si="13"/>
        <v>0</v>
      </c>
      <c r="AC46" s="46">
        <f t="shared" si="12"/>
        <v>0</v>
      </c>
      <c r="AD46" s="46">
        <f t="shared" si="12"/>
        <v>0</v>
      </c>
      <c r="AE46" s="46">
        <f t="shared" si="12"/>
        <v>0</v>
      </c>
      <c r="AF46" s="46">
        <f t="shared" si="12"/>
        <v>0</v>
      </c>
      <c r="AG46" s="46">
        <f t="shared" si="12"/>
        <v>0</v>
      </c>
      <c r="AH46" s="46">
        <f t="shared" si="12"/>
        <v>0</v>
      </c>
      <c r="AI46" s="46">
        <f t="shared" si="12"/>
        <v>0</v>
      </c>
      <c r="AJ46" s="46">
        <f t="shared" si="12"/>
        <v>0</v>
      </c>
      <c r="AK46" s="46">
        <f t="shared" si="12"/>
        <v>0</v>
      </c>
    </row>
    <row r="47" spans="1:37" x14ac:dyDescent="0.25">
      <c r="A47" s="21">
        <v>3.55</v>
      </c>
      <c r="B47" s="15">
        <v>0</v>
      </c>
      <c r="C47" s="3">
        <f t="shared" si="2"/>
        <v>3.55</v>
      </c>
      <c r="D47" s="2"/>
      <c r="E47" s="5">
        <f t="shared" si="8"/>
        <v>5</v>
      </c>
      <c r="F47" s="3">
        <f t="shared" si="3"/>
        <v>5</v>
      </c>
      <c r="G47" s="3"/>
      <c r="H47" s="3">
        <f t="shared" si="4"/>
        <v>1.4500000000000002</v>
      </c>
      <c r="J47" s="23">
        <f t="shared" si="5"/>
        <v>0</v>
      </c>
      <c r="M47" s="46">
        <f t="shared" si="14"/>
        <v>0</v>
      </c>
      <c r="N47" s="46">
        <f t="shared" si="14"/>
        <v>0</v>
      </c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>
        <f t="shared" si="14"/>
        <v>0</v>
      </c>
      <c r="S47" s="46">
        <f t="shared" si="14"/>
        <v>0</v>
      </c>
      <c r="T47" s="46">
        <f t="shared" si="14"/>
        <v>0</v>
      </c>
      <c r="U47" s="46">
        <f t="shared" si="14"/>
        <v>0</v>
      </c>
      <c r="V47" s="46">
        <f t="shared" si="14"/>
        <v>0</v>
      </c>
      <c r="W47" s="46">
        <f t="shared" si="14"/>
        <v>0</v>
      </c>
      <c r="X47" s="46">
        <f t="shared" si="14"/>
        <v>0</v>
      </c>
      <c r="Z47" s="46">
        <f t="shared" si="7"/>
        <v>0</v>
      </c>
      <c r="AA47" s="46">
        <f t="shared" si="13"/>
        <v>0</v>
      </c>
      <c r="AB47" s="46">
        <f t="shared" si="13"/>
        <v>0</v>
      </c>
      <c r="AC47" s="46">
        <f t="shared" si="12"/>
        <v>0</v>
      </c>
      <c r="AD47" s="46">
        <f t="shared" si="12"/>
        <v>0</v>
      </c>
      <c r="AE47" s="46">
        <f t="shared" si="12"/>
        <v>0</v>
      </c>
      <c r="AF47" s="46">
        <f t="shared" si="12"/>
        <v>0</v>
      </c>
      <c r="AG47" s="46">
        <f t="shared" si="12"/>
        <v>0</v>
      </c>
      <c r="AH47" s="46">
        <f t="shared" si="12"/>
        <v>0</v>
      </c>
      <c r="AI47" s="46">
        <f t="shared" si="12"/>
        <v>0</v>
      </c>
      <c r="AJ47" s="46">
        <f t="shared" si="12"/>
        <v>0</v>
      </c>
      <c r="AK47" s="46">
        <f t="shared" si="12"/>
        <v>0</v>
      </c>
    </row>
    <row r="48" spans="1:37" x14ac:dyDescent="0.25">
      <c r="A48" s="21">
        <v>3.6</v>
      </c>
      <c r="B48" s="15">
        <v>0</v>
      </c>
      <c r="C48" s="3">
        <f t="shared" si="2"/>
        <v>3.6</v>
      </c>
      <c r="D48" s="2"/>
      <c r="E48" s="5">
        <f t="shared" si="8"/>
        <v>5</v>
      </c>
      <c r="F48" s="3">
        <f t="shared" si="3"/>
        <v>5</v>
      </c>
      <c r="G48" s="3"/>
      <c r="H48" s="3">
        <f t="shared" si="4"/>
        <v>1.4</v>
      </c>
      <c r="J48" s="23">
        <f t="shared" si="5"/>
        <v>0</v>
      </c>
      <c r="M48" s="46">
        <f t="shared" si="14"/>
        <v>0</v>
      </c>
      <c r="N48" s="46">
        <f t="shared" si="14"/>
        <v>0</v>
      </c>
      <c r="O48" s="46">
        <f t="shared" si="14"/>
        <v>0</v>
      </c>
      <c r="P48" s="46">
        <f t="shared" si="14"/>
        <v>0</v>
      </c>
      <c r="Q48" s="46">
        <f t="shared" si="14"/>
        <v>0</v>
      </c>
      <c r="R48" s="46">
        <f t="shared" si="14"/>
        <v>0</v>
      </c>
      <c r="S48" s="46">
        <f t="shared" si="14"/>
        <v>0</v>
      </c>
      <c r="T48" s="46">
        <f t="shared" si="14"/>
        <v>0</v>
      </c>
      <c r="U48" s="46">
        <f t="shared" si="14"/>
        <v>0</v>
      </c>
      <c r="V48" s="46">
        <f t="shared" si="14"/>
        <v>0</v>
      </c>
      <c r="W48" s="46">
        <f t="shared" si="14"/>
        <v>0</v>
      </c>
      <c r="X48" s="46">
        <f t="shared" si="14"/>
        <v>0</v>
      </c>
      <c r="Z48" s="46">
        <f t="shared" si="7"/>
        <v>0</v>
      </c>
      <c r="AA48" s="46">
        <f t="shared" si="13"/>
        <v>0</v>
      </c>
      <c r="AB48" s="46">
        <f t="shared" si="13"/>
        <v>0</v>
      </c>
      <c r="AC48" s="46">
        <f t="shared" si="12"/>
        <v>0</v>
      </c>
      <c r="AD48" s="46">
        <f t="shared" si="12"/>
        <v>0</v>
      </c>
      <c r="AE48" s="46">
        <f t="shared" si="12"/>
        <v>0</v>
      </c>
      <c r="AF48" s="46">
        <f t="shared" si="12"/>
        <v>0</v>
      </c>
      <c r="AG48" s="46">
        <f t="shared" si="12"/>
        <v>0</v>
      </c>
      <c r="AH48" s="46">
        <f t="shared" si="12"/>
        <v>0</v>
      </c>
      <c r="AI48" s="46">
        <f t="shared" si="12"/>
        <v>0</v>
      </c>
      <c r="AJ48" s="46">
        <f t="shared" si="12"/>
        <v>0</v>
      </c>
      <c r="AK48" s="46">
        <f t="shared" si="12"/>
        <v>0</v>
      </c>
    </row>
    <row r="49" spans="1:37" x14ac:dyDescent="0.25">
      <c r="A49" s="21">
        <v>3.65</v>
      </c>
      <c r="B49" s="15">
        <v>0</v>
      </c>
      <c r="C49" s="3">
        <f t="shared" si="2"/>
        <v>3.65</v>
      </c>
      <c r="D49" s="2"/>
      <c r="E49" s="5">
        <f t="shared" si="8"/>
        <v>5</v>
      </c>
      <c r="F49" s="3">
        <f t="shared" si="3"/>
        <v>5</v>
      </c>
      <c r="G49" s="3"/>
      <c r="H49" s="3">
        <f t="shared" si="4"/>
        <v>1.35</v>
      </c>
      <c r="J49" s="23">
        <f t="shared" si="5"/>
        <v>0</v>
      </c>
      <c r="M49" s="46">
        <f t="shared" si="14"/>
        <v>0</v>
      </c>
      <c r="N49" s="46">
        <f t="shared" si="14"/>
        <v>0</v>
      </c>
      <c r="O49" s="46">
        <f t="shared" si="14"/>
        <v>0</v>
      </c>
      <c r="P49" s="46">
        <f t="shared" si="14"/>
        <v>0</v>
      </c>
      <c r="Q49" s="46">
        <f t="shared" si="14"/>
        <v>0</v>
      </c>
      <c r="R49" s="46">
        <f t="shared" si="14"/>
        <v>0</v>
      </c>
      <c r="S49" s="46">
        <f t="shared" si="14"/>
        <v>0</v>
      </c>
      <c r="T49" s="46">
        <f t="shared" si="14"/>
        <v>0</v>
      </c>
      <c r="U49" s="46">
        <f t="shared" si="14"/>
        <v>0</v>
      </c>
      <c r="V49" s="46">
        <f t="shared" si="14"/>
        <v>0</v>
      </c>
      <c r="W49" s="46">
        <f t="shared" si="14"/>
        <v>0</v>
      </c>
      <c r="X49" s="46">
        <f t="shared" si="14"/>
        <v>0</v>
      </c>
      <c r="Z49" s="46">
        <f t="shared" si="7"/>
        <v>0</v>
      </c>
      <c r="AA49" s="46">
        <f t="shared" si="13"/>
        <v>0</v>
      </c>
      <c r="AB49" s="46">
        <f t="shared" si="13"/>
        <v>0</v>
      </c>
      <c r="AC49" s="46">
        <f t="shared" ref="AC49:AK58" si="15">IF(AC$7="Long",IF(AC$6="Put",MAX(AC$4-$A49,0),MAX($A49-AC$4,0))*AC$5,IF(AC$6="Put",MIN($A49-AC$4,0),MIN(AC$4-$A49,0))*AC$5)</f>
        <v>0</v>
      </c>
      <c r="AD49" s="46">
        <f t="shared" si="15"/>
        <v>0</v>
      </c>
      <c r="AE49" s="46">
        <f t="shared" si="15"/>
        <v>0</v>
      </c>
      <c r="AF49" s="46">
        <f t="shared" si="15"/>
        <v>0</v>
      </c>
      <c r="AG49" s="46">
        <f t="shared" si="15"/>
        <v>0</v>
      </c>
      <c r="AH49" s="46">
        <f t="shared" si="15"/>
        <v>0</v>
      </c>
      <c r="AI49" s="46">
        <f t="shared" si="15"/>
        <v>0</v>
      </c>
      <c r="AJ49" s="46">
        <f t="shared" si="15"/>
        <v>0</v>
      </c>
      <c r="AK49" s="46">
        <f t="shared" si="15"/>
        <v>0</v>
      </c>
    </row>
    <row r="50" spans="1:37" x14ac:dyDescent="0.25">
      <c r="A50" s="21">
        <v>3.7</v>
      </c>
      <c r="B50" s="15">
        <v>0</v>
      </c>
      <c r="C50" s="3">
        <f t="shared" si="2"/>
        <v>3.7</v>
      </c>
      <c r="D50" s="2"/>
      <c r="E50" s="5">
        <f t="shared" si="8"/>
        <v>5</v>
      </c>
      <c r="F50" s="3">
        <f t="shared" si="3"/>
        <v>5</v>
      </c>
      <c r="G50" s="3"/>
      <c r="H50" s="3">
        <f t="shared" si="4"/>
        <v>1.2999999999999998</v>
      </c>
      <c r="J50" s="23">
        <f t="shared" si="5"/>
        <v>0</v>
      </c>
      <c r="M50" s="46">
        <f t="shared" si="14"/>
        <v>0</v>
      </c>
      <c r="N50" s="46">
        <f t="shared" si="14"/>
        <v>0</v>
      </c>
      <c r="O50" s="46">
        <f t="shared" si="14"/>
        <v>0</v>
      </c>
      <c r="P50" s="46">
        <f t="shared" si="14"/>
        <v>0</v>
      </c>
      <c r="Q50" s="46">
        <f t="shared" si="14"/>
        <v>0</v>
      </c>
      <c r="R50" s="46">
        <f t="shared" si="14"/>
        <v>0</v>
      </c>
      <c r="S50" s="46">
        <f t="shared" si="14"/>
        <v>0</v>
      </c>
      <c r="T50" s="46">
        <f t="shared" si="14"/>
        <v>0</v>
      </c>
      <c r="U50" s="46">
        <f t="shared" si="14"/>
        <v>0</v>
      </c>
      <c r="V50" s="46">
        <f t="shared" si="14"/>
        <v>0</v>
      </c>
      <c r="W50" s="46">
        <f t="shared" si="14"/>
        <v>0</v>
      </c>
      <c r="X50" s="46">
        <f t="shared" si="14"/>
        <v>0</v>
      </c>
      <c r="Z50" s="46">
        <f t="shared" si="7"/>
        <v>0</v>
      </c>
      <c r="AA50" s="46">
        <f t="shared" si="13"/>
        <v>0</v>
      </c>
      <c r="AB50" s="46">
        <f t="shared" si="13"/>
        <v>0</v>
      </c>
      <c r="AC50" s="46">
        <f t="shared" si="15"/>
        <v>0</v>
      </c>
      <c r="AD50" s="46">
        <f t="shared" si="15"/>
        <v>0</v>
      </c>
      <c r="AE50" s="46">
        <f t="shared" si="15"/>
        <v>0</v>
      </c>
      <c r="AF50" s="46">
        <f t="shared" si="15"/>
        <v>0</v>
      </c>
      <c r="AG50" s="46">
        <f t="shared" si="15"/>
        <v>0</v>
      </c>
      <c r="AH50" s="46">
        <f t="shared" si="15"/>
        <v>0</v>
      </c>
      <c r="AI50" s="46">
        <f t="shared" si="15"/>
        <v>0</v>
      </c>
      <c r="AJ50" s="46">
        <f t="shared" si="15"/>
        <v>0</v>
      </c>
      <c r="AK50" s="46">
        <f t="shared" si="15"/>
        <v>0</v>
      </c>
    </row>
    <row r="51" spans="1:37" x14ac:dyDescent="0.25">
      <c r="A51" s="21">
        <v>3.75</v>
      </c>
      <c r="B51" s="15">
        <v>0</v>
      </c>
      <c r="C51" s="3">
        <f t="shared" si="2"/>
        <v>3.75</v>
      </c>
      <c r="D51" s="2"/>
      <c r="E51" s="5">
        <f t="shared" si="8"/>
        <v>5</v>
      </c>
      <c r="F51" s="3">
        <f t="shared" si="3"/>
        <v>5</v>
      </c>
      <c r="G51" s="3"/>
      <c r="H51" s="3">
        <f t="shared" si="4"/>
        <v>1.25</v>
      </c>
      <c r="J51" s="23">
        <f t="shared" si="5"/>
        <v>0</v>
      </c>
      <c r="M51" s="46">
        <f t="shared" si="14"/>
        <v>0</v>
      </c>
      <c r="N51" s="46">
        <f t="shared" si="14"/>
        <v>0</v>
      </c>
      <c r="O51" s="46">
        <f t="shared" si="14"/>
        <v>0</v>
      </c>
      <c r="P51" s="46">
        <f t="shared" si="14"/>
        <v>0</v>
      </c>
      <c r="Q51" s="46">
        <f t="shared" si="14"/>
        <v>0</v>
      </c>
      <c r="R51" s="46">
        <f t="shared" si="14"/>
        <v>0</v>
      </c>
      <c r="S51" s="46">
        <f t="shared" si="14"/>
        <v>0</v>
      </c>
      <c r="T51" s="46">
        <f t="shared" si="14"/>
        <v>0</v>
      </c>
      <c r="U51" s="46">
        <f t="shared" si="14"/>
        <v>0</v>
      </c>
      <c r="V51" s="46">
        <f t="shared" si="14"/>
        <v>0</v>
      </c>
      <c r="W51" s="46">
        <f t="shared" si="14"/>
        <v>0</v>
      </c>
      <c r="X51" s="46">
        <f t="shared" si="14"/>
        <v>0</v>
      </c>
      <c r="Z51" s="46">
        <f t="shared" si="7"/>
        <v>0</v>
      </c>
      <c r="AA51" s="46">
        <f t="shared" si="13"/>
        <v>0</v>
      </c>
      <c r="AB51" s="46">
        <f t="shared" si="13"/>
        <v>0</v>
      </c>
      <c r="AC51" s="46">
        <f t="shared" si="15"/>
        <v>0</v>
      </c>
      <c r="AD51" s="46">
        <f t="shared" si="15"/>
        <v>0</v>
      </c>
      <c r="AE51" s="46">
        <f t="shared" si="15"/>
        <v>0</v>
      </c>
      <c r="AF51" s="46">
        <f t="shared" si="15"/>
        <v>0</v>
      </c>
      <c r="AG51" s="46">
        <f t="shared" si="15"/>
        <v>0</v>
      </c>
      <c r="AH51" s="46">
        <f t="shared" si="15"/>
        <v>0</v>
      </c>
      <c r="AI51" s="46">
        <f t="shared" si="15"/>
        <v>0</v>
      </c>
      <c r="AJ51" s="46">
        <f t="shared" si="15"/>
        <v>0</v>
      </c>
      <c r="AK51" s="46">
        <f t="shared" si="15"/>
        <v>0</v>
      </c>
    </row>
    <row r="52" spans="1:37" x14ac:dyDescent="0.25">
      <c r="A52" s="21">
        <v>3.8</v>
      </c>
      <c r="B52" s="15">
        <v>0</v>
      </c>
      <c r="C52" s="3">
        <f t="shared" si="2"/>
        <v>3.8</v>
      </c>
      <c r="D52" s="2"/>
      <c r="E52" s="5">
        <f t="shared" si="8"/>
        <v>5</v>
      </c>
      <c r="F52" s="3">
        <f t="shared" si="3"/>
        <v>5</v>
      </c>
      <c r="G52" s="3"/>
      <c r="H52" s="3">
        <f t="shared" si="4"/>
        <v>1.2000000000000002</v>
      </c>
      <c r="J52" s="23">
        <f t="shared" si="5"/>
        <v>0</v>
      </c>
      <c r="M52" s="46">
        <f t="shared" si="14"/>
        <v>0</v>
      </c>
      <c r="N52" s="46">
        <f t="shared" si="14"/>
        <v>0</v>
      </c>
      <c r="O52" s="46">
        <f t="shared" si="14"/>
        <v>0</v>
      </c>
      <c r="P52" s="46">
        <f t="shared" si="14"/>
        <v>0</v>
      </c>
      <c r="Q52" s="46">
        <f t="shared" si="14"/>
        <v>0</v>
      </c>
      <c r="R52" s="46">
        <f t="shared" si="14"/>
        <v>0</v>
      </c>
      <c r="S52" s="46">
        <f t="shared" si="14"/>
        <v>0</v>
      </c>
      <c r="T52" s="46">
        <f t="shared" si="14"/>
        <v>0</v>
      </c>
      <c r="U52" s="46">
        <f t="shared" si="14"/>
        <v>0</v>
      </c>
      <c r="V52" s="46">
        <f t="shared" si="14"/>
        <v>0</v>
      </c>
      <c r="W52" s="46">
        <f t="shared" si="14"/>
        <v>0</v>
      </c>
      <c r="X52" s="46">
        <f t="shared" si="14"/>
        <v>0</v>
      </c>
      <c r="Z52" s="46">
        <f t="shared" si="7"/>
        <v>0</v>
      </c>
      <c r="AA52" s="46">
        <f t="shared" si="13"/>
        <v>0</v>
      </c>
      <c r="AB52" s="46">
        <f t="shared" si="13"/>
        <v>0</v>
      </c>
      <c r="AC52" s="46">
        <f t="shared" si="15"/>
        <v>0</v>
      </c>
      <c r="AD52" s="46">
        <f t="shared" si="15"/>
        <v>0</v>
      </c>
      <c r="AE52" s="46">
        <f t="shared" si="15"/>
        <v>0</v>
      </c>
      <c r="AF52" s="46">
        <f t="shared" si="15"/>
        <v>0</v>
      </c>
      <c r="AG52" s="46">
        <f t="shared" si="15"/>
        <v>0</v>
      </c>
      <c r="AH52" s="46">
        <f t="shared" si="15"/>
        <v>0</v>
      </c>
      <c r="AI52" s="46">
        <f t="shared" si="15"/>
        <v>0</v>
      </c>
      <c r="AJ52" s="46">
        <f t="shared" si="15"/>
        <v>0</v>
      </c>
      <c r="AK52" s="46">
        <f t="shared" si="15"/>
        <v>0</v>
      </c>
    </row>
    <row r="53" spans="1:37" x14ac:dyDescent="0.25">
      <c r="A53" s="21">
        <v>3.85</v>
      </c>
      <c r="B53" s="15">
        <v>0</v>
      </c>
      <c r="C53" s="3">
        <f t="shared" si="2"/>
        <v>3.85</v>
      </c>
      <c r="D53" s="2"/>
      <c r="E53" s="5">
        <f t="shared" si="8"/>
        <v>5</v>
      </c>
      <c r="F53" s="3">
        <f t="shared" si="3"/>
        <v>5</v>
      </c>
      <c r="G53" s="3"/>
      <c r="H53" s="3">
        <f t="shared" si="4"/>
        <v>1.1499999999999999</v>
      </c>
      <c r="J53" s="23">
        <f t="shared" si="5"/>
        <v>0</v>
      </c>
      <c r="M53" s="46">
        <f t="shared" si="14"/>
        <v>0</v>
      </c>
      <c r="N53" s="46">
        <f t="shared" si="14"/>
        <v>0</v>
      </c>
      <c r="O53" s="46">
        <f t="shared" si="14"/>
        <v>0</v>
      </c>
      <c r="P53" s="46">
        <f t="shared" si="14"/>
        <v>0</v>
      </c>
      <c r="Q53" s="46">
        <f t="shared" si="14"/>
        <v>0</v>
      </c>
      <c r="R53" s="46">
        <f t="shared" si="14"/>
        <v>0</v>
      </c>
      <c r="S53" s="46">
        <f t="shared" si="14"/>
        <v>0</v>
      </c>
      <c r="T53" s="46">
        <f t="shared" si="14"/>
        <v>0</v>
      </c>
      <c r="U53" s="46">
        <f t="shared" si="14"/>
        <v>0</v>
      </c>
      <c r="V53" s="46">
        <f t="shared" si="14"/>
        <v>0</v>
      </c>
      <c r="W53" s="46">
        <f t="shared" si="14"/>
        <v>0</v>
      </c>
      <c r="X53" s="46">
        <f t="shared" si="14"/>
        <v>0</v>
      </c>
      <c r="Z53" s="46">
        <f t="shared" si="7"/>
        <v>0</v>
      </c>
      <c r="AA53" s="46">
        <f t="shared" si="13"/>
        <v>0</v>
      </c>
      <c r="AB53" s="46">
        <f t="shared" si="13"/>
        <v>0</v>
      </c>
      <c r="AC53" s="46">
        <f t="shared" si="15"/>
        <v>0</v>
      </c>
      <c r="AD53" s="46">
        <f t="shared" si="15"/>
        <v>0</v>
      </c>
      <c r="AE53" s="46">
        <f t="shared" si="15"/>
        <v>0</v>
      </c>
      <c r="AF53" s="46">
        <f t="shared" si="15"/>
        <v>0</v>
      </c>
      <c r="AG53" s="46">
        <f t="shared" si="15"/>
        <v>0</v>
      </c>
      <c r="AH53" s="46">
        <f t="shared" si="15"/>
        <v>0</v>
      </c>
      <c r="AI53" s="46">
        <f t="shared" si="15"/>
        <v>0</v>
      </c>
      <c r="AJ53" s="46">
        <f t="shared" si="15"/>
        <v>0</v>
      </c>
      <c r="AK53" s="46">
        <f t="shared" si="15"/>
        <v>0</v>
      </c>
    </row>
    <row r="54" spans="1:37" x14ac:dyDescent="0.25">
      <c r="A54" s="21">
        <v>3.9</v>
      </c>
      <c r="B54" s="15">
        <v>0</v>
      </c>
      <c r="C54" s="3">
        <f t="shared" si="2"/>
        <v>3.9</v>
      </c>
      <c r="D54" s="2"/>
      <c r="E54" s="5">
        <f t="shared" si="8"/>
        <v>5</v>
      </c>
      <c r="F54" s="3">
        <f t="shared" si="3"/>
        <v>5</v>
      </c>
      <c r="G54" s="3"/>
      <c r="H54" s="3">
        <f t="shared" si="4"/>
        <v>1.1000000000000001</v>
      </c>
      <c r="J54" s="23">
        <f t="shared" si="5"/>
        <v>0</v>
      </c>
      <c r="M54" s="46">
        <f t="shared" si="14"/>
        <v>0</v>
      </c>
      <c r="N54" s="46">
        <f t="shared" si="14"/>
        <v>0</v>
      </c>
      <c r="O54" s="46">
        <f t="shared" si="14"/>
        <v>0</v>
      </c>
      <c r="P54" s="46">
        <f t="shared" si="14"/>
        <v>0</v>
      </c>
      <c r="Q54" s="46">
        <f t="shared" si="14"/>
        <v>0</v>
      </c>
      <c r="R54" s="46">
        <f t="shared" si="14"/>
        <v>0</v>
      </c>
      <c r="S54" s="46">
        <f t="shared" si="14"/>
        <v>0</v>
      </c>
      <c r="T54" s="46">
        <f t="shared" si="14"/>
        <v>0</v>
      </c>
      <c r="U54" s="46">
        <f t="shared" si="14"/>
        <v>0</v>
      </c>
      <c r="V54" s="46">
        <f t="shared" si="14"/>
        <v>0</v>
      </c>
      <c r="W54" s="46">
        <f t="shared" si="14"/>
        <v>0</v>
      </c>
      <c r="X54" s="46">
        <f t="shared" si="14"/>
        <v>0</v>
      </c>
      <c r="Z54" s="46">
        <f t="shared" si="7"/>
        <v>0</v>
      </c>
      <c r="AA54" s="46">
        <f t="shared" si="13"/>
        <v>0</v>
      </c>
      <c r="AB54" s="46">
        <f t="shared" si="13"/>
        <v>0</v>
      </c>
      <c r="AC54" s="46">
        <f t="shared" si="15"/>
        <v>0</v>
      </c>
      <c r="AD54" s="46">
        <f t="shared" si="15"/>
        <v>0</v>
      </c>
      <c r="AE54" s="46">
        <f t="shared" si="15"/>
        <v>0</v>
      </c>
      <c r="AF54" s="46">
        <f t="shared" si="15"/>
        <v>0</v>
      </c>
      <c r="AG54" s="46">
        <f t="shared" si="15"/>
        <v>0</v>
      </c>
      <c r="AH54" s="46">
        <f t="shared" si="15"/>
        <v>0</v>
      </c>
      <c r="AI54" s="46">
        <f t="shared" si="15"/>
        <v>0</v>
      </c>
      <c r="AJ54" s="46">
        <f t="shared" si="15"/>
        <v>0</v>
      </c>
      <c r="AK54" s="46">
        <f t="shared" si="15"/>
        <v>0</v>
      </c>
    </row>
    <row r="55" spans="1:37" x14ac:dyDescent="0.25">
      <c r="A55" s="21">
        <v>3.95</v>
      </c>
      <c r="B55" s="15">
        <v>0</v>
      </c>
      <c r="C55" s="3">
        <f t="shared" si="2"/>
        <v>3.95</v>
      </c>
      <c r="D55" s="2"/>
      <c r="E55" s="5">
        <f t="shared" si="8"/>
        <v>5</v>
      </c>
      <c r="F55" s="3">
        <f t="shared" si="3"/>
        <v>5</v>
      </c>
      <c r="G55" s="3"/>
      <c r="H55" s="3">
        <f t="shared" si="4"/>
        <v>1.0499999999999998</v>
      </c>
      <c r="J55" s="23">
        <f t="shared" si="5"/>
        <v>0</v>
      </c>
      <c r="M55" s="46">
        <f t="shared" si="14"/>
        <v>0</v>
      </c>
      <c r="N55" s="46">
        <f t="shared" si="14"/>
        <v>0</v>
      </c>
      <c r="O55" s="46">
        <f t="shared" si="14"/>
        <v>0</v>
      </c>
      <c r="P55" s="46">
        <f t="shared" si="14"/>
        <v>0</v>
      </c>
      <c r="Q55" s="46">
        <f t="shared" si="14"/>
        <v>0</v>
      </c>
      <c r="R55" s="46">
        <f t="shared" si="14"/>
        <v>0</v>
      </c>
      <c r="S55" s="46">
        <f t="shared" si="14"/>
        <v>0</v>
      </c>
      <c r="T55" s="46">
        <f t="shared" si="14"/>
        <v>0</v>
      </c>
      <c r="U55" s="46">
        <f t="shared" si="14"/>
        <v>0</v>
      </c>
      <c r="V55" s="46">
        <f t="shared" si="14"/>
        <v>0</v>
      </c>
      <c r="W55" s="46">
        <f t="shared" si="14"/>
        <v>0</v>
      </c>
      <c r="X55" s="46">
        <f t="shared" si="14"/>
        <v>0</v>
      </c>
      <c r="Z55" s="46">
        <f t="shared" si="7"/>
        <v>0</v>
      </c>
      <c r="AA55" s="46">
        <f t="shared" si="13"/>
        <v>0</v>
      </c>
      <c r="AB55" s="46">
        <f t="shared" si="13"/>
        <v>0</v>
      </c>
      <c r="AC55" s="46">
        <f t="shared" si="15"/>
        <v>0</v>
      </c>
      <c r="AD55" s="46">
        <f t="shared" si="15"/>
        <v>0</v>
      </c>
      <c r="AE55" s="46">
        <f t="shared" si="15"/>
        <v>0</v>
      </c>
      <c r="AF55" s="46">
        <f t="shared" si="15"/>
        <v>0</v>
      </c>
      <c r="AG55" s="46">
        <f t="shared" si="15"/>
        <v>0</v>
      </c>
      <c r="AH55" s="46">
        <f t="shared" si="15"/>
        <v>0</v>
      </c>
      <c r="AI55" s="46">
        <f t="shared" si="15"/>
        <v>0</v>
      </c>
      <c r="AJ55" s="46">
        <f t="shared" si="15"/>
        <v>0</v>
      </c>
      <c r="AK55" s="46">
        <f t="shared" si="15"/>
        <v>0</v>
      </c>
    </row>
    <row r="56" spans="1:37" x14ac:dyDescent="0.25">
      <c r="A56" s="21">
        <v>4</v>
      </c>
      <c r="B56" s="15">
        <f t="shared" ref="B56:B65" si="16">-A56*0.02</f>
        <v>-0.08</v>
      </c>
      <c r="C56" s="3">
        <f t="shared" si="2"/>
        <v>3.92</v>
      </c>
      <c r="D56" s="2"/>
      <c r="E56" s="5">
        <f t="shared" si="8"/>
        <v>5</v>
      </c>
      <c r="F56" s="3">
        <f t="shared" si="3"/>
        <v>4.92</v>
      </c>
      <c r="G56" s="3"/>
      <c r="H56" s="3">
        <f t="shared" si="4"/>
        <v>1</v>
      </c>
      <c r="J56" s="23">
        <f t="shared" si="5"/>
        <v>-0.08</v>
      </c>
      <c r="M56" s="46">
        <f t="shared" si="14"/>
        <v>0</v>
      </c>
      <c r="N56" s="46">
        <f t="shared" si="14"/>
        <v>0</v>
      </c>
      <c r="O56" s="46">
        <f t="shared" si="14"/>
        <v>0</v>
      </c>
      <c r="P56" s="46">
        <f t="shared" si="14"/>
        <v>0</v>
      </c>
      <c r="Q56" s="46">
        <f t="shared" si="14"/>
        <v>0</v>
      </c>
      <c r="R56" s="46">
        <f t="shared" si="14"/>
        <v>0</v>
      </c>
      <c r="S56" s="46">
        <f t="shared" si="14"/>
        <v>0</v>
      </c>
      <c r="T56" s="46">
        <f t="shared" si="14"/>
        <v>-0.08</v>
      </c>
      <c r="U56" s="46">
        <f t="shared" si="14"/>
        <v>0</v>
      </c>
      <c r="V56" s="46">
        <f t="shared" si="14"/>
        <v>0</v>
      </c>
      <c r="W56" s="46">
        <f t="shared" si="14"/>
        <v>0</v>
      </c>
      <c r="X56" s="46">
        <f t="shared" si="14"/>
        <v>0</v>
      </c>
      <c r="Z56" s="46">
        <f t="shared" si="7"/>
        <v>0</v>
      </c>
      <c r="AA56" s="46">
        <f t="shared" si="13"/>
        <v>0</v>
      </c>
      <c r="AB56" s="46">
        <f t="shared" si="13"/>
        <v>0</v>
      </c>
      <c r="AC56" s="46">
        <f t="shared" si="15"/>
        <v>0</v>
      </c>
      <c r="AD56" s="46">
        <f t="shared" si="15"/>
        <v>0</v>
      </c>
      <c r="AE56" s="46">
        <f t="shared" si="15"/>
        <v>0</v>
      </c>
      <c r="AF56" s="46">
        <f t="shared" si="15"/>
        <v>0</v>
      </c>
      <c r="AG56" s="46">
        <f t="shared" si="15"/>
        <v>0</v>
      </c>
      <c r="AH56" s="46">
        <f t="shared" si="15"/>
        <v>0</v>
      </c>
      <c r="AI56" s="46">
        <f t="shared" si="15"/>
        <v>0</v>
      </c>
      <c r="AJ56" s="46">
        <f t="shared" si="15"/>
        <v>0</v>
      </c>
      <c r="AK56" s="46">
        <f t="shared" si="15"/>
        <v>0</v>
      </c>
    </row>
    <row r="57" spans="1:37" x14ac:dyDescent="0.25">
      <c r="A57" s="21">
        <v>4.05</v>
      </c>
      <c r="B57" s="15">
        <f t="shared" si="16"/>
        <v>-8.1000000000000003E-2</v>
      </c>
      <c r="C57" s="3">
        <f t="shared" si="2"/>
        <v>3.9689999999999999</v>
      </c>
      <c r="D57" s="2"/>
      <c r="E57" s="5">
        <f t="shared" si="8"/>
        <v>5</v>
      </c>
      <c r="F57" s="3">
        <f t="shared" si="3"/>
        <v>4.9189999999999996</v>
      </c>
      <c r="G57" s="3"/>
      <c r="H57" s="3">
        <f t="shared" si="4"/>
        <v>0.94999999999999973</v>
      </c>
      <c r="J57" s="23">
        <f t="shared" si="5"/>
        <v>-8.1000000000000003E-2</v>
      </c>
      <c r="M57" s="46">
        <f t="shared" si="14"/>
        <v>0</v>
      </c>
      <c r="N57" s="46">
        <f t="shared" si="14"/>
        <v>0</v>
      </c>
      <c r="O57" s="46">
        <f t="shared" si="14"/>
        <v>0</v>
      </c>
      <c r="P57" s="46">
        <f t="shared" si="14"/>
        <v>0</v>
      </c>
      <c r="Q57" s="46">
        <f t="shared" si="14"/>
        <v>0</v>
      </c>
      <c r="R57" s="46">
        <f t="shared" si="14"/>
        <v>0</v>
      </c>
      <c r="S57" s="46">
        <f t="shared" si="14"/>
        <v>0</v>
      </c>
      <c r="T57" s="46">
        <f t="shared" si="14"/>
        <v>-0.08</v>
      </c>
      <c r="U57" s="46">
        <f t="shared" si="14"/>
        <v>0</v>
      </c>
      <c r="V57" s="46">
        <f t="shared" si="14"/>
        <v>0</v>
      </c>
      <c r="W57" s="46">
        <f t="shared" si="14"/>
        <v>0</v>
      </c>
      <c r="X57" s="46">
        <f t="shared" si="14"/>
        <v>0</v>
      </c>
      <c r="Z57" s="46">
        <f t="shared" si="7"/>
        <v>0</v>
      </c>
      <c r="AA57" s="46">
        <f t="shared" si="13"/>
        <v>0</v>
      </c>
      <c r="AB57" s="46">
        <f t="shared" si="13"/>
        <v>0</v>
      </c>
      <c r="AC57" s="46">
        <f t="shared" si="15"/>
        <v>0</v>
      </c>
      <c r="AD57" s="46">
        <f t="shared" si="15"/>
        <v>0</v>
      </c>
      <c r="AE57" s="46">
        <f t="shared" si="15"/>
        <v>0</v>
      </c>
      <c r="AF57" s="46">
        <f t="shared" si="15"/>
        <v>0</v>
      </c>
      <c r="AG57" s="46">
        <f t="shared" si="15"/>
        <v>-9.9999999999999655E-4</v>
      </c>
      <c r="AH57" s="46">
        <f t="shared" si="15"/>
        <v>0</v>
      </c>
      <c r="AI57" s="46">
        <f t="shared" si="15"/>
        <v>0</v>
      </c>
      <c r="AJ57" s="46">
        <f t="shared" si="15"/>
        <v>0</v>
      </c>
      <c r="AK57" s="46">
        <f t="shared" si="15"/>
        <v>0</v>
      </c>
    </row>
    <row r="58" spans="1:37" x14ac:dyDescent="0.25">
      <c r="A58" s="21">
        <v>4.0999999999999996</v>
      </c>
      <c r="B58" s="15">
        <f t="shared" si="16"/>
        <v>-8.199999999999999E-2</v>
      </c>
      <c r="C58" s="3">
        <f t="shared" si="2"/>
        <v>4.0179999999999998</v>
      </c>
      <c r="D58" s="2"/>
      <c r="E58" s="5">
        <f t="shared" si="8"/>
        <v>5</v>
      </c>
      <c r="F58" s="3">
        <f t="shared" si="3"/>
        <v>4.9180000000000001</v>
      </c>
      <c r="G58" s="3"/>
      <c r="H58" s="3">
        <f t="shared" si="4"/>
        <v>0.90000000000000036</v>
      </c>
      <c r="J58" s="23">
        <f t="shared" si="5"/>
        <v>-8.199999999999999E-2</v>
      </c>
      <c r="M58" s="46">
        <f t="shared" si="14"/>
        <v>0</v>
      </c>
      <c r="N58" s="46">
        <f t="shared" si="14"/>
        <v>0</v>
      </c>
      <c r="O58" s="46">
        <f t="shared" si="14"/>
        <v>0</v>
      </c>
      <c r="P58" s="46">
        <f t="shared" si="14"/>
        <v>0</v>
      </c>
      <c r="Q58" s="46">
        <f t="shared" si="14"/>
        <v>0</v>
      </c>
      <c r="R58" s="46">
        <f t="shared" si="14"/>
        <v>0</v>
      </c>
      <c r="S58" s="46">
        <f t="shared" si="14"/>
        <v>0</v>
      </c>
      <c r="T58" s="46">
        <f t="shared" si="14"/>
        <v>-0.08</v>
      </c>
      <c r="U58" s="46">
        <f t="shared" si="14"/>
        <v>0</v>
      </c>
      <c r="V58" s="46">
        <f t="shared" si="14"/>
        <v>0</v>
      </c>
      <c r="W58" s="46">
        <f t="shared" si="14"/>
        <v>0</v>
      </c>
      <c r="X58" s="46">
        <f t="shared" si="14"/>
        <v>0</v>
      </c>
      <c r="Z58" s="46">
        <f t="shared" si="7"/>
        <v>0</v>
      </c>
      <c r="AA58" s="46">
        <f t="shared" si="13"/>
        <v>0</v>
      </c>
      <c r="AB58" s="46">
        <f t="shared" si="13"/>
        <v>0</v>
      </c>
      <c r="AC58" s="46">
        <f t="shared" si="15"/>
        <v>0</v>
      </c>
      <c r="AD58" s="46">
        <f t="shared" si="15"/>
        <v>0</v>
      </c>
      <c r="AE58" s="46">
        <f t="shared" si="15"/>
        <v>0</v>
      </c>
      <c r="AF58" s="46">
        <f t="shared" si="15"/>
        <v>0</v>
      </c>
      <c r="AG58" s="46">
        <f t="shared" si="15"/>
        <v>-1.9999999999999931E-3</v>
      </c>
      <c r="AH58" s="46">
        <f t="shared" si="15"/>
        <v>0</v>
      </c>
      <c r="AI58" s="46">
        <f t="shared" si="15"/>
        <v>0</v>
      </c>
      <c r="AJ58" s="46">
        <f t="shared" si="15"/>
        <v>0</v>
      </c>
      <c r="AK58" s="46">
        <f t="shared" si="15"/>
        <v>0</v>
      </c>
    </row>
    <row r="59" spans="1:37" x14ac:dyDescent="0.25">
      <c r="A59" s="21">
        <v>4.1500000000000004</v>
      </c>
      <c r="B59" s="15">
        <f t="shared" si="16"/>
        <v>-8.3000000000000004E-2</v>
      </c>
      <c r="C59" s="3">
        <f t="shared" si="2"/>
        <v>4.0670000000000002</v>
      </c>
      <c r="D59" s="2"/>
      <c r="E59" s="5">
        <f t="shared" si="8"/>
        <v>5</v>
      </c>
      <c r="F59" s="3">
        <f t="shared" si="3"/>
        <v>4.9169999999999998</v>
      </c>
      <c r="G59" s="3"/>
      <c r="H59" s="3">
        <f t="shared" si="4"/>
        <v>0.84999999999999964</v>
      </c>
      <c r="J59" s="23">
        <f t="shared" si="5"/>
        <v>-8.3000000000000004E-2</v>
      </c>
      <c r="M59" s="46">
        <f t="shared" si="14"/>
        <v>0</v>
      </c>
      <c r="N59" s="46">
        <f t="shared" si="14"/>
        <v>0</v>
      </c>
      <c r="O59" s="46">
        <f t="shared" si="14"/>
        <v>0</v>
      </c>
      <c r="P59" s="46">
        <f t="shared" si="14"/>
        <v>0</v>
      </c>
      <c r="Q59" s="46">
        <f t="shared" si="14"/>
        <v>0</v>
      </c>
      <c r="R59" s="46">
        <f t="shared" si="14"/>
        <v>0</v>
      </c>
      <c r="S59" s="46">
        <f t="shared" si="14"/>
        <v>0</v>
      </c>
      <c r="T59" s="46">
        <f t="shared" si="14"/>
        <v>-0.08</v>
      </c>
      <c r="U59" s="46">
        <f t="shared" si="14"/>
        <v>0</v>
      </c>
      <c r="V59" s="46">
        <f t="shared" si="14"/>
        <v>0</v>
      </c>
      <c r="W59" s="46">
        <f t="shared" si="14"/>
        <v>0</v>
      </c>
      <c r="X59" s="46">
        <f t="shared" si="14"/>
        <v>0</v>
      </c>
      <c r="Z59" s="46">
        <f t="shared" si="7"/>
        <v>0</v>
      </c>
      <c r="AA59" s="46">
        <f t="shared" si="13"/>
        <v>0</v>
      </c>
      <c r="AB59" s="46">
        <f t="shared" si="13"/>
        <v>0</v>
      </c>
      <c r="AC59" s="46">
        <f t="shared" ref="AC59:AK68" si="17">IF(AC$7="Long",IF(AC$6="Put",MAX(AC$4-$A59,0),MAX($A59-AC$4,0))*AC$5,IF(AC$6="Put",MIN($A59-AC$4,0),MIN(AC$4-$A59,0))*AC$5)</f>
        <v>0</v>
      </c>
      <c r="AD59" s="46">
        <f t="shared" si="17"/>
        <v>0</v>
      </c>
      <c r="AE59" s="46">
        <f t="shared" si="17"/>
        <v>0</v>
      </c>
      <c r="AF59" s="46">
        <f t="shared" si="17"/>
        <v>0</v>
      </c>
      <c r="AG59" s="46">
        <f t="shared" si="17"/>
        <v>-3.000000000000007E-3</v>
      </c>
      <c r="AH59" s="46">
        <f t="shared" si="17"/>
        <v>0</v>
      </c>
      <c r="AI59" s="46">
        <f t="shared" si="17"/>
        <v>0</v>
      </c>
      <c r="AJ59" s="46">
        <f t="shared" si="17"/>
        <v>0</v>
      </c>
      <c r="AK59" s="46">
        <f t="shared" si="17"/>
        <v>0</v>
      </c>
    </row>
    <row r="60" spans="1:37" x14ac:dyDescent="0.25">
      <c r="A60" s="21">
        <v>4.2</v>
      </c>
      <c r="B60" s="15">
        <f t="shared" si="16"/>
        <v>-8.4000000000000005E-2</v>
      </c>
      <c r="C60" s="3">
        <f t="shared" si="2"/>
        <v>4.1160000000000005</v>
      </c>
      <c r="D60" s="2"/>
      <c r="E60" s="5">
        <f t="shared" si="8"/>
        <v>5</v>
      </c>
      <c r="F60" s="3">
        <f t="shared" si="3"/>
        <v>4.9160000000000004</v>
      </c>
      <c r="G60" s="3"/>
      <c r="H60" s="3">
        <f t="shared" si="4"/>
        <v>0.79999999999999982</v>
      </c>
      <c r="J60" s="23">
        <f t="shared" si="5"/>
        <v>-8.4000000000000005E-2</v>
      </c>
      <c r="M60" s="46">
        <f t="shared" si="14"/>
        <v>0</v>
      </c>
      <c r="N60" s="46">
        <f t="shared" si="14"/>
        <v>0</v>
      </c>
      <c r="O60" s="46">
        <f t="shared" si="14"/>
        <v>0</v>
      </c>
      <c r="P60" s="46">
        <f t="shared" si="14"/>
        <v>0</v>
      </c>
      <c r="Q60" s="46">
        <f t="shared" si="14"/>
        <v>0</v>
      </c>
      <c r="R60" s="46">
        <f t="shared" si="14"/>
        <v>0</v>
      </c>
      <c r="S60" s="46">
        <f t="shared" si="14"/>
        <v>0</v>
      </c>
      <c r="T60" s="46">
        <f t="shared" si="14"/>
        <v>-0.08</v>
      </c>
      <c r="U60" s="46">
        <f t="shared" si="14"/>
        <v>0</v>
      </c>
      <c r="V60" s="46">
        <f t="shared" si="14"/>
        <v>0</v>
      </c>
      <c r="W60" s="46">
        <f t="shared" si="14"/>
        <v>0</v>
      </c>
      <c r="X60" s="46">
        <f t="shared" si="14"/>
        <v>0</v>
      </c>
      <c r="Z60" s="46">
        <f t="shared" si="7"/>
        <v>0</v>
      </c>
      <c r="AA60" s="46">
        <f t="shared" ref="AA60:AB79" si="18">IF(AA$7="Long",IF(AA$6="Put",MAX(AA$4-$A60,0),MAX($A60-AA$4,0))*AA$5,IF(AA$6="Put",MIN($A60-AA$4,0),MIN(AA$4-$A60,0))*AA$5)</f>
        <v>0</v>
      </c>
      <c r="AB60" s="46">
        <f t="shared" si="18"/>
        <v>0</v>
      </c>
      <c r="AC60" s="46">
        <f t="shared" si="17"/>
        <v>0</v>
      </c>
      <c r="AD60" s="46">
        <f t="shared" si="17"/>
        <v>0</v>
      </c>
      <c r="AE60" s="46">
        <f t="shared" si="17"/>
        <v>0</v>
      </c>
      <c r="AF60" s="46">
        <f t="shared" si="17"/>
        <v>0</v>
      </c>
      <c r="AG60" s="46">
        <f t="shared" si="17"/>
        <v>-4.0000000000000036E-3</v>
      </c>
      <c r="AH60" s="46">
        <f t="shared" si="17"/>
        <v>0</v>
      </c>
      <c r="AI60" s="46">
        <f t="shared" si="17"/>
        <v>0</v>
      </c>
      <c r="AJ60" s="46">
        <f t="shared" si="17"/>
        <v>0</v>
      </c>
      <c r="AK60" s="46">
        <f t="shared" si="17"/>
        <v>0</v>
      </c>
    </row>
    <row r="61" spans="1:37" x14ac:dyDescent="0.25">
      <c r="A61" s="21">
        <v>4.25</v>
      </c>
      <c r="B61" s="15">
        <f t="shared" si="16"/>
        <v>-8.5000000000000006E-2</v>
      </c>
      <c r="C61" s="3">
        <f t="shared" si="2"/>
        <v>4.165</v>
      </c>
      <c r="D61" s="2"/>
      <c r="E61" s="5">
        <f t="shared" si="8"/>
        <v>5</v>
      </c>
      <c r="F61" s="3">
        <f t="shared" si="3"/>
        <v>4.915</v>
      </c>
      <c r="G61" s="3"/>
      <c r="H61" s="3">
        <f t="shared" si="4"/>
        <v>0.75</v>
      </c>
      <c r="J61" s="23">
        <f t="shared" si="5"/>
        <v>-8.5000000000000006E-2</v>
      </c>
      <c r="M61" s="46">
        <f t="shared" si="14"/>
        <v>0</v>
      </c>
      <c r="N61" s="46">
        <f t="shared" si="14"/>
        <v>0</v>
      </c>
      <c r="O61" s="46">
        <f t="shared" si="14"/>
        <v>0</v>
      </c>
      <c r="P61" s="46">
        <f t="shared" si="14"/>
        <v>0</v>
      </c>
      <c r="Q61" s="46">
        <f t="shared" si="14"/>
        <v>0</v>
      </c>
      <c r="R61" s="46">
        <f t="shared" si="14"/>
        <v>0</v>
      </c>
      <c r="S61" s="46">
        <f t="shared" si="14"/>
        <v>0</v>
      </c>
      <c r="T61" s="46">
        <f t="shared" si="14"/>
        <v>-0.08</v>
      </c>
      <c r="U61" s="46">
        <f t="shared" si="14"/>
        <v>0</v>
      </c>
      <c r="V61" s="46">
        <f t="shared" si="14"/>
        <v>0</v>
      </c>
      <c r="W61" s="46">
        <f t="shared" si="14"/>
        <v>0</v>
      </c>
      <c r="X61" s="46">
        <f t="shared" si="14"/>
        <v>0</v>
      </c>
      <c r="Z61" s="46">
        <f t="shared" si="7"/>
        <v>0</v>
      </c>
      <c r="AA61" s="46">
        <f t="shared" si="18"/>
        <v>0</v>
      </c>
      <c r="AB61" s="46">
        <f t="shared" si="18"/>
        <v>0</v>
      </c>
      <c r="AC61" s="46">
        <f t="shared" si="17"/>
        <v>0</v>
      </c>
      <c r="AD61" s="46">
        <f t="shared" si="17"/>
        <v>0</v>
      </c>
      <c r="AE61" s="46">
        <f t="shared" si="17"/>
        <v>0</v>
      </c>
      <c r="AF61" s="46">
        <f t="shared" si="17"/>
        <v>0</v>
      </c>
      <c r="AG61" s="46">
        <f t="shared" si="17"/>
        <v>-5.0000000000000001E-3</v>
      </c>
      <c r="AH61" s="46">
        <f t="shared" si="17"/>
        <v>0</v>
      </c>
      <c r="AI61" s="46">
        <f t="shared" si="17"/>
        <v>0</v>
      </c>
      <c r="AJ61" s="46">
        <f t="shared" si="17"/>
        <v>0</v>
      </c>
      <c r="AK61" s="46">
        <f t="shared" si="17"/>
        <v>0</v>
      </c>
    </row>
    <row r="62" spans="1:37" x14ac:dyDescent="0.25">
      <c r="A62" s="21">
        <v>4.3</v>
      </c>
      <c r="B62" s="15">
        <f t="shared" si="16"/>
        <v>-8.5999999999999993E-2</v>
      </c>
      <c r="C62" s="3">
        <f t="shared" si="2"/>
        <v>4.2139999999999995</v>
      </c>
      <c r="D62" s="2"/>
      <c r="E62" s="5">
        <f t="shared" si="8"/>
        <v>5</v>
      </c>
      <c r="F62" s="3">
        <f t="shared" si="3"/>
        <v>4.9139999999999997</v>
      </c>
      <c r="G62" s="3"/>
      <c r="H62" s="3">
        <f t="shared" si="4"/>
        <v>0.70000000000000018</v>
      </c>
      <c r="J62" s="23">
        <f t="shared" si="5"/>
        <v>-8.5999999999999993E-2</v>
      </c>
      <c r="M62" s="46">
        <f t="shared" si="14"/>
        <v>0</v>
      </c>
      <c r="N62" s="46">
        <f t="shared" si="14"/>
        <v>0</v>
      </c>
      <c r="O62" s="46">
        <f t="shared" si="14"/>
        <v>0</v>
      </c>
      <c r="P62" s="46">
        <f t="shared" si="14"/>
        <v>0</v>
      </c>
      <c r="Q62" s="46">
        <f t="shared" si="14"/>
        <v>0</v>
      </c>
      <c r="R62" s="46">
        <f t="shared" si="14"/>
        <v>0</v>
      </c>
      <c r="S62" s="46">
        <f t="shared" si="14"/>
        <v>0</v>
      </c>
      <c r="T62" s="46">
        <f t="shared" si="14"/>
        <v>-0.08</v>
      </c>
      <c r="U62" s="46">
        <f t="shared" si="14"/>
        <v>0</v>
      </c>
      <c r="V62" s="46">
        <f t="shared" si="14"/>
        <v>0</v>
      </c>
      <c r="W62" s="46">
        <f t="shared" si="14"/>
        <v>0</v>
      </c>
      <c r="X62" s="46">
        <f t="shared" si="14"/>
        <v>0</v>
      </c>
      <c r="Z62" s="46">
        <f t="shared" si="7"/>
        <v>0</v>
      </c>
      <c r="AA62" s="46">
        <f t="shared" si="18"/>
        <v>0</v>
      </c>
      <c r="AB62" s="46">
        <f t="shared" si="18"/>
        <v>0</v>
      </c>
      <c r="AC62" s="46">
        <f t="shared" si="17"/>
        <v>0</v>
      </c>
      <c r="AD62" s="46">
        <f t="shared" si="17"/>
        <v>0</v>
      </c>
      <c r="AE62" s="46">
        <f t="shared" si="17"/>
        <v>0</v>
      </c>
      <c r="AF62" s="46">
        <f t="shared" si="17"/>
        <v>0</v>
      </c>
      <c r="AG62" s="46">
        <f t="shared" si="17"/>
        <v>-5.9999999999999967E-3</v>
      </c>
      <c r="AH62" s="46">
        <f t="shared" si="17"/>
        <v>0</v>
      </c>
      <c r="AI62" s="46">
        <f t="shared" si="17"/>
        <v>0</v>
      </c>
      <c r="AJ62" s="46">
        <f t="shared" si="17"/>
        <v>0</v>
      </c>
      <c r="AK62" s="46">
        <f t="shared" si="17"/>
        <v>0</v>
      </c>
    </row>
    <row r="63" spans="1:37" x14ac:dyDescent="0.25">
      <c r="A63" s="21">
        <v>4.3499999999999996</v>
      </c>
      <c r="B63" s="15">
        <f t="shared" si="16"/>
        <v>-8.6999999999999994E-2</v>
      </c>
      <c r="C63" s="3">
        <f t="shared" si="2"/>
        <v>4.2629999999999999</v>
      </c>
      <c r="D63" s="2"/>
      <c r="E63" s="5">
        <f t="shared" si="8"/>
        <v>5</v>
      </c>
      <c r="F63" s="3">
        <f t="shared" si="3"/>
        <v>4.9130000000000003</v>
      </c>
      <c r="G63" s="3"/>
      <c r="H63" s="3">
        <f t="shared" si="4"/>
        <v>0.65000000000000036</v>
      </c>
      <c r="J63" s="23">
        <f t="shared" si="5"/>
        <v>-8.6999999999999994E-2</v>
      </c>
      <c r="M63" s="46">
        <f t="shared" si="14"/>
        <v>0</v>
      </c>
      <c r="N63" s="46">
        <f t="shared" si="14"/>
        <v>0</v>
      </c>
      <c r="O63" s="46">
        <f t="shared" si="14"/>
        <v>0</v>
      </c>
      <c r="P63" s="46">
        <f t="shared" si="14"/>
        <v>0</v>
      </c>
      <c r="Q63" s="46">
        <f t="shared" si="14"/>
        <v>0</v>
      </c>
      <c r="R63" s="46">
        <f t="shared" si="14"/>
        <v>0</v>
      </c>
      <c r="S63" s="46">
        <f t="shared" si="14"/>
        <v>0</v>
      </c>
      <c r="T63" s="46">
        <f t="shared" si="14"/>
        <v>-0.08</v>
      </c>
      <c r="U63" s="46">
        <f t="shared" si="14"/>
        <v>0</v>
      </c>
      <c r="V63" s="46">
        <f t="shared" si="14"/>
        <v>0</v>
      </c>
      <c r="W63" s="46">
        <f t="shared" si="14"/>
        <v>0</v>
      </c>
      <c r="X63" s="46">
        <f t="shared" si="14"/>
        <v>0</v>
      </c>
      <c r="Z63" s="46">
        <f t="shared" si="7"/>
        <v>0</v>
      </c>
      <c r="AA63" s="46">
        <f t="shared" si="18"/>
        <v>0</v>
      </c>
      <c r="AB63" s="46">
        <f t="shared" si="18"/>
        <v>0</v>
      </c>
      <c r="AC63" s="46">
        <f t="shared" si="17"/>
        <v>0</v>
      </c>
      <c r="AD63" s="46">
        <f t="shared" si="17"/>
        <v>0</v>
      </c>
      <c r="AE63" s="46">
        <f t="shared" si="17"/>
        <v>0</v>
      </c>
      <c r="AF63" s="46">
        <f t="shared" si="17"/>
        <v>0</v>
      </c>
      <c r="AG63" s="46">
        <f t="shared" si="17"/>
        <v>-6.9999999999999932E-3</v>
      </c>
      <c r="AH63" s="46">
        <f t="shared" si="17"/>
        <v>0</v>
      </c>
      <c r="AI63" s="46">
        <f t="shared" si="17"/>
        <v>0</v>
      </c>
      <c r="AJ63" s="46">
        <f t="shared" si="17"/>
        <v>0</v>
      </c>
      <c r="AK63" s="46">
        <f t="shared" si="17"/>
        <v>0</v>
      </c>
    </row>
    <row r="64" spans="1:37" x14ac:dyDescent="0.25">
      <c r="A64" s="21">
        <v>4.4000000000000004</v>
      </c>
      <c r="B64" s="15">
        <f t="shared" si="16"/>
        <v>-8.8000000000000009E-2</v>
      </c>
      <c r="C64" s="3">
        <f t="shared" si="2"/>
        <v>4.3120000000000003</v>
      </c>
      <c r="D64" s="2"/>
      <c r="E64" s="5">
        <f t="shared" si="8"/>
        <v>5</v>
      </c>
      <c r="F64" s="3">
        <f t="shared" si="3"/>
        <v>4.9119999999999999</v>
      </c>
      <c r="G64" s="3"/>
      <c r="H64" s="3">
        <f t="shared" si="4"/>
        <v>0.59999999999999964</v>
      </c>
      <c r="J64" s="23">
        <f t="shared" si="5"/>
        <v>-8.8000000000000009E-2</v>
      </c>
      <c r="M64" s="46">
        <f t="shared" si="14"/>
        <v>0</v>
      </c>
      <c r="N64" s="46">
        <f t="shared" si="14"/>
        <v>0</v>
      </c>
      <c r="O64" s="46">
        <f t="shared" si="14"/>
        <v>0</v>
      </c>
      <c r="P64" s="46">
        <f t="shared" si="14"/>
        <v>0</v>
      </c>
      <c r="Q64" s="46">
        <f t="shared" si="14"/>
        <v>0</v>
      </c>
      <c r="R64" s="46">
        <f t="shared" si="14"/>
        <v>0</v>
      </c>
      <c r="S64" s="46">
        <f t="shared" si="14"/>
        <v>0</v>
      </c>
      <c r="T64" s="46">
        <f t="shared" si="14"/>
        <v>-0.08</v>
      </c>
      <c r="U64" s="46">
        <f t="shared" si="14"/>
        <v>0</v>
      </c>
      <c r="V64" s="46">
        <f t="shared" si="14"/>
        <v>0</v>
      </c>
      <c r="W64" s="46">
        <f t="shared" si="14"/>
        <v>0</v>
      </c>
      <c r="X64" s="46">
        <f t="shared" si="14"/>
        <v>0</v>
      </c>
      <c r="Z64" s="46">
        <f t="shared" si="7"/>
        <v>0</v>
      </c>
      <c r="AA64" s="46">
        <f t="shared" si="18"/>
        <v>0</v>
      </c>
      <c r="AB64" s="46">
        <f t="shared" si="18"/>
        <v>0</v>
      </c>
      <c r="AC64" s="46">
        <f t="shared" si="17"/>
        <v>0</v>
      </c>
      <c r="AD64" s="46">
        <f t="shared" si="17"/>
        <v>0</v>
      </c>
      <c r="AE64" s="46">
        <f t="shared" si="17"/>
        <v>0</v>
      </c>
      <c r="AF64" s="46">
        <f t="shared" si="17"/>
        <v>0</v>
      </c>
      <c r="AG64" s="46">
        <f t="shared" si="17"/>
        <v>-8.0000000000000071E-3</v>
      </c>
      <c r="AH64" s="46">
        <f t="shared" si="17"/>
        <v>0</v>
      </c>
      <c r="AI64" s="46">
        <f t="shared" si="17"/>
        <v>0</v>
      </c>
      <c r="AJ64" s="46">
        <f t="shared" si="17"/>
        <v>0</v>
      </c>
      <c r="AK64" s="46">
        <f t="shared" si="17"/>
        <v>0</v>
      </c>
    </row>
    <row r="65" spans="1:37" x14ac:dyDescent="0.25">
      <c r="A65" s="21">
        <v>4.45</v>
      </c>
      <c r="B65" s="15">
        <f t="shared" si="16"/>
        <v>-8.900000000000001E-2</v>
      </c>
      <c r="C65" s="3">
        <f t="shared" si="2"/>
        <v>4.3609999999999998</v>
      </c>
      <c r="D65" s="2"/>
      <c r="E65" s="5">
        <f t="shared" si="8"/>
        <v>5</v>
      </c>
      <c r="F65" s="3">
        <f t="shared" si="3"/>
        <v>4.9109999999999996</v>
      </c>
      <c r="G65" s="3"/>
      <c r="H65" s="3">
        <f t="shared" si="4"/>
        <v>0.54999999999999982</v>
      </c>
      <c r="J65" s="23">
        <f t="shared" si="5"/>
        <v>-8.900000000000001E-2</v>
      </c>
      <c r="M65" s="46">
        <f t="shared" si="14"/>
        <v>0</v>
      </c>
      <c r="N65" s="46">
        <f t="shared" si="14"/>
        <v>0</v>
      </c>
      <c r="O65" s="46">
        <f t="shared" si="14"/>
        <v>0</v>
      </c>
      <c r="P65" s="46">
        <f t="shared" ref="P65:X74" si="19">IF(P$7="Long",IF(P$6="Call",IF($A65&gt;P$4,1,0),IF(P$4&gt;$A65,1,0))*P$5,IF(P$6="Call",IF(P$4&lt;=$A65,-1,0),IF($A65&lt;=P$4,-1,0))*P$5)</f>
        <v>0</v>
      </c>
      <c r="Q65" s="46">
        <f t="shared" si="19"/>
        <v>0</v>
      </c>
      <c r="R65" s="46">
        <f t="shared" si="19"/>
        <v>0</v>
      </c>
      <c r="S65" s="46">
        <f t="shared" si="19"/>
        <v>0</v>
      </c>
      <c r="T65" s="46">
        <f t="shared" si="19"/>
        <v>-0.08</v>
      </c>
      <c r="U65" s="46">
        <f t="shared" si="19"/>
        <v>0</v>
      </c>
      <c r="V65" s="46">
        <f t="shared" si="19"/>
        <v>0</v>
      </c>
      <c r="W65" s="46">
        <f t="shared" si="19"/>
        <v>0</v>
      </c>
      <c r="X65" s="46">
        <f t="shared" si="19"/>
        <v>0</v>
      </c>
      <c r="Z65" s="46">
        <f t="shared" si="7"/>
        <v>0</v>
      </c>
      <c r="AA65" s="46">
        <f t="shared" si="18"/>
        <v>0</v>
      </c>
      <c r="AB65" s="46">
        <f t="shared" si="18"/>
        <v>0</v>
      </c>
      <c r="AC65" s="46">
        <f t="shared" si="17"/>
        <v>0</v>
      </c>
      <c r="AD65" s="46">
        <f t="shared" si="17"/>
        <v>0</v>
      </c>
      <c r="AE65" s="46">
        <f t="shared" si="17"/>
        <v>0</v>
      </c>
      <c r="AF65" s="46">
        <f t="shared" si="17"/>
        <v>0</v>
      </c>
      <c r="AG65" s="46">
        <f t="shared" si="17"/>
        <v>-9.0000000000000045E-3</v>
      </c>
      <c r="AH65" s="46">
        <f t="shared" si="17"/>
        <v>0</v>
      </c>
      <c r="AI65" s="46">
        <f t="shared" si="17"/>
        <v>0</v>
      </c>
      <c r="AJ65" s="46">
        <f t="shared" si="17"/>
        <v>0</v>
      </c>
      <c r="AK65" s="46">
        <f t="shared" si="17"/>
        <v>0</v>
      </c>
    </row>
    <row r="66" spans="1:37" x14ac:dyDescent="0.25">
      <c r="A66" s="21">
        <v>4.5</v>
      </c>
      <c r="B66" s="15">
        <f>-A66*0.04</f>
        <v>-0.18</v>
      </c>
      <c r="C66" s="3">
        <f t="shared" si="2"/>
        <v>4.32</v>
      </c>
      <c r="D66" s="2"/>
      <c r="E66" s="5">
        <f t="shared" si="8"/>
        <v>5</v>
      </c>
      <c r="F66" s="3">
        <f t="shared" si="3"/>
        <v>4.82</v>
      </c>
      <c r="G66" s="3"/>
      <c r="H66" s="3">
        <f t="shared" si="4"/>
        <v>0.5</v>
      </c>
      <c r="J66" s="23">
        <f t="shared" si="5"/>
        <v>-0.18</v>
      </c>
      <c r="M66" s="46">
        <f t="shared" ref="M66:M129" si="20">IF(M$7="Long",IF(M$6="Call",IF($A66&gt;M$4,1,0),IF(M$4&gt;$A66,1,0))*M$5,IF(M$6="Call",IF(M$4&lt;=$A66,-1,0),IF($A66&lt;=M$4,-1,0))*M$5)</f>
        <v>0</v>
      </c>
      <c r="N66" s="46">
        <f t="shared" ref="N66:O85" si="21">IF(N$7="Long",IF(N$6="Call",IF($A66&gt;N$4,1,0),IF(N$4&gt;$A66,1,0))*N$5,IF(N$6="Call",IF(N$4&lt;=$A66,-1,0),IF($A66&lt;=N$4,-1,0))*N$5)</f>
        <v>0</v>
      </c>
      <c r="O66" s="46">
        <f t="shared" si="21"/>
        <v>0</v>
      </c>
      <c r="P66" s="46">
        <f t="shared" si="19"/>
        <v>0</v>
      </c>
      <c r="Q66" s="46">
        <f t="shared" si="19"/>
        <v>0</v>
      </c>
      <c r="R66" s="46">
        <f t="shared" si="19"/>
        <v>0</v>
      </c>
      <c r="S66" s="46">
        <f t="shared" si="19"/>
        <v>0</v>
      </c>
      <c r="T66" s="46">
        <f t="shared" si="19"/>
        <v>-0.08</v>
      </c>
      <c r="U66" s="46">
        <f t="shared" si="19"/>
        <v>-0.09</v>
      </c>
      <c r="V66" s="46">
        <f t="shared" si="19"/>
        <v>0</v>
      </c>
      <c r="W66" s="46">
        <f t="shared" si="19"/>
        <v>0</v>
      </c>
      <c r="X66" s="46">
        <f t="shared" si="19"/>
        <v>0</v>
      </c>
      <c r="Z66" s="46">
        <f t="shared" si="7"/>
        <v>0</v>
      </c>
      <c r="AA66" s="46">
        <f t="shared" si="18"/>
        <v>0</v>
      </c>
      <c r="AB66" s="46">
        <f t="shared" si="18"/>
        <v>0</v>
      </c>
      <c r="AC66" s="46">
        <f t="shared" si="17"/>
        <v>0</v>
      </c>
      <c r="AD66" s="46">
        <f t="shared" si="17"/>
        <v>0</v>
      </c>
      <c r="AE66" s="46">
        <f t="shared" si="17"/>
        <v>0</v>
      </c>
      <c r="AF66" s="46">
        <f t="shared" si="17"/>
        <v>0</v>
      </c>
      <c r="AG66" s="46">
        <f t="shared" si="17"/>
        <v>-0.01</v>
      </c>
      <c r="AH66" s="46">
        <f t="shared" si="17"/>
        <v>0</v>
      </c>
      <c r="AI66" s="46">
        <f t="shared" si="17"/>
        <v>0</v>
      </c>
      <c r="AJ66" s="46">
        <f t="shared" si="17"/>
        <v>0</v>
      </c>
      <c r="AK66" s="46">
        <f t="shared" si="17"/>
        <v>0</v>
      </c>
    </row>
    <row r="67" spans="1:37" x14ac:dyDescent="0.25">
      <c r="A67" s="21">
        <v>4.55</v>
      </c>
      <c r="B67" s="15">
        <f t="shared" ref="B67:B75" si="22">-A67*0.04</f>
        <v>-0.182</v>
      </c>
      <c r="C67" s="3">
        <f t="shared" si="2"/>
        <v>4.3679999999999994</v>
      </c>
      <c r="D67" s="2"/>
      <c r="E67" s="5">
        <f t="shared" si="8"/>
        <v>5</v>
      </c>
      <c r="F67" s="3">
        <f t="shared" si="3"/>
        <v>4.8179999999999996</v>
      </c>
      <c r="G67" s="3"/>
      <c r="H67" s="3">
        <f t="shared" si="4"/>
        <v>0.45000000000000018</v>
      </c>
      <c r="J67" s="23">
        <f t="shared" si="5"/>
        <v>-0.182</v>
      </c>
      <c r="M67" s="46">
        <f t="shared" si="20"/>
        <v>0</v>
      </c>
      <c r="N67" s="46">
        <f t="shared" si="21"/>
        <v>0</v>
      </c>
      <c r="O67" s="46">
        <f t="shared" si="21"/>
        <v>0</v>
      </c>
      <c r="P67" s="46">
        <f t="shared" si="19"/>
        <v>0</v>
      </c>
      <c r="Q67" s="46">
        <f t="shared" si="19"/>
        <v>0</v>
      </c>
      <c r="R67" s="46">
        <f t="shared" si="19"/>
        <v>0</v>
      </c>
      <c r="S67" s="46">
        <f t="shared" si="19"/>
        <v>0</v>
      </c>
      <c r="T67" s="46">
        <f t="shared" si="19"/>
        <v>-0.08</v>
      </c>
      <c r="U67" s="46">
        <f t="shared" si="19"/>
        <v>-0.09</v>
      </c>
      <c r="V67" s="46">
        <f t="shared" si="19"/>
        <v>0</v>
      </c>
      <c r="W67" s="46">
        <f t="shared" si="19"/>
        <v>0</v>
      </c>
      <c r="X67" s="46">
        <f t="shared" si="19"/>
        <v>0</v>
      </c>
      <c r="Z67" s="46">
        <f t="shared" si="7"/>
        <v>0</v>
      </c>
      <c r="AA67" s="46">
        <f t="shared" si="18"/>
        <v>0</v>
      </c>
      <c r="AB67" s="46">
        <f t="shared" si="18"/>
        <v>0</v>
      </c>
      <c r="AC67" s="46">
        <f t="shared" si="17"/>
        <v>0</v>
      </c>
      <c r="AD67" s="46">
        <f t="shared" si="17"/>
        <v>0</v>
      </c>
      <c r="AE67" s="46">
        <f t="shared" si="17"/>
        <v>0</v>
      </c>
      <c r="AF67" s="46">
        <f t="shared" si="17"/>
        <v>0</v>
      </c>
      <c r="AG67" s="46">
        <f t="shared" si="17"/>
        <v>-1.0999999999999996E-2</v>
      </c>
      <c r="AH67" s="46">
        <f t="shared" si="17"/>
        <v>-9.9999999999999655E-4</v>
      </c>
      <c r="AI67" s="46">
        <f t="shared" si="17"/>
        <v>0</v>
      </c>
      <c r="AJ67" s="46">
        <f t="shared" si="17"/>
        <v>0</v>
      </c>
      <c r="AK67" s="46">
        <f t="shared" si="17"/>
        <v>0</v>
      </c>
    </row>
    <row r="68" spans="1:37" x14ac:dyDescent="0.25">
      <c r="A68" s="21">
        <v>4.5999999999999996</v>
      </c>
      <c r="B68" s="15">
        <f t="shared" si="22"/>
        <v>-0.184</v>
      </c>
      <c r="C68" s="3">
        <f t="shared" si="2"/>
        <v>4.4159999999999995</v>
      </c>
      <c r="D68" s="2"/>
      <c r="E68" s="5">
        <f t="shared" si="8"/>
        <v>5</v>
      </c>
      <c r="F68" s="3">
        <f t="shared" si="3"/>
        <v>4.8159999999999998</v>
      </c>
      <c r="G68" s="3"/>
      <c r="H68" s="3">
        <f t="shared" si="4"/>
        <v>0.40000000000000036</v>
      </c>
      <c r="J68" s="23">
        <f t="shared" si="5"/>
        <v>-0.18399999999999997</v>
      </c>
      <c r="M68" s="46">
        <f t="shared" si="20"/>
        <v>0</v>
      </c>
      <c r="N68" s="46">
        <f t="shared" si="21"/>
        <v>0</v>
      </c>
      <c r="O68" s="46">
        <f t="shared" si="21"/>
        <v>0</v>
      </c>
      <c r="P68" s="46">
        <f t="shared" si="19"/>
        <v>0</v>
      </c>
      <c r="Q68" s="46">
        <f t="shared" si="19"/>
        <v>0</v>
      </c>
      <c r="R68" s="46">
        <f t="shared" si="19"/>
        <v>0</v>
      </c>
      <c r="S68" s="46">
        <f t="shared" si="19"/>
        <v>0</v>
      </c>
      <c r="T68" s="46">
        <f t="shared" si="19"/>
        <v>-0.08</v>
      </c>
      <c r="U68" s="46">
        <f t="shared" si="19"/>
        <v>-0.09</v>
      </c>
      <c r="V68" s="46">
        <f t="shared" si="19"/>
        <v>0</v>
      </c>
      <c r="W68" s="46">
        <f t="shared" si="19"/>
        <v>0</v>
      </c>
      <c r="X68" s="46">
        <f t="shared" si="19"/>
        <v>0</v>
      </c>
      <c r="Z68" s="46">
        <f t="shared" si="7"/>
        <v>0</v>
      </c>
      <c r="AA68" s="46">
        <f t="shared" si="18"/>
        <v>0</v>
      </c>
      <c r="AB68" s="46">
        <f t="shared" si="18"/>
        <v>0</v>
      </c>
      <c r="AC68" s="46">
        <f t="shared" si="17"/>
        <v>0</v>
      </c>
      <c r="AD68" s="46">
        <f t="shared" si="17"/>
        <v>0</v>
      </c>
      <c r="AE68" s="46">
        <f t="shared" si="17"/>
        <v>0</v>
      </c>
      <c r="AF68" s="46">
        <f t="shared" si="17"/>
        <v>0</v>
      </c>
      <c r="AG68" s="46">
        <f t="shared" si="17"/>
        <v>-1.1999999999999993E-2</v>
      </c>
      <c r="AH68" s="46">
        <f t="shared" si="17"/>
        <v>-1.9999999999999931E-3</v>
      </c>
      <c r="AI68" s="46">
        <f t="shared" si="17"/>
        <v>0</v>
      </c>
      <c r="AJ68" s="46">
        <f t="shared" si="17"/>
        <v>0</v>
      </c>
      <c r="AK68" s="46">
        <f t="shared" si="17"/>
        <v>0</v>
      </c>
    </row>
    <row r="69" spans="1:37" x14ac:dyDescent="0.25">
      <c r="A69" s="21">
        <v>4.6500000000000004</v>
      </c>
      <c r="B69" s="15">
        <f t="shared" si="22"/>
        <v>-0.18600000000000003</v>
      </c>
      <c r="C69" s="3">
        <f t="shared" si="2"/>
        <v>4.4640000000000004</v>
      </c>
      <c r="D69" s="2"/>
      <c r="E69" s="5">
        <f t="shared" si="8"/>
        <v>5</v>
      </c>
      <c r="F69" s="3">
        <f t="shared" si="3"/>
        <v>4.8140000000000001</v>
      </c>
      <c r="G69" s="3"/>
      <c r="H69" s="3">
        <f t="shared" si="4"/>
        <v>0.34999999999999964</v>
      </c>
      <c r="J69" s="23">
        <f t="shared" si="5"/>
        <v>-0.186</v>
      </c>
      <c r="M69" s="46">
        <f t="shared" si="20"/>
        <v>0</v>
      </c>
      <c r="N69" s="46">
        <f t="shared" si="21"/>
        <v>0</v>
      </c>
      <c r="O69" s="46">
        <f t="shared" si="21"/>
        <v>0</v>
      </c>
      <c r="P69" s="46">
        <f t="shared" si="19"/>
        <v>0</v>
      </c>
      <c r="Q69" s="46">
        <f t="shared" si="19"/>
        <v>0</v>
      </c>
      <c r="R69" s="46">
        <f t="shared" si="19"/>
        <v>0</v>
      </c>
      <c r="S69" s="46">
        <f t="shared" si="19"/>
        <v>0</v>
      </c>
      <c r="T69" s="46">
        <f t="shared" si="19"/>
        <v>-0.08</v>
      </c>
      <c r="U69" s="46">
        <f t="shared" si="19"/>
        <v>-0.09</v>
      </c>
      <c r="V69" s="46">
        <f t="shared" si="19"/>
        <v>0</v>
      </c>
      <c r="W69" s="46">
        <f t="shared" si="19"/>
        <v>0</v>
      </c>
      <c r="X69" s="46">
        <f t="shared" si="19"/>
        <v>0</v>
      </c>
      <c r="Z69" s="46">
        <f t="shared" si="7"/>
        <v>0</v>
      </c>
      <c r="AA69" s="46">
        <f t="shared" si="18"/>
        <v>0</v>
      </c>
      <c r="AB69" s="46">
        <f t="shared" si="18"/>
        <v>0</v>
      </c>
      <c r="AC69" s="46">
        <f t="shared" ref="AC69:AK78" si="23">IF(AC$7="Long",IF(AC$6="Put",MAX(AC$4-$A69,0),MAX($A69-AC$4,0))*AC$5,IF(AC$6="Put",MIN($A69-AC$4,0),MIN(AC$4-$A69,0))*AC$5)</f>
        <v>0</v>
      </c>
      <c r="AD69" s="46">
        <f t="shared" si="23"/>
        <v>0</v>
      </c>
      <c r="AE69" s="46">
        <f t="shared" si="23"/>
        <v>0</v>
      </c>
      <c r="AF69" s="46">
        <f t="shared" si="23"/>
        <v>0</v>
      </c>
      <c r="AG69" s="46">
        <f t="shared" si="23"/>
        <v>-1.3000000000000008E-2</v>
      </c>
      <c r="AH69" s="46">
        <f t="shared" si="23"/>
        <v>-3.000000000000007E-3</v>
      </c>
      <c r="AI69" s="46">
        <f t="shared" si="23"/>
        <v>0</v>
      </c>
      <c r="AJ69" s="46">
        <f t="shared" si="23"/>
        <v>0</v>
      </c>
      <c r="AK69" s="46">
        <f t="shared" si="23"/>
        <v>0</v>
      </c>
    </row>
    <row r="70" spans="1:37" x14ac:dyDescent="0.25">
      <c r="A70" s="21">
        <v>4.7</v>
      </c>
      <c r="B70" s="15">
        <f t="shared" si="22"/>
        <v>-0.188</v>
      </c>
      <c r="C70" s="3">
        <f t="shared" si="2"/>
        <v>4.5120000000000005</v>
      </c>
      <c r="D70" s="2"/>
      <c r="E70" s="5">
        <f t="shared" si="8"/>
        <v>5</v>
      </c>
      <c r="F70" s="3">
        <f t="shared" si="3"/>
        <v>4.8120000000000003</v>
      </c>
      <c r="G70" s="3"/>
      <c r="H70" s="3">
        <f t="shared" si="4"/>
        <v>0.29999999999999982</v>
      </c>
      <c r="J70" s="23">
        <f t="shared" si="5"/>
        <v>-0.188</v>
      </c>
      <c r="M70" s="46">
        <f t="shared" si="20"/>
        <v>0</v>
      </c>
      <c r="N70" s="46">
        <f t="shared" si="21"/>
        <v>0</v>
      </c>
      <c r="O70" s="46">
        <f t="shared" si="21"/>
        <v>0</v>
      </c>
      <c r="P70" s="46">
        <f t="shared" si="19"/>
        <v>0</v>
      </c>
      <c r="Q70" s="46">
        <f t="shared" si="19"/>
        <v>0</v>
      </c>
      <c r="R70" s="46">
        <f t="shared" si="19"/>
        <v>0</v>
      </c>
      <c r="S70" s="46">
        <f t="shared" si="19"/>
        <v>0</v>
      </c>
      <c r="T70" s="46">
        <f t="shared" si="19"/>
        <v>-0.08</v>
      </c>
      <c r="U70" s="46">
        <f t="shared" si="19"/>
        <v>-0.09</v>
      </c>
      <c r="V70" s="46">
        <f t="shared" si="19"/>
        <v>0</v>
      </c>
      <c r="W70" s="46">
        <f t="shared" si="19"/>
        <v>0</v>
      </c>
      <c r="X70" s="46">
        <f t="shared" si="19"/>
        <v>0</v>
      </c>
      <c r="Z70" s="46">
        <f t="shared" si="7"/>
        <v>0</v>
      </c>
      <c r="AA70" s="46">
        <f t="shared" si="18"/>
        <v>0</v>
      </c>
      <c r="AB70" s="46">
        <f t="shared" si="18"/>
        <v>0</v>
      </c>
      <c r="AC70" s="46">
        <f t="shared" si="23"/>
        <v>0</v>
      </c>
      <c r="AD70" s="46">
        <f t="shared" si="23"/>
        <v>0</v>
      </c>
      <c r="AE70" s="46">
        <f t="shared" si="23"/>
        <v>0</v>
      </c>
      <c r="AF70" s="46">
        <f t="shared" si="23"/>
        <v>0</v>
      </c>
      <c r="AG70" s="46">
        <f t="shared" si="23"/>
        <v>-1.4000000000000004E-2</v>
      </c>
      <c r="AH70" s="46">
        <f t="shared" si="23"/>
        <v>-4.0000000000000036E-3</v>
      </c>
      <c r="AI70" s="46">
        <f t="shared" si="23"/>
        <v>0</v>
      </c>
      <c r="AJ70" s="46">
        <f t="shared" si="23"/>
        <v>0</v>
      </c>
      <c r="AK70" s="46">
        <f t="shared" si="23"/>
        <v>0</v>
      </c>
    </row>
    <row r="71" spans="1:37" x14ac:dyDescent="0.25">
      <c r="A71" s="21">
        <v>4.75</v>
      </c>
      <c r="B71" s="15">
        <f t="shared" si="22"/>
        <v>-0.19</v>
      </c>
      <c r="C71" s="3">
        <f t="shared" si="2"/>
        <v>4.5599999999999996</v>
      </c>
      <c r="D71" s="2"/>
      <c r="E71" s="5">
        <f t="shared" si="8"/>
        <v>5</v>
      </c>
      <c r="F71" s="3">
        <f t="shared" si="3"/>
        <v>4.8099999999999996</v>
      </c>
      <c r="G71" s="3"/>
      <c r="H71" s="3">
        <f t="shared" si="4"/>
        <v>0.25</v>
      </c>
      <c r="J71" s="23">
        <f t="shared" si="5"/>
        <v>-0.19</v>
      </c>
      <c r="M71" s="46">
        <f t="shared" si="20"/>
        <v>0</v>
      </c>
      <c r="N71" s="46">
        <f t="shared" si="21"/>
        <v>0</v>
      </c>
      <c r="O71" s="46">
        <f t="shared" si="21"/>
        <v>0</v>
      </c>
      <c r="P71" s="46">
        <f t="shared" si="19"/>
        <v>0</v>
      </c>
      <c r="Q71" s="46">
        <f t="shared" si="19"/>
        <v>0</v>
      </c>
      <c r="R71" s="46">
        <f t="shared" si="19"/>
        <v>0</v>
      </c>
      <c r="S71" s="46">
        <f t="shared" si="19"/>
        <v>0</v>
      </c>
      <c r="T71" s="46">
        <f t="shared" si="19"/>
        <v>-0.08</v>
      </c>
      <c r="U71" s="46">
        <f t="shared" si="19"/>
        <v>-0.09</v>
      </c>
      <c r="V71" s="46">
        <f t="shared" si="19"/>
        <v>0</v>
      </c>
      <c r="W71" s="46">
        <f t="shared" si="19"/>
        <v>0</v>
      </c>
      <c r="X71" s="46">
        <f t="shared" si="19"/>
        <v>0</v>
      </c>
      <c r="Z71" s="46">
        <f t="shared" si="7"/>
        <v>0</v>
      </c>
      <c r="AA71" s="46">
        <f t="shared" si="18"/>
        <v>0</v>
      </c>
      <c r="AB71" s="46">
        <f t="shared" si="18"/>
        <v>0</v>
      </c>
      <c r="AC71" s="46">
        <f t="shared" si="23"/>
        <v>0</v>
      </c>
      <c r="AD71" s="46">
        <f t="shared" si="23"/>
        <v>0</v>
      </c>
      <c r="AE71" s="46">
        <f t="shared" si="23"/>
        <v>0</v>
      </c>
      <c r="AF71" s="46">
        <f t="shared" si="23"/>
        <v>0</v>
      </c>
      <c r="AG71" s="46">
        <f t="shared" si="23"/>
        <v>-1.4999999999999999E-2</v>
      </c>
      <c r="AH71" s="46">
        <f t="shared" si="23"/>
        <v>-5.0000000000000001E-3</v>
      </c>
      <c r="AI71" s="46">
        <f t="shared" si="23"/>
        <v>0</v>
      </c>
      <c r="AJ71" s="46">
        <f t="shared" si="23"/>
        <v>0</v>
      </c>
      <c r="AK71" s="46">
        <f t="shared" si="23"/>
        <v>0</v>
      </c>
    </row>
    <row r="72" spans="1:37" x14ac:dyDescent="0.25">
      <c r="A72" s="21">
        <v>4.8</v>
      </c>
      <c r="B72" s="15">
        <f t="shared" si="22"/>
        <v>-0.192</v>
      </c>
      <c r="C72" s="3">
        <f t="shared" si="2"/>
        <v>4.6079999999999997</v>
      </c>
      <c r="D72" s="2"/>
      <c r="E72" s="5">
        <f t="shared" si="8"/>
        <v>5</v>
      </c>
      <c r="F72" s="3">
        <f t="shared" si="3"/>
        <v>4.8079999999999998</v>
      </c>
      <c r="G72" s="3"/>
      <c r="H72" s="3">
        <f t="shared" si="4"/>
        <v>0.20000000000000018</v>
      </c>
      <c r="J72" s="23">
        <f t="shared" si="5"/>
        <v>-0.19199999999999998</v>
      </c>
      <c r="M72" s="46">
        <f t="shared" si="20"/>
        <v>0</v>
      </c>
      <c r="N72" s="46">
        <f t="shared" si="21"/>
        <v>0</v>
      </c>
      <c r="O72" s="46">
        <f t="shared" si="21"/>
        <v>0</v>
      </c>
      <c r="P72" s="46">
        <f t="shared" si="19"/>
        <v>0</v>
      </c>
      <c r="Q72" s="46">
        <f t="shared" si="19"/>
        <v>0</v>
      </c>
      <c r="R72" s="46">
        <f t="shared" si="19"/>
        <v>0</v>
      </c>
      <c r="S72" s="46">
        <f t="shared" si="19"/>
        <v>0</v>
      </c>
      <c r="T72" s="46">
        <f t="shared" si="19"/>
        <v>-0.08</v>
      </c>
      <c r="U72" s="46">
        <f t="shared" si="19"/>
        <v>-0.09</v>
      </c>
      <c r="V72" s="46">
        <f t="shared" si="19"/>
        <v>0</v>
      </c>
      <c r="W72" s="46">
        <f t="shared" si="19"/>
        <v>0</v>
      </c>
      <c r="X72" s="46">
        <f t="shared" si="19"/>
        <v>0</v>
      </c>
      <c r="Z72" s="46">
        <f t="shared" si="7"/>
        <v>0</v>
      </c>
      <c r="AA72" s="46">
        <f t="shared" si="18"/>
        <v>0</v>
      </c>
      <c r="AB72" s="46">
        <f t="shared" si="18"/>
        <v>0</v>
      </c>
      <c r="AC72" s="46">
        <f t="shared" si="23"/>
        <v>0</v>
      </c>
      <c r="AD72" s="46">
        <f t="shared" si="23"/>
        <v>0</v>
      </c>
      <c r="AE72" s="46">
        <f t="shared" si="23"/>
        <v>0</v>
      </c>
      <c r="AF72" s="46">
        <f t="shared" si="23"/>
        <v>0</v>
      </c>
      <c r="AG72" s="46">
        <f t="shared" si="23"/>
        <v>-1.5999999999999997E-2</v>
      </c>
      <c r="AH72" s="46">
        <f t="shared" si="23"/>
        <v>-5.9999999999999967E-3</v>
      </c>
      <c r="AI72" s="46">
        <f t="shared" si="23"/>
        <v>0</v>
      </c>
      <c r="AJ72" s="46">
        <f t="shared" si="23"/>
        <v>0</v>
      </c>
      <c r="AK72" s="46">
        <f t="shared" si="23"/>
        <v>0</v>
      </c>
    </row>
    <row r="73" spans="1:37" x14ac:dyDescent="0.25">
      <c r="A73" s="21">
        <v>4.8499999999999996</v>
      </c>
      <c r="B73" s="15">
        <f t="shared" si="22"/>
        <v>-0.19399999999999998</v>
      </c>
      <c r="C73" s="3">
        <f t="shared" si="2"/>
        <v>4.6559999999999997</v>
      </c>
      <c r="D73" s="2"/>
      <c r="E73" s="5">
        <f t="shared" si="8"/>
        <v>5</v>
      </c>
      <c r="F73" s="3">
        <f t="shared" si="3"/>
        <v>4.806</v>
      </c>
      <c r="G73" s="3"/>
      <c r="H73" s="3">
        <f t="shared" si="4"/>
        <v>0.15000000000000036</v>
      </c>
      <c r="J73" s="23">
        <f t="shared" si="5"/>
        <v>-0.19399999999999998</v>
      </c>
      <c r="M73" s="46">
        <f t="shared" si="20"/>
        <v>0</v>
      </c>
      <c r="N73" s="46">
        <f t="shared" si="21"/>
        <v>0</v>
      </c>
      <c r="O73" s="46">
        <f t="shared" si="21"/>
        <v>0</v>
      </c>
      <c r="P73" s="46">
        <f t="shared" si="19"/>
        <v>0</v>
      </c>
      <c r="Q73" s="46">
        <f t="shared" si="19"/>
        <v>0</v>
      </c>
      <c r="R73" s="46">
        <f t="shared" si="19"/>
        <v>0</v>
      </c>
      <c r="S73" s="46">
        <f t="shared" si="19"/>
        <v>0</v>
      </c>
      <c r="T73" s="46">
        <f t="shared" si="19"/>
        <v>-0.08</v>
      </c>
      <c r="U73" s="46">
        <f t="shared" si="19"/>
        <v>-0.09</v>
      </c>
      <c r="V73" s="46">
        <f t="shared" si="19"/>
        <v>0</v>
      </c>
      <c r="W73" s="46">
        <f t="shared" si="19"/>
        <v>0</v>
      </c>
      <c r="X73" s="46">
        <f t="shared" si="19"/>
        <v>0</v>
      </c>
      <c r="Z73" s="46">
        <f t="shared" si="7"/>
        <v>0</v>
      </c>
      <c r="AA73" s="46">
        <f t="shared" si="18"/>
        <v>0</v>
      </c>
      <c r="AB73" s="46">
        <f t="shared" si="18"/>
        <v>0</v>
      </c>
      <c r="AC73" s="46">
        <f t="shared" si="23"/>
        <v>0</v>
      </c>
      <c r="AD73" s="46">
        <f t="shared" si="23"/>
        <v>0</v>
      </c>
      <c r="AE73" s="46">
        <f t="shared" si="23"/>
        <v>0</v>
      </c>
      <c r="AF73" s="46">
        <f t="shared" si="23"/>
        <v>0</v>
      </c>
      <c r="AG73" s="46">
        <f t="shared" si="23"/>
        <v>-1.6999999999999994E-2</v>
      </c>
      <c r="AH73" s="46">
        <f t="shared" si="23"/>
        <v>-6.9999999999999932E-3</v>
      </c>
      <c r="AI73" s="46">
        <f t="shared" si="23"/>
        <v>0</v>
      </c>
      <c r="AJ73" s="46">
        <f t="shared" si="23"/>
        <v>0</v>
      </c>
      <c r="AK73" s="46">
        <f t="shared" si="23"/>
        <v>0</v>
      </c>
    </row>
    <row r="74" spans="1:37" x14ac:dyDescent="0.25">
      <c r="A74" s="21">
        <v>4.9000000000000004</v>
      </c>
      <c r="B74" s="15">
        <f t="shared" si="22"/>
        <v>-0.19600000000000001</v>
      </c>
      <c r="C74" s="3">
        <f t="shared" si="2"/>
        <v>4.7040000000000006</v>
      </c>
      <c r="D74" s="2"/>
      <c r="E74" s="5">
        <f t="shared" si="8"/>
        <v>5</v>
      </c>
      <c r="F74" s="3">
        <f t="shared" si="3"/>
        <v>4.8040000000000003</v>
      </c>
      <c r="G74" s="3"/>
      <c r="H74" s="3">
        <f t="shared" si="4"/>
        <v>9.9999999999999645E-2</v>
      </c>
      <c r="J74" s="23">
        <f t="shared" si="5"/>
        <v>-0.19600000000000001</v>
      </c>
      <c r="M74" s="46">
        <f t="shared" si="20"/>
        <v>0</v>
      </c>
      <c r="N74" s="46">
        <f t="shared" si="21"/>
        <v>0</v>
      </c>
      <c r="O74" s="46">
        <f t="shared" si="21"/>
        <v>0</v>
      </c>
      <c r="P74" s="46">
        <f t="shared" si="19"/>
        <v>0</v>
      </c>
      <c r="Q74" s="46">
        <f t="shared" si="19"/>
        <v>0</v>
      </c>
      <c r="R74" s="46">
        <f t="shared" si="19"/>
        <v>0</v>
      </c>
      <c r="S74" s="46">
        <f t="shared" si="19"/>
        <v>0</v>
      </c>
      <c r="T74" s="46">
        <f t="shared" si="19"/>
        <v>-0.08</v>
      </c>
      <c r="U74" s="46">
        <f t="shared" si="19"/>
        <v>-0.09</v>
      </c>
      <c r="V74" s="46">
        <f t="shared" si="19"/>
        <v>0</v>
      </c>
      <c r="W74" s="46">
        <f t="shared" si="19"/>
        <v>0</v>
      </c>
      <c r="X74" s="46">
        <f t="shared" si="19"/>
        <v>0</v>
      </c>
      <c r="Z74" s="46">
        <f t="shared" si="7"/>
        <v>0</v>
      </c>
      <c r="AA74" s="46">
        <f t="shared" si="18"/>
        <v>0</v>
      </c>
      <c r="AB74" s="46">
        <f t="shared" si="18"/>
        <v>0</v>
      </c>
      <c r="AC74" s="46">
        <f t="shared" si="23"/>
        <v>0</v>
      </c>
      <c r="AD74" s="46">
        <f t="shared" si="23"/>
        <v>0</v>
      </c>
      <c r="AE74" s="46">
        <f t="shared" si="23"/>
        <v>0</v>
      </c>
      <c r="AF74" s="46">
        <f t="shared" si="23"/>
        <v>0</v>
      </c>
      <c r="AG74" s="46">
        <f t="shared" si="23"/>
        <v>-1.8000000000000009E-2</v>
      </c>
      <c r="AH74" s="46">
        <f t="shared" si="23"/>
        <v>-8.0000000000000071E-3</v>
      </c>
      <c r="AI74" s="46">
        <f t="shared" si="23"/>
        <v>0</v>
      </c>
      <c r="AJ74" s="46">
        <f t="shared" si="23"/>
        <v>0</v>
      </c>
      <c r="AK74" s="46">
        <f t="shared" si="23"/>
        <v>0</v>
      </c>
    </row>
    <row r="75" spans="1:37" x14ac:dyDescent="0.25">
      <c r="A75" s="21">
        <v>4.95</v>
      </c>
      <c r="B75" s="15">
        <f t="shared" si="22"/>
        <v>-0.19800000000000001</v>
      </c>
      <c r="C75" s="3">
        <f t="shared" si="2"/>
        <v>4.7519999999999998</v>
      </c>
      <c r="D75" s="2"/>
      <c r="E75" s="5">
        <f t="shared" si="8"/>
        <v>5</v>
      </c>
      <c r="F75" s="3">
        <f t="shared" si="3"/>
        <v>4.8019999999999996</v>
      </c>
      <c r="G75" s="3"/>
      <c r="H75" s="3">
        <f t="shared" si="4"/>
        <v>4.9999999999999822E-2</v>
      </c>
      <c r="J75" s="23">
        <f t="shared" si="5"/>
        <v>-0.19800000000000001</v>
      </c>
      <c r="M75" s="46">
        <f t="shared" si="20"/>
        <v>0</v>
      </c>
      <c r="N75" s="46">
        <f t="shared" si="21"/>
        <v>0</v>
      </c>
      <c r="O75" s="46">
        <f t="shared" si="21"/>
        <v>0</v>
      </c>
      <c r="P75" s="46">
        <f t="shared" ref="P75:X84" si="24">IF(P$7="Long",IF(P$6="Call",IF($A75&gt;P$4,1,0),IF(P$4&gt;$A75,1,0))*P$5,IF(P$6="Call",IF(P$4&lt;=$A75,-1,0),IF($A75&lt;=P$4,-1,0))*P$5)</f>
        <v>0</v>
      </c>
      <c r="Q75" s="46">
        <f t="shared" si="24"/>
        <v>0</v>
      </c>
      <c r="R75" s="46">
        <f t="shared" si="24"/>
        <v>0</v>
      </c>
      <c r="S75" s="46">
        <f t="shared" si="24"/>
        <v>0</v>
      </c>
      <c r="T75" s="46">
        <f t="shared" si="24"/>
        <v>-0.08</v>
      </c>
      <c r="U75" s="46">
        <f t="shared" si="24"/>
        <v>-0.09</v>
      </c>
      <c r="V75" s="46">
        <f t="shared" si="24"/>
        <v>0</v>
      </c>
      <c r="W75" s="46">
        <f t="shared" si="24"/>
        <v>0</v>
      </c>
      <c r="X75" s="46">
        <f t="shared" si="24"/>
        <v>0</v>
      </c>
      <c r="Z75" s="46">
        <f t="shared" si="7"/>
        <v>0</v>
      </c>
      <c r="AA75" s="46">
        <f t="shared" si="18"/>
        <v>0</v>
      </c>
      <c r="AB75" s="46">
        <f t="shared" si="18"/>
        <v>0</v>
      </c>
      <c r="AC75" s="46">
        <f t="shared" si="23"/>
        <v>0</v>
      </c>
      <c r="AD75" s="46">
        <f t="shared" si="23"/>
        <v>0</v>
      </c>
      <c r="AE75" s="46">
        <f t="shared" si="23"/>
        <v>0</v>
      </c>
      <c r="AF75" s="46">
        <f t="shared" si="23"/>
        <v>0</v>
      </c>
      <c r="AG75" s="46">
        <f t="shared" si="23"/>
        <v>-1.9000000000000003E-2</v>
      </c>
      <c r="AH75" s="46">
        <f t="shared" si="23"/>
        <v>-9.0000000000000045E-3</v>
      </c>
      <c r="AI75" s="46">
        <f t="shared" si="23"/>
        <v>0</v>
      </c>
      <c r="AJ75" s="46">
        <f t="shared" si="23"/>
        <v>0</v>
      </c>
      <c r="AK75" s="46">
        <f t="shared" si="23"/>
        <v>0</v>
      </c>
    </row>
    <row r="76" spans="1:37" x14ac:dyDescent="0.25">
      <c r="A76" s="21">
        <v>5</v>
      </c>
      <c r="B76" s="15">
        <f t="shared" ref="B76:B85" si="25">-A76*0.06</f>
        <v>-0.3</v>
      </c>
      <c r="C76" s="3">
        <f t="shared" ref="C76:C139" si="26">+A76+B76</f>
        <v>4.7</v>
      </c>
      <c r="D76" s="2"/>
      <c r="E76" s="5">
        <f t="shared" si="8"/>
        <v>5</v>
      </c>
      <c r="F76" s="3">
        <f t="shared" ref="F76:F139" si="27">+B76+E76</f>
        <v>4.7</v>
      </c>
      <c r="G76" s="3"/>
      <c r="H76" s="3">
        <f t="shared" ref="H76:H139" si="28">+F76-C76</f>
        <v>0</v>
      </c>
      <c r="J76" s="23">
        <f t="shared" ref="J76:J139" si="29">SUM(M76:X76,Z76:AK76)</f>
        <v>-0.30000000000000004</v>
      </c>
      <c r="M76" s="46">
        <f t="shared" si="20"/>
        <v>0</v>
      </c>
      <c r="N76" s="46">
        <f t="shared" si="21"/>
        <v>0</v>
      </c>
      <c r="O76" s="46">
        <f t="shared" si="21"/>
        <v>0</v>
      </c>
      <c r="P76" s="46">
        <f t="shared" si="24"/>
        <v>0</v>
      </c>
      <c r="Q76" s="46">
        <f t="shared" si="24"/>
        <v>0</v>
      </c>
      <c r="R76" s="46">
        <f t="shared" si="24"/>
        <v>0</v>
      </c>
      <c r="S76" s="46">
        <f t="shared" si="24"/>
        <v>0</v>
      </c>
      <c r="T76" s="46">
        <f t="shared" si="24"/>
        <v>-0.08</v>
      </c>
      <c r="U76" s="46">
        <f t="shared" si="24"/>
        <v>-0.09</v>
      </c>
      <c r="V76" s="46">
        <f t="shared" si="24"/>
        <v>-0.1</v>
      </c>
      <c r="W76" s="46">
        <f t="shared" si="24"/>
        <v>0</v>
      </c>
      <c r="X76" s="46">
        <f t="shared" si="24"/>
        <v>0</v>
      </c>
      <c r="Z76" s="46">
        <f t="shared" ref="Z76:Z139" si="30">IF(Z$7="Long",IF(Z$6="Put",MAX(Z$4-$A76,0),MAX($A76-Z$4,0))*Z$5,IF(Z$6="Put",MIN($A76-Z$4,0),MIN(Z$4-$A76,0))*Z$5)</f>
        <v>0</v>
      </c>
      <c r="AA76" s="46">
        <f t="shared" si="18"/>
        <v>0</v>
      </c>
      <c r="AB76" s="46">
        <f t="shared" si="18"/>
        <v>0</v>
      </c>
      <c r="AC76" s="46">
        <f t="shared" si="23"/>
        <v>0</v>
      </c>
      <c r="AD76" s="46">
        <f t="shared" si="23"/>
        <v>0</v>
      </c>
      <c r="AE76" s="46">
        <f t="shared" si="23"/>
        <v>0</v>
      </c>
      <c r="AF76" s="46">
        <f t="shared" si="23"/>
        <v>0</v>
      </c>
      <c r="AG76" s="46">
        <f t="shared" si="23"/>
        <v>-0.02</v>
      </c>
      <c r="AH76" s="46">
        <f t="shared" si="23"/>
        <v>-0.01</v>
      </c>
      <c r="AI76" s="46">
        <f t="shared" si="23"/>
        <v>0</v>
      </c>
      <c r="AJ76" s="46">
        <f t="shared" si="23"/>
        <v>0</v>
      </c>
      <c r="AK76" s="46">
        <f t="shared" si="23"/>
        <v>0</v>
      </c>
    </row>
    <row r="77" spans="1:37" x14ac:dyDescent="0.25">
      <c r="A77" s="21">
        <v>5.05</v>
      </c>
      <c r="B77" s="15">
        <f t="shared" si="25"/>
        <v>-0.30299999999999999</v>
      </c>
      <c r="C77" s="3">
        <f t="shared" si="26"/>
        <v>4.7469999999999999</v>
      </c>
      <c r="D77" s="2"/>
      <c r="E77" s="5">
        <f t="shared" ref="E77:E140" si="31">+E76</f>
        <v>5</v>
      </c>
      <c r="F77" s="3">
        <f t="shared" si="27"/>
        <v>4.6970000000000001</v>
      </c>
      <c r="G77" s="3"/>
      <c r="H77" s="3">
        <f t="shared" si="28"/>
        <v>-4.9999999999999822E-2</v>
      </c>
      <c r="J77" s="23">
        <f t="shared" si="29"/>
        <v>-0.30300000000000005</v>
      </c>
      <c r="M77" s="46">
        <f t="shared" si="20"/>
        <v>0</v>
      </c>
      <c r="N77" s="46">
        <f t="shared" si="21"/>
        <v>0</v>
      </c>
      <c r="O77" s="46">
        <f t="shared" si="21"/>
        <v>0</v>
      </c>
      <c r="P77" s="46">
        <f t="shared" si="24"/>
        <v>0</v>
      </c>
      <c r="Q77" s="46">
        <f t="shared" si="24"/>
        <v>0</v>
      </c>
      <c r="R77" s="46">
        <f t="shared" si="24"/>
        <v>0</v>
      </c>
      <c r="S77" s="46">
        <f t="shared" si="24"/>
        <v>0</v>
      </c>
      <c r="T77" s="46">
        <f t="shared" si="24"/>
        <v>-0.08</v>
      </c>
      <c r="U77" s="46">
        <f t="shared" si="24"/>
        <v>-0.09</v>
      </c>
      <c r="V77" s="46">
        <f t="shared" si="24"/>
        <v>-0.1</v>
      </c>
      <c r="W77" s="46">
        <f t="shared" si="24"/>
        <v>0</v>
      </c>
      <c r="X77" s="46">
        <f t="shared" si="24"/>
        <v>0</v>
      </c>
      <c r="Z77" s="46">
        <f t="shared" si="30"/>
        <v>0</v>
      </c>
      <c r="AA77" s="46">
        <f t="shared" si="18"/>
        <v>0</v>
      </c>
      <c r="AB77" s="46">
        <f t="shared" si="18"/>
        <v>0</v>
      </c>
      <c r="AC77" s="46">
        <f t="shared" si="23"/>
        <v>0</v>
      </c>
      <c r="AD77" s="46">
        <f t="shared" si="23"/>
        <v>0</v>
      </c>
      <c r="AE77" s="46">
        <f t="shared" si="23"/>
        <v>0</v>
      </c>
      <c r="AF77" s="46">
        <f t="shared" si="23"/>
        <v>0</v>
      </c>
      <c r="AG77" s="46">
        <f t="shared" si="23"/>
        <v>-2.0999999999999998E-2</v>
      </c>
      <c r="AH77" s="46">
        <f t="shared" si="23"/>
        <v>-1.0999999999999996E-2</v>
      </c>
      <c r="AI77" s="46">
        <f t="shared" si="23"/>
        <v>-9.9999999999999655E-4</v>
      </c>
      <c r="AJ77" s="46">
        <f t="shared" si="23"/>
        <v>0</v>
      </c>
      <c r="AK77" s="46">
        <f t="shared" si="23"/>
        <v>0</v>
      </c>
    </row>
    <row r="78" spans="1:37" x14ac:dyDescent="0.25">
      <c r="A78" s="21">
        <v>5.0999999999999996</v>
      </c>
      <c r="B78" s="15">
        <f t="shared" si="25"/>
        <v>-0.30599999999999999</v>
      </c>
      <c r="C78" s="3">
        <f t="shared" si="26"/>
        <v>4.7939999999999996</v>
      </c>
      <c r="D78" s="2"/>
      <c r="E78" s="5">
        <f t="shared" si="31"/>
        <v>5</v>
      </c>
      <c r="F78" s="3">
        <f t="shared" si="27"/>
        <v>4.694</v>
      </c>
      <c r="G78" s="3"/>
      <c r="H78" s="3">
        <f t="shared" si="28"/>
        <v>-9.9999999999999645E-2</v>
      </c>
      <c r="J78" s="23">
        <f t="shared" si="29"/>
        <v>-0.30600000000000005</v>
      </c>
      <c r="M78" s="46">
        <f t="shared" si="20"/>
        <v>0</v>
      </c>
      <c r="N78" s="46">
        <f t="shared" si="21"/>
        <v>0</v>
      </c>
      <c r="O78" s="46">
        <f t="shared" si="21"/>
        <v>0</v>
      </c>
      <c r="P78" s="46">
        <f t="shared" si="24"/>
        <v>0</v>
      </c>
      <c r="Q78" s="46">
        <f t="shared" si="24"/>
        <v>0</v>
      </c>
      <c r="R78" s="46">
        <f t="shared" si="24"/>
        <v>0</v>
      </c>
      <c r="S78" s="46">
        <f t="shared" si="24"/>
        <v>0</v>
      </c>
      <c r="T78" s="46">
        <f t="shared" si="24"/>
        <v>-0.08</v>
      </c>
      <c r="U78" s="46">
        <f t="shared" si="24"/>
        <v>-0.09</v>
      </c>
      <c r="V78" s="46">
        <f t="shared" si="24"/>
        <v>-0.1</v>
      </c>
      <c r="W78" s="46">
        <f t="shared" si="24"/>
        <v>0</v>
      </c>
      <c r="X78" s="46">
        <f t="shared" si="24"/>
        <v>0</v>
      </c>
      <c r="Z78" s="46">
        <f t="shared" si="30"/>
        <v>0</v>
      </c>
      <c r="AA78" s="46">
        <f t="shared" si="18"/>
        <v>0</v>
      </c>
      <c r="AB78" s="46">
        <f t="shared" si="18"/>
        <v>0</v>
      </c>
      <c r="AC78" s="46">
        <f t="shared" si="23"/>
        <v>0</v>
      </c>
      <c r="AD78" s="46">
        <f t="shared" si="23"/>
        <v>0</v>
      </c>
      <c r="AE78" s="46">
        <f t="shared" si="23"/>
        <v>0</v>
      </c>
      <c r="AF78" s="46">
        <f t="shared" si="23"/>
        <v>0</v>
      </c>
      <c r="AG78" s="46">
        <f t="shared" si="23"/>
        <v>-2.1999999999999992E-2</v>
      </c>
      <c r="AH78" s="46">
        <f t="shared" si="23"/>
        <v>-1.1999999999999993E-2</v>
      </c>
      <c r="AI78" s="46">
        <f t="shared" si="23"/>
        <v>-1.9999999999999931E-3</v>
      </c>
      <c r="AJ78" s="46">
        <f t="shared" si="23"/>
        <v>0</v>
      </c>
      <c r="AK78" s="46">
        <f t="shared" si="23"/>
        <v>0</v>
      </c>
    </row>
    <row r="79" spans="1:37" x14ac:dyDescent="0.25">
      <c r="A79" s="21">
        <v>5.15</v>
      </c>
      <c r="B79" s="15">
        <f t="shared" si="25"/>
        <v>-0.309</v>
      </c>
      <c r="C79" s="3">
        <f t="shared" si="26"/>
        <v>4.8410000000000002</v>
      </c>
      <c r="D79" s="2"/>
      <c r="E79" s="5">
        <f t="shared" si="31"/>
        <v>5</v>
      </c>
      <c r="F79" s="3">
        <f t="shared" si="27"/>
        <v>4.6909999999999998</v>
      </c>
      <c r="G79" s="3"/>
      <c r="H79" s="3">
        <f t="shared" si="28"/>
        <v>-0.15000000000000036</v>
      </c>
      <c r="J79" s="23">
        <f t="shared" si="29"/>
        <v>-0.30900000000000005</v>
      </c>
      <c r="M79" s="46">
        <f t="shared" si="20"/>
        <v>0</v>
      </c>
      <c r="N79" s="46">
        <f t="shared" si="21"/>
        <v>0</v>
      </c>
      <c r="O79" s="46">
        <f t="shared" si="21"/>
        <v>0</v>
      </c>
      <c r="P79" s="46">
        <f t="shared" si="24"/>
        <v>0</v>
      </c>
      <c r="Q79" s="46">
        <f t="shared" si="24"/>
        <v>0</v>
      </c>
      <c r="R79" s="46">
        <f t="shared" si="24"/>
        <v>0</v>
      </c>
      <c r="S79" s="46">
        <f t="shared" si="24"/>
        <v>0</v>
      </c>
      <c r="T79" s="46">
        <f t="shared" si="24"/>
        <v>-0.08</v>
      </c>
      <c r="U79" s="46">
        <f t="shared" si="24"/>
        <v>-0.09</v>
      </c>
      <c r="V79" s="46">
        <f t="shared" si="24"/>
        <v>-0.1</v>
      </c>
      <c r="W79" s="46">
        <f t="shared" si="24"/>
        <v>0</v>
      </c>
      <c r="X79" s="46">
        <f t="shared" si="24"/>
        <v>0</v>
      </c>
      <c r="Z79" s="46">
        <f t="shared" si="30"/>
        <v>0</v>
      </c>
      <c r="AA79" s="46">
        <f t="shared" si="18"/>
        <v>0</v>
      </c>
      <c r="AB79" s="46">
        <f t="shared" si="18"/>
        <v>0</v>
      </c>
      <c r="AC79" s="46">
        <f t="shared" ref="AC79:AK88" si="32">IF(AC$7="Long",IF(AC$6="Put",MAX(AC$4-$A79,0),MAX($A79-AC$4,0))*AC$5,IF(AC$6="Put",MIN($A79-AC$4,0),MIN(AC$4-$A79,0))*AC$5)</f>
        <v>0</v>
      </c>
      <c r="AD79" s="46">
        <f t="shared" si="32"/>
        <v>0</v>
      </c>
      <c r="AE79" s="46">
        <f t="shared" si="32"/>
        <v>0</v>
      </c>
      <c r="AF79" s="46">
        <f t="shared" si="32"/>
        <v>0</v>
      </c>
      <c r="AG79" s="46">
        <f t="shared" si="32"/>
        <v>-2.3000000000000007E-2</v>
      </c>
      <c r="AH79" s="46">
        <f t="shared" si="32"/>
        <v>-1.3000000000000008E-2</v>
      </c>
      <c r="AI79" s="46">
        <f t="shared" si="32"/>
        <v>-3.000000000000007E-3</v>
      </c>
      <c r="AJ79" s="46">
        <f t="shared" si="32"/>
        <v>0</v>
      </c>
      <c r="AK79" s="46">
        <f t="shared" si="32"/>
        <v>0</v>
      </c>
    </row>
    <row r="80" spans="1:37" x14ac:dyDescent="0.25">
      <c r="A80" s="21">
        <v>5.2</v>
      </c>
      <c r="B80" s="15">
        <f t="shared" si="25"/>
        <v>-0.312</v>
      </c>
      <c r="C80" s="3">
        <f t="shared" si="26"/>
        <v>4.8879999999999999</v>
      </c>
      <c r="D80" s="2"/>
      <c r="E80" s="5">
        <f t="shared" si="31"/>
        <v>5</v>
      </c>
      <c r="F80" s="3">
        <f t="shared" si="27"/>
        <v>4.6879999999999997</v>
      </c>
      <c r="G80" s="3"/>
      <c r="H80" s="3">
        <f t="shared" si="28"/>
        <v>-0.20000000000000018</v>
      </c>
      <c r="J80" s="23">
        <f t="shared" si="29"/>
        <v>-0.31200000000000006</v>
      </c>
      <c r="M80" s="46">
        <f t="shared" si="20"/>
        <v>0</v>
      </c>
      <c r="N80" s="46">
        <f t="shared" si="21"/>
        <v>0</v>
      </c>
      <c r="O80" s="46">
        <f t="shared" si="21"/>
        <v>0</v>
      </c>
      <c r="P80" s="46">
        <f t="shared" si="24"/>
        <v>0</v>
      </c>
      <c r="Q80" s="46">
        <f t="shared" si="24"/>
        <v>0</v>
      </c>
      <c r="R80" s="46">
        <f t="shared" si="24"/>
        <v>0</v>
      </c>
      <c r="S80" s="46">
        <f t="shared" si="24"/>
        <v>0</v>
      </c>
      <c r="T80" s="46">
        <f t="shared" si="24"/>
        <v>-0.08</v>
      </c>
      <c r="U80" s="46">
        <f t="shared" si="24"/>
        <v>-0.09</v>
      </c>
      <c r="V80" s="46">
        <f t="shared" si="24"/>
        <v>-0.1</v>
      </c>
      <c r="W80" s="46">
        <f t="shared" si="24"/>
        <v>0</v>
      </c>
      <c r="X80" s="46">
        <f t="shared" si="24"/>
        <v>0</v>
      </c>
      <c r="Z80" s="46">
        <f t="shared" si="30"/>
        <v>0</v>
      </c>
      <c r="AA80" s="46">
        <f t="shared" ref="AA80:AB99" si="33">IF(AA$7="Long",IF(AA$6="Put",MAX(AA$4-$A80,0),MAX($A80-AA$4,0))*AA$5,IF(AA$6="Put",MIN($A80-AA$4,0),MIN(AA$4-$A80,0))*AA$5)</f>
        <v>0</v>
      </c>
      <c r="AB80" s="46">
        <f t="shared" si="33"/>
        <v>0</v>
      </c>
      <c r="AC80" s="46">
        <f t="shared" si="32"/>
        <v>0</v>
      </c>
      <c r="AD80" s="46">
        <f t="shared" si="32"/>
        <v>0</v>
      </c>
      <c r="AE80" s="46">
        <f t="shared" si="32"/>
        <v>0</v>
      </c>
      <c r="AF80" s="46">
        <f t="shared" si="32"/>
        <v>0</v>
      </c>
      <c r="AG80" s="46">
        <f t="shared" si="32"/>
        <v>-2.4000000000000004E-2</v>
      </c>
      <c r="AH80" s="46">
        <f t="shared" si="32"/>
        <v>-1.4000000000000004E-2</v>
      </c>
      <c r="AI80" s="46">
        <f t="shared" si="32"/>
        <v>-4.0000000000000036E-3</v>
      </c>
      <c r="AJ80" s="46">
        <f t="shared" si="32"/>
        <v>0</v>
      </c>
      <c r="AK80" s="46">
        <f t="shared" si="32"/>
        <v>0</v>
      </c>
    </row>
    <row r="81" spans="1:37" x14ac:dyDescent="0.25">
      <c r="A81" s="21">
        <v>5.25</v>
      </c>
      <c r="B81" s="15">
        <f t="shared" si="25"/>
        <v>-0.315</v>
      </c>
      <c r="C81" s="3">
        <f t="shared" si="26"/>
        <v>4.9349999999999996</v>
      </c>
      <c r="D81" s="2"/>
      <c r="E81" s="5">
        <f t="shared" si="31"/>
        <v>5</v>
      </c>
      <c r="F81" s="3">
        <f t="shared" si="27"/>
        <v>4.6849999999999996</v>
      </c>
      <c r="G81" s="3"/>
      <c r="H81" s="3">
        <f t="shared" si="28"/>
        <v>-0.25</v>
      </c>
      <c r="J81" s="23">
        <f t="shared" si="29"/>
        <v>-0.31500000000000006</v>
      </c>
      <c r="M81" s="46">
        <f t="shared" si="20"/>
        <v>0</v>
      </c>
      <c r="N81" s="46">
        <f t="shared" si="21"/>
        <v>0</v>
      </c>
      <c r="O81" s="46">
        <f t="shared" si="21"/>
        <v>0</v>
      </c>
      <c r="P81" s="46">
        <f t="shared" si="24"/>
        <v>0</v>
      </c>
      <c r="Q81" s="46">
        <f t="shared" si="24"/>
        <v>0</v>
      </c>
      <c r="R81" s="46">
        <f t="shared" si="24"/>
        <v>0</v>
      </c>
      <c r="S81" s="46">
        <f t="shared" si="24"/>
        <v>0</v>
      </c>
      <c r="T81" s="46">
        <f t="shared" si="24"/>
        <v>-0.08</v>
      </c>
      <c r="U81" s="46">
        <f t="shared" si="24"/>
        <v>-0.09</v>
      </c>
      <c r="V81" s="46">
        <f t="shared" si="24"/>
        <v>-0.1</v>
      </c>
      <c r="W81" s="46">
        <f t="shared" si="24"/>
        <v>0</v>
      </c>
      <c r="X81" s="46">
        <f t="shared" si="24"/>
        <v>0</v>
      </c>
      <c r="Z81" s="46">
        <f t="shared" si="30"/>
        <v>0</v>
      </c>
      <c r="AA81" s="46">
        <f t="shared" si="33"/>
        <v>0</v>
      </c>
      <c r="AB81" s="46">
        <f t="shared" si="33"/>
        <v>0</v>
      </c>
      <c r="AC81" s="46">
        <f t="shared" si="32"/>
        <v>0</v>
      </c>
      <c r="AD81" s="46">
        <f t="shared" si="32"/>
        <v>0</v>
      </c>
      <c r="AE81" s="46">
        <f t="shared" si="32"/>
        <v>0</v>
      </c>
      <c r="AF81" s="46">
        <f t="shared" si="32"/>
        <v>0</v>
      </c>
      <c r="AG81" s="46">
        <f t="shared" si="32"/>
        <v>-2.5000000000000001E-2</v>
      </c>
      <c r="AH81" s="46">
        <f t="shared" si="32"/>
        <v>-1.4999999999999999E-2</v>
      </c>
      <c r="AI81" s="46">
        <f t="shared" si="32"/>
        <v>-5.0000000000000001E-3</v>
      </c>
      <c r="AJ81" s="46">
        <f t="shared" si="32"/>
        <v>0</v>
      </c>
      <c r="AK81" s="46">
        <f t="shared" si="32"/>
        <v>0</v>
      </c>
    </row>
    <row r="82" spans="1:37" x14ac:dyDescent="0.25">
      <c r="A82" s="21">
        <v>5.3</v>
      </c>
      <c r="B82" s="15">
        <f t="shared" si="25"/>
        <v>-0.318</v>
      </c>
      <c r="C82" s="3">
        <f t="shared" si="26"/>
        <v>4.9820000000000002</v>
      </c>
      <c r="D82" s="2"/>
      <c r="E82" s="5">
        <f t="shared" si="31"/>
        <v>5</v>
      </c>
      <c r="F82" s="3">
        <f t="shared" si="27"/>
        <v>4.6820000000000004</v>
      </c>
      <c r="G82" s="3"/>
      <c r="H82" s="3">
        <f t="shared" si="28"/>
        <v>-0.29999999999999982</v>
      </c>
      <c r="J82" s="23">
        <f t="shared" si="29"/>
        <v>-0.31800000000000006</v>
      </c>
      <c r="M82" s="46">
        <f t="shared" si="20"/>
        <v>0</v>
      </c>
      <c r="N82" s="46">
        <f t="shared" si="21"/>
        <v>0</v>
      </c>
      <c r="O82" s="46">
        <f t="shared" si="21"/>
        <v>0</v>
      </c>
      <c r="P82" s="46">
        <f t="shared" si="24"/>
        <v>0</v>
      </c>
      <c r="Q82" s="46">
        <f t="shared" si="24"/>
        <v>0</v>
      </c>
      <c r="R82" s="46">
        <f t="shared" si="24"/>
        <v>0</v>
      </c>
      <c r="S82" s="46">
        <f t="shared" si="24"/>
        <v>0</v>
      </c>
      <c r="T82" s="46">
        <f t="shared" si="24"/>
        <v>-0.08</v>
      </c>
      <c r="U82" s="46">
        <f t="shared" si="24"/>
        <v>-0.09</v>
      </c>
      <c r="V82" s="46">
        <f t="shared" si="24"/>
        <v>-0.1</v>
      </c>
      <c r="W82" s="46">
        <f t="shared" si="24"/>
        <v>0</v>
      </c>
      <c r="X82" s="46">
        <f t="shared" si="24"/>
        <v>0</v>
      </c>
      <c r="Z82" s="46">
        <f t="shared" si="30"/>
        <v>0</v>
      </c>
      <c r="AA82" s="46">
        <f t="shared" si="33"/>
        <v>0</v>
      </c>
      <c r="AB82" s="46">
        <f t="shared" si="33"/>
        <v>0</v>
      </c>
      <c r="AC82" s="46">
        <f t="shared" si="32"/>
        <v>0</v>
      </c>
      <c r="AD82" s="46">
        <f t="shared" si="32"/>
        <v>0</v>
      </c>
      <c r="AE82" s="46">
        <f t="shared" si="32"/>
        <v>0</v>
      </c>
      <c r="AF82" s="46">
        <f t="shared" si="32"/>
        <v>0</v>
      </c>
      <c r="AG82" s="46">
        <f t="shared" si="32"/>
        <v>-2.5999999999999995E-2</v>
      </c>
      <c r="AH82" s="46">
        <f t="shared" si="32"/>
        <v>-1.5999999999999997E-2</v>
      </c>
      <c r="AI82" s="46">
        <f t="shared" si="32"/>
        <v>-5.9999999999999967E-3</v>
      </c>
      <c r="AJ82" s="46">
        <f t="shared" si="32"/>
        <v>0</v>
      </c>
      <c r="AK82" s="46">
        <f t="shared" si="32"/>
        <v>0</v>
      </c>
    </row>
    <row r="83" spans="1:37" x14ac:dyDescent="0.25">
      <c r="A83" s="21">
        <v>5.35</v>
      </c>
      <c r="B83" s="15">
        <f t="shared" si="25"/>
        <v>-0.32099999999999995</v>
      </c>
      <c r="C83" s="3">
        <f t="shared" si="26"/>
        <v>5.0289999999999999</v>
      </c>
      <c r="D83" s="2"/>
      <c r="E83" s="5">
        <f t="shared" si="31"/>
        <v>5</v>
      </c>
      <c r="F83" s="3">
        <f t="shared" si="27"/>
        <v>4.6790000000000003</v>
      </c>
      <c r="G83" s="3"/>
      <c r="H83" s="3">
        <f t="shared" si="28"/>
        <v>-0.34999999999999964</v>
      </c>
      <c r="J83" s="23">
        <f t="shared" si="29"/>
        <v>-0.32100000000000001</v>
      </c>
      <c r="M83" s="46">
        <f t="shared" si="20"/>
        <v>0</v>
      </c>
      <c r="N83" s="46">
        <f t="shared" si="21"/>
        <v>0</v>
      </c>
      <c r="O83" s="46">
        <f t="shared" si="21"/>
        <v>0</v>
      </c>
      <c r="P83" s="46">
        <f t="shared" si="24"/>
        <v>0</v>
      </c>
      <c r="Q83" s="46">
        <f t="shared" si="24"/>
        <v>0</v>
      </c>
      <c r="R83" s="46">
        <f t="shared" si="24"/>
        <v>0</v>
      </c>
      <c r="S83" s="46">
        <f t="shared" si="24"/>
        <v>0</v>
      </c>
      <c r="T83" s="46">
        <f t="shared" si="24"/>
        <v>-0.08</v>
      </c>
      <c r="U83" s="46">
        <f t="shared" si="24"/>
        <v>-0.09</v>
      </c>
      <c r="V83" s="46">
        <f t="shared" si="24"/>
        <v>-0.1</v>
      </c>
      <c r="W83" s="46">
        <f t="shared" si="24"/>
        <v>0</v>
      </c>
      <c r="X83" s="46">
        <f t="shared" si="24"/>
        <v>0</v>
      </c>
      <c r="Z83" s="46">
        <f t="shared" si="30"/>
        <v>0</v>
      </c>
      <c r="AA83" s="46">
        <f t="shared" si="33"/>
        <v>0</v>
      </c>
      <c r="AB83" s="46">
        <f t="shared" si="33"/>
        <v>0</v>
      </c>
      <c r="AC83" s="46">
        <f t="shared" si="32"/>
        <v>0</v>
      </c>
      <c r="AD83" s="46">
        <f t="shared" si="32"/>
        <v>0</v>
      </c>
      <c r="AE83" s="46">
        <f t="shared" si="32"/>
        <v>0</v>
      </c>
      <c r="AF83" s="46">
        <f t="shared" si="32"/>
        <v>0</v>
      </c>
      <c r="AG83" s="46">
        <f t="shared" si="32"/>
        <v>-2.6999999999999993E-2</v>
      </c>
      <c r="AH83" s="46">
        <f t="shared" si="32"/>
        <v>-1.6999999999999994E-2</v>
      </c>
      <c r="AI83" s="46">
        <f t="shared" si="32"/>
        <v>-6.9999999999999932E-3</v>
      </c>
      <c r="AJ83" s="46">
        <f t="shared" si="32"/>
        <v>0</v>
      </c>
      <c r="AK83" s="46">
        <f t="shared" si="32"/>
        <v>0</v>
      </c>
    </row>
    <row r="84" spans="1:37" x14ac:dyDescent="0.25">
      <c r="A84" s="21">
        <v>5.4</v>
      </c>
      <c r="B84" s="15">
        <f t="shared" si="25"/>
        <v>-0.32400000000000001</v>
      </c>
      <c r="C84" s="3">
        <f t="shared" si="26"/>
        <v>5.0760000000000005</v>
      </c>
      <c r="D84" s="2"/>
      <c r="E84" s="5">
        <f t="shared" si="31"/>
        <v>5</v>
      </c>
      <c r="F84" s="3">
        <f t="shared" si="27"/>
        <v>4.6760000000000002</v>
      </c>
      <c r="G84" s="3"/>
      <c r="H84" s="3">
        <f t="shared" si="28"/>
        <v>-0.40000000000000036</v>
      </c>
      <c r="J84" s="23">
        <f t="shared" si="29"/>
        <v>-0.32400000000000007</v>
      </c>
      <c r="M84" s="46">
        <f t="shared" si="20"/>
        <v>0</v>
      </c>
      <c r="N84" s="46">
        <f t="shared" si="21"/>
        <v>0</v>
      </c>
      <c r="O84" s="46">
        <f t="shared" si="21"/>
        <v>0</v>
      </c>
      <c r="P84" s="46">
        <f t="shared" si="24"/>
        <v>0</v>
      </c>
      <c r="Q84" s="46">
        <f t="shared" si="24"/>
        <v>0</v>
      </c>
      <c r="R84" s="46">
        <f t="shared" si="24"/>
        <v>0</v>
      </c>
      <c r="S84" s="46">
        <f t="shared" si="24"/>
        <v>0</v>
      </c>
      <c r="T84" s="46">
        <f t="shared" si="24"/>
        <v>-0.08</v>
      </c>
      <c r="U84" s="46">
        <f t="shared" si="24"/>
        <v>-0.09</v>
      </c>
      <c r="V84" s="46">
        <f t="shared" si="24"/>
        <v>-0.1</v>
      </c>
      <c r="W84" s="46">
        <f t="shared" si="24"/>
        <v>0</v>
      </c>
      <c r="X84" s="46">
        <f t="shared" si="24"/>
        <v>0</v>
      </c>
      <c r="Z84" s="46">
        <f t="shared" si="30"/>
        <v>0</v>
      </c>
      <c r="AA84" s="46">
        <f t="shared" si="33"/>
        <v>0</v>
      </c>
      <c r="AB84" s="46">
        <f t="shared" si="33"/>
        <v>0</v>
      </c>
      <c r="AC84" s="46">
        <f t="shared" si="32"/>
        <v>0</v>
      </c>
      <c r="AD84" s="46">
        <f t="shared" si="32"/>
        <v>0</v>
      </c>
      <c r="AE84" s="46">
        <f t="shared" si="32"/>
        <v>0</v>
      </c>
      <c r="AF84" s="46">
        <f t="shared" si="32"/>
        <v>0</v>
      </c>
      <c r="AG84" s="46">
        <f t="shared" si="32"/>
        <v>-2.8000000000000008E-2</v>
      </c>
      <c r="AH84" s="46">
        <f t="shared" si="32"/>
        <v>-1.8000000000000009E-2</v>
      </c>
      <c r="AI84" s="46">
        <f t="shared" si="32"/>
        <v>-8.0000000000000071E-3</v>
      </c>
      <c r="AJ84" s="46">
        <f t="shared" si="32"/>
        <v>0</v>
      </c>
      <c r="AK84" s="46">
        <f t="shared" si="32"/>
        <v>0</v>
      </c>
    </row>
    <row r="85" spans="1:37" x14ac:dyDescent="0.25">
      <c r="A85" s="21">
        <v>5.45</v>
      </c>
      <c r="B85" s="15">
        <f t="shared" si="25"/>
        <v>-0.32700000000000001</v>
      </c>
      <c r="C85" s="3">
        <f t="shared" si="26"/>
        <v>5.1230000000000002</v>
      </c>
      <c r="D85" s="2"/>
      <c r="E85" s="5">
        <f t="shared" si="31"/>
        <v>5</v>
      </c>
      <c r="F85" s="3">
        <f t="shared" si="27"/>
        <v>4.673</v>
      </c>
      <c r="G85" s="3"/>
      <c r="H85" s="3">
        <f t="shared" si="28"/>
        <v>-0.45000000000000018</v>
      </c>
      <c r="J85" s="23">
        <f t="shared" si="29"/>
        <v>-0.32700000000000007</v>
      </c>
      <c r="M85" s="46">
        <f t="shared" si="20"/>
        <v>0</v>
      </c>
      <c r="N85" s="46">
        <f t="shared" si="21"/>
        <v>0</v>
      </c>
      <c r="O85" s="46">
        <f t="shared" si="21"/>
        <v>0</v>
      </c>
      <c r="P85" s="46">
        <f t="shared" ref="P85:X94" si="34">IF(P$7="Long",IF(P$6="Call",IF($A85&gt;P$4,1,0),IF(P$4&gt;$A85,1,0))*P$5,IF(P$6="Call",IF(P$4&lt;=$A85,-1,0),IF($A85&lt;=P$4,-1,0))*P$5)</f>
        <v>0</v>
      </c>
      <c r="Q85" s="46">
        <f t="shared" si="34"/>
        <v>0</v>
      </c>
      <c r="R85" s="46">
        <f t="shared" si="34"/>
        <v>0</v>
      </c>
      <c r="S85" s="46">
        <f t="shared" si="34"/>
        <v>0</v>
      </c>
      <c r="T85" s="46">
        <f t="shared" si="34"/>
        <v>-0.08</v>
      </c>
      <c r="U85" s="46">
        <f t="shared" si="34"/>
        <v>-0.09</v>
      </c>
      <c r="V85" s="46">
        <f t="shared" si="34"/>
        <v>-0.1</v>
      </c>
      <c r="W85" s="46">
        <f t="shared" si="34"/>
        <v>0</v>
      </c>
      <c r="X85" s="46">
        <f t="shared" si="34"/>
        <v>0</v>
      </c>
      <c r="Z85" s="46">
        <f t="shared" si="30"/>
        <v>0</v>
      </c>
      <c r="AA85" s="46">
        <f t="shared" si="33"/>
        <v>0</v>
      </c>
      <c r="AB85" s="46">
        <f t="shared" si="33"/>
        <v>0</v>
      </c>
      <c r="AC85" s="46">
        <f t="shared" si="32"/>
        <v>0</v>
      </c>
      <c r="AD85" s="46">
        <f t="shared" si="32"/>
        <v>0</v>
      </c>
      <c r="AE85" s="46">
        <f t="shared" si="32"/>
        <v>0</v>
      </c>
      <c r="AF85" s="46">
        <f t="shared" si="32"/>
        <v>0</v>
      </c>
      <c r="AG85" s="46">
        <f t="shared" si="32"/>
        <v>-2.9000000000000005E-2</v>
      </c>
      <c r="AH85" s="46">
        <f t="shared" si="32"/>
        <v>-1.9000000000000003E-2</v>
      </c>
      <c r="AI85" s="46">
        <f t="shared" si="32"/>
        <v>-9.0000000000000045E-3</v>
      </c>
      <c r="AJ85" s="46">
        <f t="shared" si="32"/>
        <v>0</v>
      </c>
      <c r="AK85" s="46">
        <f t="shared" si="32"/>
        <v>0</v>
      </c>
    </row>
    <row r="86" spans="1:37" x14ac:dyDescent="0.25">
      <c r="A86" s="21">
        <v>5.5</v>
      </c>
      <c r="B86" s="15">
        <f t="shared" ref="B86:B95" si="35">-A86*0.08</f>
        <v>-0.44</v>
      </c>
      <c r="C86" s="3">
        <f t="shared" si="26"/>
        <v>5.0599999999999996</v>
      </c>
      <c r="D86" s="2"/>
      <c r="E86" s="5">
        <f t="shared" si="31"/>
        <v>5</v>
      </c>
      <c r="F86" s="3">
        <f t="shared" si="27"/>
        <v>4.5599999999999996</v>
      </c>
      <c r="G86" s="3"/>
      <c r="H86" s="3">
        <f t="shared" si="28"/>
        <v>-0.5</v>
      </c>
      <c r="J86" s="23">
        <f t="shared" si="29"/>
        <v>-0.44000000000000006</v>
      </c>
      <c r="M86" s="46">
        <f t="shared" si="20"/>
        <v>0</v>
      </c>
      <c r="N86" s="46">
        <f t="shared" ref="N86:O105" si="36">IF(N$7="Long",IF(N$6="Call",IF($A86&gt;N$4,1,0),IF(N$4&gt;$A86,1,0))*N$5,IF(N$6="Call",IF(N$4&lt;=$A86,-1,0),IF($A86&lt;=N$4,-1,0))*N$5)</f>
        <v>0</v>
      </c>
      <c r="O86" s="46">
        <f t="shared" si="36"/>
        <v>0</v>
      </c>
      <c r="P86" s="46">
        <f t="shared" si="34"/>
        <v>0</v>
      </c>
      <c r="Q86" s="46">
        <f t="shared" si="34"/>
        <v>0</v>
      </c>
      <c r="R86" s="46">
        <f t="shared" si="34"/>
        <v>0</v>
      </c>
      <c r="S86" s="46">
        <f t="shared" si="34"/>
        <v>0</v>
      </c>
      <c r="T86" s="46">
        <f t="shared" si="34"/>
        <v>-0.08</v>
      </c>
      <c r="U86" s="46">
        <f t="shared" si="34"/>
        <v>-0.09</v>
      </c>
      <c r="V86" s="46">
        <f t="shared" si="34"/>
        <v>-0.1</v>
      </c>
      <c r="W86" s="46">
        <f t="shared" si="34"/>
        <v>-0.11</v>
      </c>
      <c r="X86" s="46">
        <f t="shared" si="34"/>
        <v>0</v>
      </c>
      <c r="Z86" s="46">
        <f t="shared" si="30"/>
        <v>0</v>
      </c>
      <c r="AA86" s="46">
        <f t="shared" si="33"/>
        <v>0</v>
      </c>
      <c r="AB86" s="46">
        <f t="shared" si="33"/>
        <v>0</v>
      </c>
      <c r="AC86" s="46">
        <f t="shared" si="32"/>
        <v>0</v>
      </c>
      <c r="AD86" s="46">
        <f t="shared" si="32"/>
        <v>0</v>
      </c>
      <c r="AE86" s="46">
        <f t="shared" si="32"/>
        <v>0</v>
      </c>
      <c r="AF86" s="46">
        <f t="shared" si="32"/>
        <v>0</v>
      </c>
      <c r="AG86" s="46">
        <f t="shared" si="32"/>
        <v>-0.03</v>
      </c>
      <c r="AH86" s="46">
        <f t="shared" si="32"/>
        <v>-0.02</v>
      </c>
      <c r="AI86" s="46">
        <f t="shared" si="32"/>
        <v>-0.01</v>
      </c>
      <c r="AJ86" s="46">
        <f t="shared" si="32"/>
        <v>0</v>
      </c>
      <c r="AK86" s="46">
        <f t="shared" si="32"/>
        <v>0</v>
      </c>
    </row>
    <row r="87" spans="1:37" x14ac:dyDescent="0.25">
      <c r="A87" s="21">
        <v>5.55</v>
      </c>
      <c r="B87" s="15">
        <f t="shared" si="35"/>
        <v>-0.44400000000000001</v>
      </c>
      <c r="C87" s="3">
        <f t="shared" si="26"/>
        <v>5.1059999999999999</v>
      </c>
      <c r="D87" s="2"/>
      <c r="E87" s="5">
        <f t="shared" si="31"/>
        <v>5</v>
      </c>
      <c r="F87" s="3">
        <f t="shared" si="27"/>
        <v>4.556</v>
      </c>
      <c r="G87" s="3"/>
      <c r="H87" s="3">
        <f t="shared" si="28"/>
        <v>-0.54999999999999982</v>
      </c>
      <c r="J87" s="23">
        <f t="shared" si="29"/>
        <v>-0.44400000000000001</v>
      </c>
      <c r="M87" s="46">
        <f t="shared" si="20"/>
        <v>0</v>
      </c>
      <c r="N87" s="46">
        <f t="shared" si="36"/>
        <v>0</v>
      </c>
      <c r="O87" s="46">
        <f t="shared" si="36"/>
        <v>0</v>
      </c>
      <c r="P87" s="46">
        <f t="shared" si="34"/>
        <v>0</v>
      </c>
      <c r="Q87" s="46">
        <f t="shared" si="34"/>
        <v>0</v>
      </c>
      <c r="R87" s="46">
        <f t="shared" si="34"/>
        <v>0</v>
      </c>
      <c r="S87" s="46">
        <f t="shared" si="34"/>
        <v>0</v>
      </c>
      <c r="T87" s="46">
        <f t="shared" si="34"/>
        <v>-0.08</v>
      </c>
      <c r="U87" s="46">
        <f t="shared" si="34"/>
        <v>-0.09</v>
      </c>
      <c r="V87" s="46">
        <f t="shared" si="34"/>
        <v>-0.1</v>
      </c>
      <c r="W87" s="46">
        <f t="shared" si="34"/>
        <v>-0.11</v>
      </c>
      <c r="X87" s="46">
        <f t="shared" si="34"/>
        <v>0</v>
      </c>
      <c r="Z87" s="46">
        <f t="shared" si="30"/>
        <v>0</v>
      </c>
      <c r="AA87" s="46">
        <f t="shared" si="33"/>
        <v>0</v>
      </c>
      <c r="AB87" s="46">
        <f t="shared" si="33"/>
        <v>0</v>
      </c>
      <c r="AC87" s="46">
        <f t="shared" si="32"/>
        <v>0</v>
      </c>
      <c r="AD87" s="46">
        <f t="shared" si="32"/>
        <v>0</v>
      </c>
      <c r="AE87" s="46">
        <f t="shared" si="32"/>
        <v>0</v>
      </c>
      <c r="AF87" s="46">
        <f t="shared" si="32"/>
        <v>0</v>
      </c>
      <c r="AG87" s="46">
        <f t="shared" si="32"/>
        <v>-3.0999999999999996E-2</v>
      </c>
      <c r="AH87" s="46">
        <f t="shared" si="32"/>
        <v>-2.0999999999999998E-2</v>
      </c>
      <c r="AI87" s="46">
        <f t="shared" si="32"/>
        <v>-1.0999999999999996E-2</v>
      </c>
      <c r="AJ87" s="46">
        <f t="shared" si="32"/>
        <v>-9.9999999999999655E-4</v>
      </c>
      <c r="AK87" s="46">
        <f t="shared" si="32"/>
        <v>0</v>
      </c>
    </row>
    <row r="88" spans="1:37" x14ac:dyDescent="0.25">
      <c r="A88" s="21">
        <v>5.6</v>
      </c>
      <c r="B88" s="15">
        <f t="shared" si="35"/>
        <v>-0.44799999999999995</v>
      </c>
      <c r="C88" s="3">
        <f t="shared" si="26"/>
        <v>5.1519999999999992</v>
      </c>
      <c r="D88" s="2"/>
      <c r="E88" s="5">
        <f t="shared" si="31"/>
        <v>5</v>
      </c>
      <c r="F88" s="3">
        <f t="shared" si="27"/>
        <v>4.5519999999999996</v>
      </c>
      <c r="G88" s="3"/>
      <c r="H88" s="3">
        <f t="shared" si="28"/>
        <v>-0.59999999999999964</v>
      </c>
      <c r="J88" s="23">
        <f t="shared" si="29"/>
        <v>-0.44799999999999995</v>
      </c>
      <c r="M88" s="46">
        <f t="shared" si="20"/>
        <v>0</v>
      </c>
      <c r="N88" s="46">
        <f t="shared" si="36"/>
        <v>0</v>
      </c>
      <c r="O88" s="46">
        <f t="shared" si="36"/>
        <v>0</v>
      </c>
      <c r="P88" s="46">
        <f t="shared" si="34"/>
        <v>0</v>
      </c>
      <c r="Q88" s="46">
        <f t="shared" si="34"/>
        <v>0</v>
      </c>
      <c r="R88" s="46">
        <f t="shared" si="34"/>
        <v>0</v>
      </c>
      <c r="S88" s="46">
        <f t="shared" si="34"/>
        <v>0</v>
      </c>
      <c r="T88" s="46">
        <f t="shared" si="34"/>
        <v>-0.08</v>
      </c>
      <c r="U88" s="46">
        <f t="shared" si="34"/>
        <v>-0.09</v>
      </c>
      <c r="V88" s="46">
        <f t="shared" si="34"/>
        <v>-0.1</v>
      </c>
      <c r="W88" s="46">
        <f t="shared" si="34"/>
        <v>-0.11</v>
      </c>
      <c r="X88" s="46">
        <f t="shared" si="34"/>
        <v>0</v>
      </c>
      <c r="Z88" s="46">
        <f t="shared" si="30"/>
        <v>0</v>
      </c>
      <c r="AA88" s="46">
        <f t="shared" si="33"/>
        <v>0</v>
      </c>
      <c r="AB88" s="46">
        <f t="shared" si="33"/>
        <v>0</v>
      </c>
      <c r="AC88" s="46">
        <f t="shared" si="32"/>
        <v>0</v>
      </c>
      <c r="AD88" s="46">
        <f t="shared" si="32"/>
        <v>0</v>
      </c>
      <c r="AE88" s="46">
        <f t="shared" si="32"/>
        <v>0</v>
      </c>
      <c r="AF88" s="46">
        <f t="shared" si="32"/>
        <v>0</v>
      </c>
      <c r="AG88" s="46">
        <f t="shared" si="32"/>
        <v>-3.1999999999999994E-2</v>
      </c>
      <c r="AH88" s="46">
        <f t="shared" si="32"/>
        <v>-2.1999999999999992E-2</v>
      </c>
      <c r="AI88" s="46">
        <f t="shared" si="32"/>
        <v>-1.1999999999999993E-2</v>
      </c>
      <c r="AJ88" s="46">
        <f t="shared" si="32"/>
        <v>-1.9999999999999931E-3</v>
      </c>
      <c r="AK88" s="46">
        <f t="shared" si="32"/>
        <v>0</v>
      </c>
    </row>
    <row r="89" spans="1:37" x14ac:dyDescent="0.25">
      <c r="A89" s="21">
        <v>5.65</v>
      </c>
      <c r="B89" s="15">
        <f t="shared" si="35"/>
        <v>-0.45200000000000001</v>
      </c>
      <c r="C89" s="3">
        <f t="shared" si="26"/>
        <v>5.1980000000000004</v>
      </c>
      <c r="D89" s="2"/>
      <c r="E89" s="5">
        <f t="shared" si="31"/>
        <v>5</v>
      </c>
      <c r="F89" s="3">
        <f t="shared" si="27"/>
        <v>4.548</v>
      </c>
      <c r="G89" s="3"/>
      <c r="H89" s="3">
        <f t="shared" si="28"/>
        <v>-0.65000000000000036</v>
      </c>
      <c r="J89" s="23">
        <f t="shared" si="29"/>
        <v>-0.45200000000000007</v>
      </c>
      <c r="M89" s="46">
        <f t="shared" si="20"/>
        <v>0</v>
      </c>
      <c r="N89" s="46">
        <f t="shared" si="36"/>
        <v>0</v>
      </c>
      <c r="O89" s="46">
        <f t="shared" si="36"/>
        <v>0</v>
      </c>
      <c r="P89" s="46">
        <f t="shared" si="34"/>
        <v>0</v>
      </c>
      <c r="Q89" s="46">
        <f t="shared" si="34"/>
        <v>0</v>
      </c>
      <c r="R89" s="46">
        <f t="shared" si="34"/>
        <v>0</v>
      </c>
      <c r="S89" s="46">
        <f t="shared" si="34"/>
        <v>0</v>
      </c>
      <c r="T89" s="46">
        <f t="shared" si="34"/>
        <v>-0.08</v>
      </c>
      <c r="U89" s="46">
        <f t="shared" si="34"/>
        <v>-0.09</v>
      </c>
      <c r="V89" s="46">
        <f t="shared" si="34"/>
        <v>-0.1</v>
      </c>
      <c r="W89" s="46">
        <f t="shared" si="34"/>
        <v>-0.11</v>
      </c>
      <c r="X89" s="46">
        <f t="shared" si="34"/>
        <v>0</v>
      </c>
      <c r="Z89" s="46">
        <f t="shared" si="30"/>
        <v>0</v>
      </c>
      <c r="AA89" s="46">
        <f t="shared" si="33"/>
        <v>0</v>
      </c>
      <c r="AB89" s="46">
        <f t="shared" si="33"/>
        <v>0</v>
      </c>
      <c r="AC89" s="46">
        <f t="shared" ref="AC89:AK98" si="37">IF(AC$7="Long",IF(AC$6="Put",MAX(AC$4-$A89,0),MAX($A89-AC$4,0))*AC$5,IF(AC$6="Put",MIN($A89-AC$4,0),MIN(AC$4-$A89,0))*AC$5)</f>
        <v>0</v>
      </c>
      <c r="AD89" s="46">
        <f t="shared" si="37"/>
        <v>0</v>
      </c>
      <c r="AE89" s="46">
        <f t="shared" si="37"/>
        <v>0</v>
      </c>
      <c r="AF89" s="46">
        <f t="shared" si="37"/>
        <v>0</v>
      </c>
      <c r="AG89" s="46">
        <f t="shared" si="37"/>
        <v>-3.3000000000000008E-2</v>
      </c>
      <c r="AH89" s="46">
        <f t="shared" si="37"/>
        <v>-2.3000000000000007E-2</v>
      </c>
      <c r="AI89" s="46">
        <f t="shared" si="37"/>
        <v>-1.3000000000000008E-2</v>
      </c>
      <c r="AJ89" s="46">
        <f t="shared" si="37"/>
        <v>-3.000000000000007E-3</v>
      </c>
      <c r="AK89" s="46">
        <f t="shared" si="37"/>
        <v>0</v>
      </c>
    </row>
    <row r="90" spans="1:37" x14ac:dyDescent="0.25">
      <c r="A90" s="21">
        <v>5.7</v>
      </c>
      <c r="B90" s="15">
        <f t="shared" si="35"/>
        <v>-0.45600000000000002</v>
      </c>
      <c r="C90" s="3">
        <f t="shared" si="26"/>
        <v>5.2439999999999998</v>
      </c>
      <c r="D90" s="2"/>
      <c r="E90" s="5">
        <f t="shared" si="31"/>
        <v>5</v>
      </c>
      <c r="F90" s="3">
        <f t="shared" si="27"/>
        <v>4.5439999999999996</v>
      </c>
      <c r="G90" s="3"/>
      <c r="H90" s="3">
        <f t="shared" si="28"/>
        <v>-0.70000000000000018</v>
      </c>
      <c r="J90" s="23">
        <f t="shared" si="29"/>
        <v>-0.45600000000000007</v>
      </c>
      <c r="M90" s="46">
        <f t="shared" si="20"/>
        <v>0</v>
      </c>
      <c r="N90" s="46">
        <f t="shared" si="36"/>
        <v>0</v>
      </c>
      <c r="O90" s="46">
        <f t="shared" si="36"/>
        <v>0</v>
      </c>
      <c r="P90" s="46">
        <f t="shared" si="34"/>
        <v>0</v>
      </c>
      <c r="Q90" s="46">
        <f t="shared" si="34"/>
        <v>0</v>
      </c>
      <c r="R90" s="46">
        <f t="shared" si="34"/>
        <v>0</v>
      </c>
      <c r="S90" s="46">
        <f t="shared" si="34"/>
        <v>0</v>
      </c>
      <c r="T90" s="46">
        <f t="shared" si="34"/>
        <v>-0.08</v>
      </c>
      <c r="U90" s="46">
        <f t="shared" si="34"/>
        <v>-0.09</v>
      </c>
      <c r="V90" s="46">
        <f t="shared" si="34"/>
        <v>-0.1</v>
      </c>
      <c r="W90" s="46">
        <f t="shared" si="34"/>
        <v>-0.11</v>
      </c>
      <c r="X90" s="46">
        <f t="shared" si="34"/>
        <v>0</v>
      </c>
      <c r="Z90" s="46">
        <f t="shared" si="30"/>
        <v>0</v>
      </c>
      <c r="AA90" s="46">
        <f t="shared" si="33"/>
        <v>0</v>
      </c>
      <c r="AB90" s="46">
        <f t="shared" si="33"/>
        <v>0</v>
      </c>
      <c r="AC90" s="46">
        <f t="shared" si="37"/>
        <v>0</v>
      </c>
      <c r="AD90" s="46">
        <f t="shared" si="37"/>
        <v>0</v>
      </c>
      <c r="AE90" s="46">
        <f t="shared" si="37"/>
        <v>0</v>
      </c>
      <c r="AF90" s="46">
        <f t="shared" si="37"/>
        <v>0</v>
      </c>
      <c r="AG90" s="46">
        <f t="shared" si="37"/>
        <v>-3.4000000000000002E-2</v>
      </c>
      <c r="AH90" s="46">
        <f t="shared" si="37"/>
        <v>-2.4000000000000004E-2</v>
      </c>
      <c r="AI90" s="46">
        <f t="shared" si="37"/>
        <v>-1.4000000000000004E-2</v>
      </c>
      <c r="AJ90" s="46">
        <f t="shared" si="37"/>
        <v>-4.0000000000000036E-3</v>
      </c>
      <c r="AK90" s="46">
        <f t="shared" si="37"/>
        <v>0</v>
      </c>
    </row>
    <row r="91" spans="1:37" x14ac:dyDescent="0.25">
      <c r="A91" s="21">
        <v>5.75</v>
      </c>
      <c r="B91" s="15">
        <f t="shared" si="35"/>
        <v>-0.46</v>
      </c>
      <c r="C91" s="3">
        <f t="shared" si="26"/>
        <v>5.29</v>
      </c>
      <c r="D91" s="2"/>
      <c r="E91" s="5">
        <f t="shared" si="31"/>
        <v>5</v>
      </c>
      <c r="F91" s="3">
        <f t="shared" si="27"/>
        <v>4.54</v>
      </c>
      <c r="G91" s="3"/>
      <c r="H91" s="3">
        <f t="shared" si="28"/>
        <v>-0.75</v>
      </c>
      <c r="J91" s="23">
        <f t="shared" si="29"/>
        <v>-0.46000000000000008</v>
      </c>
      <c r="M91" s="46">
        <f t="shared" si="20"/>
        <v>0</v>
      </c>
      <c r="N91" s="46">
        <f t="shared" si="36"/>
        <v>0</v>
      </c>
      <c r="O91" s="46">
        <f t="shared" si="36"/>
        <v>0</v>
      </c>
      <c r="P91" s="46">
        <f t="shared" si="34"/>
        <v>0</v>
      </c>
      <c r="Q91" s="46">
        <f t="shared" si="34"/>
        <v>0</v>
      </c>
      <c r="R91" s="46">
        <f t="shared" si="34"/>
        <v>0</v>
      </c>
      <c r="S91" s="46">
        <f t="shared" si="34"/>
        <v>0</v>
      </c>
      <c r="T91" s="46">
        <f t="shared" si="34"/>
        <v>-0.08</v>
      </c>
      <c r="U91" s="46">
        <f t="shared" si="34"/>
        <v>-0.09</v>
      </c>
      <c r="V91" s="46">
        <f t="shared" si="34"/>
        <v>-0.1</v>
      </c>
      <c r="W91" s="46">
        <f t="shared" si="34"/>
        <v>-0.11</v>
      </c>
      <c r="X91" s="46">
        <f t="shared" si="34"/>
        <v>0</v>
      </c>
      <c r="Z91" s="46">
        <f t="shared" si="30"/>
        <v>0</v>
      </c>
      <c r="AA91" s="46">
        <f t="shared" si="33"/>
        <v>0</v>
      </c>
      <c r="AB91" s="46">
        <f t="shared" si="33"/>
        <v>0</v>
      </c>
      <c r="AC91" s="46">
        <f t="shared" si="37"/>
        <v>0</v>
      </c>
      <c r="AD91" s="46">
        <f t="shared" si="37"/>
        <v>0</v>
      </c>
      <c r="AE91" s="46">
        <f t="shared" si="37"/>
        <v>0</v>
      </c>
      <c r="AF91" s="46">
        <f t="shared" si="37"/>
        <v>0</v>
      </c>
      <c r="AG91" s="46">
        <f t="shared" si="37"/>
        <v>-3.5000000000000003E-2</v>
      </c>
      <c r="AH91" s="46">
        <f t="shared" si="37"/>
        <v>-2.5000000000000001E-2</v>
      </c>
      <c r="AI91" s="46">
        <f t="shared" si="37"/>
        <v>-1.4999999999999999E-2</v>
      </c>
      <c r="AJ91" s="46">
        <f t="shared" si="37"/>
        <v>-5.0000000000000001E-3</v>
      </c>
      <c r="AK91" s="46">
        <f t="shared" si="37"/>
        <v>0</v>
      </c>
    </row>
    <row r="92" spans="1:37" x14ac:dyDescent="0.25">
      <c r="A92" s="21">
        <v>5.8</v>
      </c>
      <c r="B92" s="15">
        <f t="shared" si="35"/>
        <v>-0.46399999999999997</v>
      </c>
      <c r="C92" s="3">
        <f t="shared" si="26"/>
        <v>5.3360000000000003</v>
      </c>
      <c r="D92" s="2"/>
      <c r="E92" s="5">
        <f t="shared" si="31"/>
        <v>5</v>
      </c>
      <c r="F92" s="3">
        <f t="shared" si="27"/>
        <v>4.5359999999999996</v>
      </c>
      <c r="G92" s="3"/>
      <c r="H92" s="3">
        <f t="shared" si="28"/>
        <v>-0.80000000000000071</v>
      </c>
      <c r="J92" s="23">
        <f t="shared" si="29"/>
        <v>-0.46399999999999997</v>
      </c>
      <c r="M92" s="46">
        <f t="shared" si="20"/>
        <v>0</v>
      </c>
      <c r="N92" s="46">
        <f t="shared" si="36"/>
        <v>0</v>
      </c>
      <c r="O92" s="46">
        <f t="shared" si="36"/>
        <v>0</v>
      </c>
      <c r="P92" s="46">
        <f t="shared" si="34"/>
        <v>0</v>
      </c>
      <c r="Q92" s="46">
        <f t="shared" si="34"/>
        <v>0</v>
      </c>
      <c r="R92" s="46">
        <f t="shared" si="34"/>
        <v>0</v>
      </c>
      <c r="S92" s="46">
        <f t="shared" si="34"/>
        <v>0</v>
      </c>
      <c r="T92" s="46">
        <f t="shared" si="34"/>
        <v>-0.08</v>
      </c>
      <c r="U92" s="46">
        <f t="shared" si="34"/>
        <v>-0.09</v>
      </c>
      <c r="V92" s="46">
        <f t="shared" si="34"/>
        <v>-0.1</v>
      </c>
      <c r="W92" s="46">
        <f t="shared" si="34"/>
        <v>-0.11</v>
      </c>
      <c r="X92" s="46">
        <f t="shared" si="34"/>
        <v>0</v>
      </c>
      <c r="Z92" s="46">
        <f t="shared" si="30"/>
        <v>0</v>
      </c>
      <c r="AA92" s="46">
        <f t="shared" si="33"/>
        <v>0</v>
      </c>
      <c r="AB92" s="46">
        <f t="shared" si="33"/>
        <v>0</v>
      </c>
      <c r="AC92" s="46">
        <f t="shared" si="37"/>
        <v>0</v>
      </c>
      <c r="AD92" s="46">
        <f t="shared" si="37"/>
        <v>0</v>
      </c>
      <c r="AE92" s="46">
        <f t="shared" si="37"/>
        <v>0</v>
      </c>
      <c r="AF92" s="46">
        <f t="shared" si="37"/>
        <v>0</v>
      </c>
      <c r="AG92" s="46">
        <f t="shared" si="37"/>
        <v>-3.5999999999999997E-2</v>
      </c>
      <c r="AH92" s="46">
        <f t="shared" si="37"/>
        <v>-2.5999999999999995E-2</v>
      </c>
      <c r="AI92" s="46">
        <f t="shared" si="37"/>
        <v>-1.5999999999999997E-2</v>
      </c>
      <c r="AJ92" s="46">
        <f t="shared" si="37"/>
        <v>-5.9999999999999967E-3</v>
      </c>
      <c r="AK92" s="46">
        <f t="shared" si="37"/>
        <v>0</v>
      </c>
    </row>
    <row r="93" spans="1:37" x14ac:dyDescent="0.25">
      <c r="A93" s="21">
        <v>5.85</v>
      </c>
      <c r="B93" s="15">
        <f t="shared" si="35"/>
        <v>-0.46799999999999997</v>
      </c>
      <c r="C93" s="3">
        <f t="shared" si="26"/>
        <v>5.3819999999999997</v>
      </c>
      <c r="D93" s="2"/>
      <c r="E93" s="5">
        <f t="shared" si="31"/>
        <v>5</v>
      </c>
      <c r="F93" s="3">
        <f t="shared" si="27"/>
        <v>4.532</v>
      </c>
      <c r="G93" s="3"/>
      <c r="H93" s="3">
        <f t="shared" si="28"/>
        <v>-0.84999999999999964</v>
      </c>
      <c r="J93" s="23">
        <f t="shared" si="29"/>
        <v>-0.46799999999999997</v>
      </c>
      <c r="M93" s="46">
        <f t="shared" si="20"/>
        <v>0</v>
      </c>
      <c r="N93" s="46">
        <f t="shared" si="36"/>
        <v>0</v>
      </c>
      <c r="O93" s="46">
        <f t="shared" si="36"/>
        <v>0</v>
      </c>
      <c r="P93" s="46">
        <f t="shared" si="34"/>
        <v>0</v>
      </c>
      <c r="Q93" s="46">
        <f t="shared" si="34"/>
        <v>0</v>
      </c>
      <c r="R93" s="46">
        <f t="shared" si="34"/>
        <v>0</v>
      </c>
      <c r="S93" s="46">
        <f t="shared" si="34"/>
        <v>0</v>
      </c>
      <c r="T93" s="46">
        <f t="shared" si="34"/>
        <v>-0.08</v>
      </c>
      <c r="U93" s="46">
        <f t="shared" si="34"/>
        <v>-0.09</v>
      </c>
      <c r="V93" s="46">
        <f t="shared" si="34"/>
        <v>-0.1</v>
      </c>
      <c r="W93" s="46">
        <f t="shared" si="34"/>
        <v>-0.11</v>
      </c>
      <c r="X93" s="46">
        <f t="shared" si="34"/>
        <v>0</v>
      </c>
      <c r="Z93" s="46">
        <f t="shared" si="30"/>
        <v>0</v>
      </c>
      <c r="AA93" s="46">
        <f t="shared" si="33"/>
        <v>0</v>
      </c>
      <c r="AB93" s="46">
        <f t="shared" si="33"/>
        <v>0</v>
      </c>
      <c r="AC93" s="46">
        <f t="shared" si="37"/>
        <v>0</v>
      </c>
      <c r="AD93" s="46">
        <f t="shared" si="37"/>
        <v>0</v>
      </c>
      <c r="AE93" s="46">
        <f t="shared" si="37"/>
        <v>0</v>
      </c>
      <c r="AF93" s="46">
        <f t="shared" si="37"/>
        <v>0</v>
      </c>
      <c r="AG93" s="46">
        <f t="shared" si="37"/>
        <v>-3.6999999999999991E-2</v>
      </c>
      <c r="AH93" s="46">
        <f t="shared" si="37"/>
        <v>-2.6999999999999993E-2</v>
      </c>
      <c r="AI93" s="46">
        <f t="shared" si="37"/>
        <v>-1.6999999999999994E-2</v>
      </c>
      <c r="AJ93" s="46">
        <f t="shared" si="37"/>
        <v>-6.9999999999999932E-3</v>
      </c>
      <c r="AK93" s="46">
        <f t="shared" si="37"/>
        <v>0</v>
      </c>
    </row>
    <row r="94" spans="1:37" x14ac:dyDescent="0.25">
      <c r="A94" s="21">
        <v>5.9</v>
      </c>
      <c r="B94" s="15">
        <f t="shared" si="35"/>
        <v>-0.47200000000000003</v>
      </c>
      <c r="C94" s="3">
        <f t="shared" si="26"/>
        <v>5.4279999999999999</v>
      </c>
      <c r="D94" s="2"/>
      <c r="E94" s="5">
        <f t="shared" si="31"/>
        <v>5</v>
      </c>
      <c r="F94" s="3">
        <f t="shared" si="27"/>
        <v>4.5279999999999996</v>
      </c>
      <c r="G94" s="3"/>
      <c r="H94" s="3">
        <f t="shared" si="28"/>
        <v>-0.90000000000000036</v>
      </c>
      <c r="J94" s="23">
        <f t="shared" si="29"/>
        <v>-0.47200000000000009</v>
      </c>
      <c r="M94" s="46">
        <f t="shared" si="20"/>
        <v>0</v>
      </c>
      <c r="N94" s="46">
        <f t="shared" si="36"/>
        <v>0</v>
      </c>
      <c r="O94" s="46">
        <f t="shared" si="36"/>
        <v>0</v>
      </c>
      <c r="P94" s="46">
        <f t="shared" si="34"/>
        <v>0</v>
      </c>
      <c r="Q94" s="46">
        <f t="shared" si="34"/>
        <v>0</v>
      </c>
      <c r="R94" s="46">
        <f t="shared" si="34"/>
        <v>0</v>
      </c>
      <c r="S94" s="46">
        <f t="shared" si="34"/>
        <v>0</v>
      </c>
      <c r="T94" s="46">
        <f t="shared" si="34"/>
        <v>-0.08</v>
      </c>
      <c r="U94" s="46">
        <f t="shared" si="34"/>
        <v>-0.09</v>
      </c>
      <c r="V94" s="46">
        <f t="shared" si="34"/>
        <v>-0.1</v>
      </c>
      <c r="W94" s="46">
        <f t="shared" si="34"/>
        <v>-0.11</v>
      </c>
      <c r="X94" s="46">
        <f t="shared" si="34"/>
        <v>0</v>
      </c>
      <c r="Z94" s="46">
        <f t="shared" si="30"/>
        <v>0</v>
      </c>
      <c r="AA94" s="46">
        <f t="shared" si="33"/>
        <v>0</v>
      </c>
      <c r="AB94" s="46">
        <f t="shared" si="33"/>
        <v>0</v>
      </c>
      <c r="AC94" s="46">
        <f t="shared" si="37"/>
        <v>0</v>
      </c>
      <c r="AD94" s="46">
        <f t="shared" si="37"/>
        <v>0</v>
      </c>
      <c r="AE94" s="46">
        <f t="shared" si="37"/>
        <v>0</v>
      </c>
      <c r="AF94" s="46">
        <f t="shared" si="37"/>
        <v>0</v>
      </c>
      <c r="AG94" s="46">
        <f t="shared" si="37"/>
        <v>-3.8000000000000006E-2</v>
      </c>
      <c r="AH94" s="46">
        <f t="shared" si="37"/>
        <v>-2.8000000000000008E-2</v>
      </c>
      <c r="AI94" s="46">
        <f t="shared" si="37"/>
        <v>-1.8000000000000009E-2</v>
      </c>
      <c r="AJ94" s="46">
        <f t="shared" si="37"/>
        <v>-8.0000000000000071E-3</v>
      </c>
      <c r="AK94" s="46">
        <f t="shared" si="37"/>
        <v>0</v>
      </c>
    </row>
    <row r="95" spans="1:37" x14ac:dyDescent="0.25">
      <c r="A95" s="21">
        <v>5.95</v>
      </c>
      <c r="B95" s="15">
        <f t="shared" si="35"/>
        <v>-0.47600000000000003</v>
      </c>
      <c r="C95" s="3">
        <f t="shared" si="26"/>
        <v>5.4740000000000002</v>
      </c>
      <c r="D95" s="2"/>
      <c r="E95" s="5">
        <f t="shared" si="31"/>
        <v>5</v>
      </c>
      <c r="F95" s="3">
        <f t="shared" si="27"/>
        <v>4.524</v>
      </c>
      <c r="G95" s="3"/>
      <c r="H95" s="3">
        <f t="shared" si="28"/>
        <v>-0.95000000000000018</v>
      </c>
      <c r="J95" s="23">
        <f t="shared" si="29"/>
        <v>-0.47600000000000009</v>
      </c>
      <c r="M95" s="46">
        <f t="shared" si="20"/>
        <v>0</v>
      </c>
      <c r="N95" s="46">
        <f t="shared" si="36"/>
        <v>0</v>
      </c>
      <c r="O95" s="46">
        <f t="shared" si="36"/>
        <v>0</v>
      </c>
      <c r="P95" s="46">
        <f t="shared" ref="P95:X104" si="38">IF(P$7="Long",IF(P$6="Call",IF($A95&gt;P$4,1,0),IF(P$4&gt;$A95,1,0))*P$5,IF(P$6="Call",IF(P$4&lt;=$A95,-1,0),IF($A95&lt;=P$4,-1,0))*P$5)</f>
        <v>0</v>
      </c>
      <c r="Q95" s="46">
        <f t="shared" si="38"/>
        <v>0</v>
      </c>
      <c r="R95" s="46">
        <f t="shared" si="38"/>
        <v>0</v>
      </c>
      <c r="S95" s="46">
        <f t="shared" si="38"/>
        <v>0</v>
      </c>
      <c r="T95" s="46">
        <f t="shared" si="38"/>
        <v>-0.08</v>
      </c>
      <c r="U95" s="46">
        <f t="shared" si="38"/>
        <v>-0.09</v>
      </c>
      <c r="V95" s="46">
        <f t="shared" si="38"/>
        <v>-0.1</v>
      </c>
      <c r="W95" s="46">
        <f t="shared" si="38"/>
        <v>-0.11</v>
      </c>
      <c r="X95" s="46">
        <f t="shared" si="38"/>
        <v>0</v>
      </c>
      <c r="Z95" s="46">
        <f t="shared" si="30"/>
        <v>0</v>
      </c>
      <c r="AA95" s="46">
        <f t="shared" si="33"/>
        <v>0</v>
      </c>
      <c r="AB95" s="46">
        <f t="shared" si="33"/>
        <v>0</v>
      </c>
      <c r="AC95" s="46">
        <f t="shared" si="37"/>
        <v>0</v>
      </c>
      <c r="AD95" s="46">
        <f t="shared" si="37"/>
        <v>0</v>
      </c>
      <c r="AE95" s="46">
        <f t="shared" si="37"/>
        <v>0</v>
      </c>
      <c r="AF95" s="46">
        <f t="shared" si="37"/>
        <v>0</v>
      </c>
      <c r="AG95" s="46">
        <f t="shared" si="37"/>
        <v>-3.9000000000000007E-2</v>
      </c>
      <c r="AH95" s="46">
        <f t="shared" si="37"/>
        <v>-2.9000000000000005E-2</v>
      </c>
      <c r="AI95" s="46">
        <f t="shared" si="37"/>
        <v>-1.9000000000000003E-2</v>
      </c>
      <c r="AJ95" s="46">
        <f t="shared" si="37"/>
        <v>-9.0000000000000045E-3</v>
      </c>
      <c r="AK95" s="46">
        <f t="shared" si="37"/>
        <v>0</v>
      </c>
    </row>
    <row r="96" spans="1:37" x14ac:dyDescent="0.25">
      <c r="A96" s="21">
        <v>6</v>
      </c>
      <c r="B96" s="15">
        <f t="shared" ref="B96:B137" si="39">-A96*0.1</f>
        <v>-0.60000000000000009</v>
      </c>
      <c r="C96" s="3">
        <f t="shared" si="26"/>
        <v>5.4</v>
      </c>
      <c r="D96" s="2"/>
      <c r="E96" s="5">
        <f t="shared" si="31"/>
        <v>5</v>
      </c>
      <c r="F96" s="3">
        <f t="shared" si="27"/>
        <v>4.4000000000000004</v>
      </c>
      <c r="G96" s="3"/>
      <c r="H96" s="3">
        <f t="shared" si="28"/>
        <v>-1</v>
      </c>
      <c r="J96" s="23">
        <f t="shared" si="29"/>
        <v>-0.60000000000000009</v>
      </c>
      <c r="M96" s="46">
        <f t="shared" si="20"/>
        <v>0</v>
      </c>
      <c r="N96" s="46">
        <f t="shared" si="36"/>
        <v>0</v>
      </c>
      <c r="O96" s="46">
        <f t="shared" si="36"/>
        <v>0</v>
      </c>
      <c r="P96" s="46">
        <f t="shared" si="38"/>
        <v>0</v>
      </c>
      <c r="Q96" s="46">
        <f t="shared" si="38"/>
        <v>0</v>
      </c>
      <c r="R96" s="46">
        <f t="shared" si="38"/>
        <v>0</v>
      </c>
      <c r="S96" s="46">
        <f t="shared" si="38"/>
        <v>0</v>
      </c>
      <c r="T96" s="46">
        <f t="shared" si="38"/>
        <v>-0.08</v>
      </c>
      <c r="U96" s="46">
        <f t="shared" si="38"/>
        <v>-0.09</v>
      </c>
      <c r="V96" s="46">
        <f t="shared" si="38"/>
        <v>-0.1</v>
      </c>
      <c r="W96" s="46">
        <f t="shared" si="38"/>
        <v>-0.11</v>
      </c>
      <c r="X96" s="46">
        <f t="shared" si="38"/>
        <v>-0.12</v>
      </c>
      <c r="Z96" s="46">
        <f t="shared" si="30"/>
        <v>0</v>
      </c>
      <c r="AA96" s="46">
        <f t="shared" si="33"/>
        <v>0</v>
      </c>
      <c r="AB96" s="46">
        <f t="shared" si="33"/>
        <v>0</v>
      </c>
      <c r="AC96" s="46">
        <f t="shared" si="37"/>
        <v>0</v>
      </c>
      <c r="AD96" s="46">
        <f t="shared" si="37"/>
        <v>0</v>
      </c>
      <c r="AE96" s="46">
        <f t="shared" si="37"/>
        <v>0</v>
      </c>
      <c r="AF96" s="46">
        <f t="shared" si="37"/>
        <v>0</v>
      </c>
      <c r="AG96" s="46">
        <f t="shared" si="37"/>
        <v>-0.04</v>
      </c>
      <c r="AH96" s="46">
        <f t="shared" si="37"/>
        <v>-0.03</v>
      </c>
      <c r="AI96" s="46">
        <f t="shared" si="37"/>
        <v>-0.02</v>
      </c>
      <c r="AJ96" s="46">
        <f t="shared" si="37"/>
        <v>-0.01</v>
      </c>
      <c r="AK96" s="46">
        <f t="shared" si="37"/>
        <v>0</v>
      </c>
    </row>
    <row r="97" spans="1:37" x14ac:dyDescent="0.25">
      <c r="A97" s="21">
        <v>6.05</v>
      </c>
      <c r="B97" s="15">
        <f t="shared" si="39"/>
        <v>-0.60499999999999998</v>
      </c>
      <c r="C97" s="3">
        <f t="shared" si="26"/>
        <v>5.4450000000000003</v>
      </c>
      <c r="D97" s="2"/>
      <c r="E97" s="5">
        <f t="shared" si="31"/>
        <v>5</v>
      </c>
      <c r="F97" s="3">
        <f t="shared" si="27"/>
        <v>4.3949999999999996</v>
      </c>
      <c r="G97" s="3"/>
      <c r="H97" s="3">
        <f t="shared" si="28"/>
        <v>-1.0500000000000007</v>
      </c>
      <c r="J97" s="23">
        <f t="shared" si="29"/>
        <v>-0.60500000000000009</v>
      </c>
      <c r="M97" s="46">
        <f t="shared" si="20"/>
        <v>0</v>
      </c>
      <c r="N97" s="46">
        <f t="shared" si="36"/>
        <v>0</v>
      </c>
      <c r="O97" s="46">
        <f t="shared" si="36"/>
        <v>0</v>
      </c>
      <c r="P97" s="46">
        <f t="shared" si="38"/>
        <v>0</v>
      </c>
      <c r="Q97" s="46">
        <f t="shared" si="38"/>
        <v>0</v>
      </c>
      <c r="R97" s="46">
        <f t="shared" si="38"/>
        <v>0</v>
      </c>
      <c r="S97" s="46">
        <f t="shared" si="38"/>
        <v>0</v>
      </c>
      <c r="T97" s="46">
        <f t="shared" si="38"/>
        <v>-0.08</v>
      </c>
      <c r="U97" s="46">
        <f t="shared" si="38"/>
        <v>-0.09</v>
      </c>
      <c r="V97" s="46">
        <f t="shared" si="38"/>
        <v>-0.1</v>
      </c>
      <c r="W97" s="46">
        <f t="shared" si="38"/>
        <v>-0.11</v>
      </c>
      <c r="X97" s="46">
        <f t="shared" si="38"/>
        <v>-0.12</v>
      </c>
      <c r="Z97" s="46">
        <f t="shared" si="30"/>
        <v>0</v>
      </c>
      <c r="AA97" s="46">
        <f t="shared" si="33"/>
        <v>0</v>
      </c>
      <c r="AB97" s="46">
        <f t="shared" si="33"/>
        <v>0</v>
      </c>
      <c r="AC97" s="46">
        <f t="shared" si="37"/>
        <v>0</v>
      </c>
      <c r="AD97" s="46">
        <f t="shared" si="37"/>
        <v>0</v>
      </c>
      <c r="AE97" s="46">
        <f t="shared" si="37"/>
        <v>0</v>
      </c>
      <c r="AF97" s="46">
        <f t="shared" si="37"/>
        <v>0</v>
      </c>
      <c r="AG97" s="46">
        <f t="shared" si="37"/>
        <v>-4.0999999999999995E-2</v>
      </c>
      <c r="AH97" s="46">
        <f t="shared" si="37"/>
        <v>-3.0999999999999996E-2</v>
      </c>
      <c r="AI97" s="46">
        <f t="shared" si="37"/>
        <v>-2.0999999999999998E-2</v>
      </c>
      <c r="AJ97" s="46">
        <f t="shared" si="37"/>
        <v>-1.0999999999999996E-2</v>
      </c>
      <c r="AK97" s="46">
        <f t="shared" si="37"/>
        <v>-9.9999999999999655E-4</v>
      </c>
    </row>
    <row r="98" spans="1:37" x14ac:dyDescent="0.25">
      <c r="A98" s="21">
        <v>6.1</v>
      </c>
      <c r="B98" s="15">
        <f t="shared" si="39"/>
        <v>-0.61</v>
      </c>
      <c r="C98" s="3">
        <f t="shared" si="26"/>
        <v>5.4899999999999993</v>
      </c>
      <c r="D98" s="2"/>
      <c r="E98" s="5">
        <f t="shared" si="31"/>
        <v>5</v>
      </c>
      <c r="F98" s="3">
        <f t="shared" si="27"/>
        <v>4.3899999999999997</v>
      </c>
      <c r="G98" s="3"/>
      <c r="H98" s="3">
        <f t="shared" si="28"/>
        <v>-1.0999999999999996</v>
      </c>
      <c r="J98" s="23">
        <f t="shared" si="29"/>
        <v>-0.6100000000000001</v>
      </c>
      <c r="M98" s="46">
        <f t="shared" si="20"/>
        <v>0</v>
      </c>
      <c r="N98" s="46">
        <f t="shared" si="36"/>
        <v>0</v>
      </c>
      <c r="O98" s="46">
        <f t="shared" si="36"/>
        <v>0</v>
      </c>
      <c r="P98" s="46">
        <f t="shared" si="38"/>
        <v>0</v>
      </c>
      <c r="Q98" s="46">
        <f t="shared" si="38"/>
        <v>0</v>
      </c>
      <c r="R98" s="46">
        <f t="shared" si="38"/>
        <v>0</v>
      </c>
      <c r="S98" s="46">
        <f t="shared" si="38"/>
        <v>0</v>
      </c>
      <c r="T98" s="46">
        <f t="shared" si="38"/>
        <v>-0.08</v>
      </c>
      <c r="U98" s="46">
        <f t="shared" si="38"/>
        <v>-0.09</v>
      </c>
      <c r="V98" s="46">
        <f t="shared" si="38"/>
        <v>-0.1</v>
      </c>
      <c r="W98" s="46">
        <f t="shared" si="38"/>
        <v>-0.11</v>
      </c>
      <c r="X98" s="46">
        <f t="shared" si="38"/>
        <v>-0.12</v>
      </c>
      <c r="Z98" s="46">
        <f t="shared" si="30"/>
        <v>0</v>
      </c>
      <c r="AA98" s="46">
        <f t="shared" si="33"/>
        <v>0</v>
      </c>
      <c r="AB98" s="46">
        <f t="shared" si="33"/>
        <v>0</v>
      </c>
      <c r="AC98" s="46">
        <f t="shared" si="37"/>
        <v>0</v>
      </c>
      <c r="AD98" s="46">
        <f t="shared" si="37"/>
        <v>0</v>
      </c>
      <c r="AE98" s="46">
        <f t="shared" si="37"/>
        <v>0</v>
      </c>
      <c r="AF98" s="46">
        <f t="shared" si="37"/>
        <v>0</v>
      </c>
      <c r="AG98" s="46">
        <f t="shared" si="37"/>
        <v>-4.1999999999999996E-2</v>
      </c>
      <c r="AH98" s="46">
        <f t="shared" si="37"/>
        <v>-3.1999999999999994E-2</v>
      </c>
      <c r="AI98" s="46">
        <f t="shared" si="37"/>
        <v>-2.1999999999999992E-2</v>
      </c>
      <c r="AJ98" s="46">
        <f t="shared" si="37"/>
        <v>-1.1999999999999993E-2</v>
      </c>
      <c r="AK98" s="46">
        <f t="shared" si="37"/>
        <v>-1.9999999999999931E-3</v>
      </c>
    </row>
    <row r="99" spans="1:37" x14ac:dyDescent="0.25">
      <c r="A99" s="21">
        <v>6.15</v>
      </c>
      <c r="B99" s="15">
        <f t="shared" si="39"/>
        <v>-0.6150000000000001</v>
      </c>
      <c r="C99" s="3">
        <f t="shared" si="26"/>
        <v>5.5350000000000001</v>
      </c>
      <c r="D99" s="2"/>
      <c r="E99" s="5">
        <f t="shared" si="31"/>
        <v>5</v>
      </c>
      <c r="F99" s="3">
        <f t="shared" si="27"/>
        <v>4.3849999999999998</v>
      </c>
      <c r="G99" s="3"/>
      <c r="H99" s="3">
        <f t="shared" si="28"/>
        <v>-1.1500000000000004</v>
      </c>
      <c r="J99" s="23">
        <f t="shared" si="29"/>
        <v>-0.6150000000000001</v>
      </c>
      <c r="M99" s="46">
        <f t="shared" si="20"/>
        <v>0</v>
      </c>
      <c r="N99" s="46">
        <f t="shared" si="36"/>
        <v>0</v>
      </c>
      <c r="O99" s="46">
        <f t="shared" si="36"/>
        <v>0</v>
      </c>
      <c r="P99" s="46">
        <f t="shared" si="38"/>
        <v>0</v>
      </c>
      <c r="Q99" s="46">
        <f t="shared" si="38"/>
        <v>0</v>
      </c>
      <c r="R99" s="46">
        <f t="shared" si="38"/>
        <v>0</v>
      </c>
      <c r="S99" s="46">
        <f t="shared" si="38"/>
        <v>0</v>
      </c>
      <c r="T99" s="46">
        <f t="shared" si="38"/>
        <v>-0.08</v>
      </c>
      <c r="U99" s="46">
        <f t="shared" si="38"/>
        <v>-0.09</v>
      </c>
      <c r="V99" s="46">
        <f t="shared" si="38"/>
        <v>-0.1</v>
      </c>
      <c r="W99" s="46">
        <f t="shared" si="38"/>
        <v>-0.11</v>
      </c>
      <c r="X99" s="46">
        <f t="shared" si="38"/>
        <v>-0.12</v>
      </c>
      <c r="Z99" s="46">
        <f t="shared" si="30"/>
        <v>0</v>
      </c>
      <c r="AA99" s="46">
        <f t="shared" si="33"/>
        <v>0</v>
      </c>
      <c r="AB99" s="46">
        <f t="shared" si="33"/>
        <v>0</v>
      </c>
      <c r="AC99" s="46">
        <f t="shared" ref="AC99:AK108" si="40">IF(AC$7="Long",IF(AC$6="Put",MAX(AC$4-$A99,0),MAX($A99-AC$4,0))*AC$5,IF(AC$6="Put",MIN($A99-AC$4,0),MIN(AC$4-$A99,0))*AC$5)</f>
        <v>0</v>
      </c>
      <c r="AD99" s="46">
        <f t="shared" si="40"/>
        <v>0</v>
      </c>
      <c r="AE99" s="46">
        <f t="shared" si="40"/>
        <v>0</v>
      </c>
      <c r="AF99" s="46">
        <f t="shared" si="40"/>
        <v>0</v>
      </c>
      <c r="AG99" s="46">
        <f t="shared" si="40"/>
        <v>-4.300000000000001E-2</v>
      </c>
      <c r="AH99" s="46">
        <f t="shared" si="40"/>
        <v>-3.3000000000000008E-2</v>
      </c>
      <c r="AI99" s="46">
        <f t="shared" si="40"/>
        <v>-2.3000000000000007E-2</v>
      </c>
      <c r="AJ99" s="46">
        <f t="shared" si="40"/>
        <v>-1.3000000000000008E-2</v>
      </c>
      <c r="AK99" s="46">
        <f t="shared" si="40"/>
        <v>-3.000000000000007E-3</v>
      </c>
    </row>
    <row r="100" spans="1:37" x14ac:dyDescent="0.25">
      <c r="A100" s="21">
        <v>6.2</v>
      </c>
      <c r="B100" s="15">
        <f t="shared" si="39"/>
        <v>-0.62000000000000011</v>
      </c>
      <c r="C100" s="3">
        <f t="shared" si="26"/>
        <v>5.58</v>
      </c>
      <c r="D100" s="2"/>
      <c r="E100" s="5">
        <f t="shared" si="31"/>
        <v>5</v>
      </c>
      <c r="F100" s="3">
        <f t="shared" si="27"/>
        <v>4.38</v>
      </c>
      <c r="G100" s="3"/>
      <c r="H100" s="3">
        <f t="shared" si="28"/>
        <v>-1.2000000000000002</v>
      </c>
      <c r="J100" s="23">
        <f t="shared" si="29"/>
        <v>-0.62000000000000011</v>
      </c>
      <c r="M100" s="46">
        <f t="shared" si="20"/>
        <v>0</v>
      </c>
      <c r="N100" s="46">
        <f t="shared" si="36"/>
        <v>0</v>
      </c>
      <c r="O100" s="46">
        <f t="shared" si="36"/>
        <v>0</v>
      </c>
      <c r="P100" s="46">
        <f t="shared" si="38"/>
        <v>0</v>
      </c>
      <c r="Q100" s="46">
        <f t="shared" si="38"/>
        <v>0</v>
      </c>
      <c r="R100" s="46">
        <f t="shared" si="38"/>
        <v>0</v>
      </c>
      <c r="S100" s="46">
        <f t="shared" si="38"/>
        <v>0</v>
      </c>
      <c r="T100" s="46">
        <f t="shared" si="38"/>
        <v>-0.08</v>
      </c>
      <c r="U100" s="46">
        <f t="shared" si="38"/>
        <v>-0.09</v>
      </c>
      <c r="V100" s="46">
        <f t="shared" si="38"/>
        <v>-0.1</v>
      </c>
      <c r="W100" s="46">
        <f t="shared" si="38"/>
        <v>-0.11</v>
      </c>
      <c r="X100" s="46">
        <f t="shared" si="38"/>
        <v>-0.12</v>
      </c>
      <c r="Z100" s="46">
        <f t="shared" si="30"/>
        <v>0</v>
      </c>
      <c r="AA100" s="46">
        <f t="shared" ref="AA100:AB119" si="41">IF(AA$7="Long",IF(AA$6="Put",MAX(AA$4-$A100,0),MAX($A100-AA$4,0))*AA$5,IF(AA$6="Put",MIN($A100-AA$4,0),MIN(AA$4-$A100,0))*AA$5)</f>
        <v>0</v>
      </c>
      <c r="AB100" s="46">
        <f t="shared" si="41"/>
        <v>0</v>
      </c>
      <c r="AC100" s="46">
        <f t="shared" si="40"/>
        <v>0</v>
      </c>
      <c r="AD100" s="46">
        <f t="shared" si="40"/>
        <v>0</v>
      </c>
      <c r="AE100" s="46">
        <f t="shared" si="40"/>
        <v>0</v>
      </c>
      <c r="AF100" s="46">
        <f t="shared" si="40"/>
        <v>0</v>
      </c>
      <c r="AG100" s="46">
        <f t="shared" si="40"/>
        <v>-4.4000000000000004E-2</v>
      </c>
      <c r="AH100" s="46">
        <f t="shared" si="40"/>
        <v>-3.4000000000000002E-2</v>
      </c>
      <c r="AI100" s="46">
        <f t="shared" si="40"/>
        <v>-2.4000000000000004E-2</v>
      </c>
      <c r="AJ100" s="46">
        <f t="shared" si="40"/>
        <v>-1.4000000000000004E-2</v>
      </c>
      <c r="AK100" s="46">
        <f t="shared" si="40"/>
        <v>-4.0000000000000036E-3</v>
      </c>
    </row>
    <row r="101" spans="1:37" x14ac:dyDescent="0.25">
      <c r="A101" s="21">
        <v>6.25</v>
      </c>
      <c r="B101" s="15">
        <f t="shared" si="39"/>
        <v>-0.625</v>
      </c>
      <c r="C101" s="3">
        <f t="shared" si="26"/>
        <v>5.625</v>
      </c>
      <c r="D101" s="2"/>
      <c r="E101" s="5">
        <f t="shared" si="31"/>
        <v>5</v>
      </c>
      <c r="F101" s="3">
        <f t="shared" si="27"/>
        <v>4.375</v>
      </c>
      <c r="G101" s="3"/>
      <c r="H101" s="3">
        <f t="shared" si="28"/>
        <v>-1.25</v>
      </c>
      <c r="J101" s="23">
        <f t="shared" si="29"/>
        <v>-0.62500000000000011</v>
      </c>
      <c r="M101" s="46">
        <f t="shared" si="20"/>
        <v>0</v>
      </c>
      <c r="N101" s="46">
        <f t="shared" si="36"/>
        <v>0</v>
      </c>
      <c r="O101" s="46">
        <f t="shared" si="36"/>
        <v>0</v>
      </c>
      <c r="P101" s="46">
        <f t="shared" si="38"/>
        <v>0</v>
      </c>
      <c r="Q101" s="46">
        <f t="shared" si="38"/>
        <v>0</v>
      </c>
      <c r="R101" s="46">
        <f t="shared" si="38"/>
        <v>0</v>
      </c>
      <c r="S101" s="46">
        <f t="shared" si="38"/>
        <v>0</v>
      </c>
      <c r="T101" s="46">
        <f t="shared" si="38"/>
        <v>-0.08</v>
      </c>
      <c r="U101" s="46">
        <f t="shared" si="38"/>
        <v>-0.09</v>
      </c>
      <c r="V101" s="46">
        <f t="shared" si="38"/>
        <v>-0.1</v>
      </c>
      <c r="W101" s="46">
        <f t="shared" si="38"/>
        <v>-0.11</v>
      </c>
      <c r="X101" s="46">
        <f t="shared" si="38"/>
        <v>-0.12</v>
      </c>
      <c r="Z101" s="46">
        <f t="shared" si="30"/>
        <v>0</v>
      </c>
      <c r="AA101" s="46">
        <f t="shared" si="41"/>
        <v>0</v>
      </c>
      <c r="AB101" s="46">
        <f t="shared" si="41"/>
        <v>0</v>
      </c>
      <c r="AC101" s="46">
        <f t="shared" si="40"/>
        <v>0</v>
      </c>
      <c r="AD101" s="46">
        <f t="shared" si="40"/>
        <v>0</v>
      </c>
      <c r="AE101" s="46">
        <f t="shared" si="40"/>
        <v>0</v>
      </c>
      <c r="AF101" s="46">
        <f t="shared" si="40"/>
        <v>0</v>
      </c>
      <c r="AG101" s="46">
        <f t="shared" si="40"/>
        <v>-4.4999999999999998E-2</v>
      </c>
      <c r="AH101" s="46">
        <f t="shared" si="40"/>
        <v>-3.5000000000000003E-2</v>
      </c>
      <c r="AI101" s="46">
        <f t="shared" si="40"/>
        <v>-2.5000000000000001E-2</v>
      </c>
      <c r="AJ101" s="46">
        <f t="shared" si="40"/>
        <v>-1.4999999999999999E-2</v>
      </c>
      <c r="AK101" s="46">
        <f t="shared" si="40"/>
        <v>-5.0000000000000001E-3</v>
      </c>
    </row>
    <row r="102" spans="1:37" x14ac:dyDescent="0.25">
      <c r="A102" s="21">
        <v>6.3</v>
      </c>
      <c r="B102" s="15">
        <f t="shared" si="39"/>
        <v>-0.63</v>
      </c>
      <c r="C102" s="3">
        <f t="shared" si="26"/>
        <v>5.67</v>
      </c>
      <c r="D102" s="2"/>
      <c r="E102" s="5">
        <f t="shared" si="31"/>
        <v>5</v>
      </c>
      <c r="F102" s="3">
        <f t="shared" si="27"/>
        <v>4.37</v>
      </c>
      <c r="G102" s="3"/>
      <c r="H102" s="3">
        <f t="shared" si="28"/>
        <v>-1.2999999999999998</v>
      </c>
      <c r="J102" s="23">
        <f t="shared" si="29"/>
        <v>-0.63000000000000012</v>
      </c>
      <c r="M102" s="46">
        <f t="shared" si="20"/>
        <v>0</v>
      </c>
      <c r="N102" s="46">
        <f t="shared" si="36"/>
        <v>0</v>
      </c>
      <c r="O102" s="46">
        <f t="shared" si="36"/>
        <v>0</v>
      </c>
      <c r="P102" s="46">
        <f t="shared" si="38"/>
        <v>0</v>
      </c>
      <c r="Q102" s="46">
        <f t="shared" si="38"/>
        <v>0</v>
      </c>
      <c r="R102" s="46">
        <f t="shared" si="38"/>
        <v>0</v>
      </c>
      <c r="S102" s="46">
        <f t="shared" si="38"/>
        <v>0</v>
      </c>
      <c r="T102" s="46">
        <f t="shared" si="38"/>
        <v>-0.08</v>
      </c>
      <c r="U102" s="46">
        <f t="shared" si="38"/>
        <v>-0.09</v>
      </c>
      <c r="V102" s="46">
        <f t="shared" si="38"/>
        <v>-0.1</v>
      </c>
      <c r="W102" s="46">
        <f t="shared" si="38"/>
        <v>-0.11</v>
      </c>
      <c r="X102" s="46">
        <f t="shared" si="38"/>
        <v>-0.12</v>
      </c>
      <c r="Z102" s="46">
        <f t="shared" si="30"/>
        <v>0</v>
      </c>
      <c r="AA102" s="46">
        <f t="shared" si="41"/>
        <v>0</v>
      </c>
      <c r="AB102" s="46">
        <f t="shared" si="41"/>
        <v>0</v>
      </c>
      <c r="AC102" s="46">
        <f t="shared" si="40"/>
        <v>0</v>
      </c>
      <c r="AD102" s="46">
        <f t="shared" si="40"/>
        <v>0</v>
      </c>
      <c r="AE102" s="46">
        <f t="shared" si="40"/>
        <v>0</v>
      </c>
      <c r="AF102" s="46">
        <f t="shared" si="40"/>
        <v>0</v>
      </c>
      <c r="AG102" s="46">
        <f t="shared" si="40"/>
        <v>-4.5999999999999999E-2</v>
      </c>
      <c r="AH102" s="46">
        <f t="shared" si="40"/>
        <v>-3.5999999999999997E-2</v>
      </c>
      <c r="AI102" s="46">
        <f t="shared" si="40"/>
        <v>-2.5999999999999995E-2</v>
      </c>
      <c r="AJ102" s="46">
        <f t="shared" si="40"/>
        <v>-1.5999999999999997E-2</v>
      </c>
      <c r="AK102" s="46">
        <f t="shared" si="40"/>
        <v>-5.9999999999999967E-3</v>
      </c>
    </row>
    <row r="103" spans="1:37" x14ac:dyDescent="0.25">
      <c r="A103" s="21">
        <v>6.35</v>
      </c>
      <c r="B103" s="15">
        <f t="shared" si="39"/>
        <v>-0.63500000000000001</v>
      </c>
      <c r="C103" s="3">
        <f t="shared" si="26"/>
        <v>5.7149999999999999</v>
      </c>
      <c r="D103" s="2"/>
      <c r="E103" s="5">
        <f t="shared" si="31"/>
        <v>5</v>
      </c>
      <c r="F103" s="3">
        <f t="shared" si="27"/>
        <v>4.3650000000000002</v>
      </c>
      <c r="G103" s="3"/>
      <c r="H103" s="3">
        <f t="shared" si="28"/>
        <v>-1.3499999999999996</v>
      </c>
      <c r="J103" s="23">
        <f t="shared" si="29"/>
        <v>-0.63500000000000012</v>
      </c>
      <c r="M103" s="46">
        <f t="shared" si="20"/>
        <v>0</v>
      </c>
      <c r="N103" s="46">
        <f t="shared" si="36"/>
        <v>0</v>
      </c>
      <c r="O103" s="46">
        <f t="shared" si="36"/>
        <v>0</v>
      </c>
      <c r="P103" s="46">
        <f t="shared" si="38"/>
        <v>0</v>
      </c>
      <c r="Q103" s="46">
        <f t="shared" si="38"/>
        <v>0</v>
      </c>
      <c r="R103" s="46">
        <f t="shared" si="38"/>
        <v>0</v>
      </c>
      <c r="S103" s="46">
        <f t="shared" si="38"/>
        <v>0</v>
      </c>
      <c r="T103" s="46">
        <f t="shared" si="38"/>
        <v>-0.08</v>
      </c>
      <c r="U103" s="46">
        <f t="shared" si="38"/>
        <v>-0.09</v>
      </c>
      <c r="V103" s="46">
        <f t="shared" si="38"/>
        <v>-0.1</v>
      </c>
      <c r="W103" s="46">
        <f t="shared" si="38"/>
        <v>-0.11</v>
      </c>
      <c r="X103" s="46">
        <f t="shared" si="38"/>
        <v>-0.12</v>
      </c>
      <c r="Z103" s="46">
        <f t="shared" si="30"/>
        <v>0</v>
      </c>
      <c r="AA103" s="46">
        <f t="shared" si="41"/>
        <v>0</v>
      </c>
      <c r="AB103" s="46">
        <f t="shared" si="41"/>
        <v>0</v>
      </c>
      <c r="AC103" s="46">
        <f t="shared" si="40"/>
        <v>0</v>
      </c>
      <c r="AD103" s="46">
        <f t="shared" si="40"/>
        <v>0</v>
      </c>
      <c r="AE103" s="46">
        <f t="shared" si="40"/>
        <v>0</v>
      </c>
      <c r="AF103" s="46">
        <f t="shared" si="40"/>
        <v>0</v>
      </c>
      <c r="AG103" s="46">
        <f t="shared" si="40"/>
        <v>-4.6999999999999993E-2</v>
      </c>
      <c r="AH103" s="46">
        <f t="shared" si="40"/>
        <v>-3.6999999999999991E-2</v>
      </c>
      <c r="AI103" s="46">
        <f t="shared" si="40"/>
        <v>-2.6999999999999993E-2</v>
      </c>
      <c r="AJ103" s="46">
        <f t="shared" si="40"/>
        <v>-1.6999999999999994E-2</v>
      </c>
      <c r="AK103" s="46">
        <f t="shared" si="40"/>
        <v>-6.9999999999999932E-3</v>
      </c>
    </row>
    <row r="104" spans="1:37" x14ac:dyDescent="0.25">
      <c r="A104" s="21">
        <v>6.4</v>
      </c>
      <c r="B104" s="15">
        <f t="shared" si="39"/>
        <v>-0.64000000000000012</v>
      </c>
      <c r="C104" s="3">
        <f t="shared" si="26"/>
        <v>5.76</v>
      </c>
      <c r="D104" s="2"/>
      <c r="E104" s="5">
        <f t="shared" si="31"/>
        <v>5</v>
      </c>
      <c r="F104" s="3">
        <f t="shared" si="27"/>
        <v>4.3599999999999994</v>
      </c>
      <c r="G104" s="3"/>
      <c r="H104" s="3">
        <f t="shared" si="28"/>
        <v>-1.4000000000000004</v>
      </c>
      <c r="J104" s="23">
        <f t="shared" si="29"/>
        <v>-0.64000000000000012</v>
      </c>
      <c r="M104" s="46">
        <f t="shared" si="20"/>
        <v>0</v>
      </c>
      <c r="N104" s="46">
        <f t="shared" si="36"/>
        <v>0</v>
      </c>
      <c r="O104" s="46">
        <f t="shared" si="36"/>
        <v>0</v>
      </c>
      <c r="P104" s="46">
        <f t="shared" si="38"/>
        <v>0</v>
      </c>
      <c r="Q104" s="46">
        <f t="shared" si="38"/>
        <v>0</v>
      </c>
      <c r="R104" s="46">
        <f t="shared" si="38"/>
        <v>0</v>
      </c>
      <c r="S104" s="46">
        <f t="shared" si="38"/>
        <v>0</v>
      </c>
      <c r="T104" s="46">
        <f t="shared" si="38"/>
        <v>-0.08</v>
      </c>
      <c r="U104" s="46">
        <f t="shared" si="38"/>
        <v>-0.09</v>
      </c>
      <c r="V104" s="46">
        <f t="shared" si="38"/>
        <v>-0.1</v>
      </c>
      <c r="W104" s="46">
        <f t="shared" si="38"/>
        <v>-0.11</v>
      </c>
      <c r="X104" s="46">
        <f t="shared" si="38"/>
        <v>-0.12</v>
      </c>
      <c r="Z104" s="46">
        <f t="shared" si="30"/>
        <v>0</v>
      </c>
      <c r="AA104" s="46">
        <f t="shared" si="41"/>
        <v>0</v>
      </c>
      <c r="AB104" s="46">
        <f t="shared" si="41"/>
        <v>0</v>
      </c>
      <c r="AC104" s="46">
        <f t="shared" si="40"/>
        <v>0</v>
      </c>
      <c r="AD104" s="46">
        <f t="shared" si="40"/>
        <v>0</v>
      </c>
      <c r="AE104" s="46">
        <f t="shared" si="40"/>
        <v>0</v>
      </c>
      <c r="AF104" s="46">
        <f t="shared" si="40"/>
        <v>0</v>
      </c>
      <c r="AG104" s="46">
        <f t="shared" si="40"/>
        <v>-4.8000000000000008E-2</v>
      </c>
      <c r="AH104" s="46">
        <f t="shared" si="40"/>
        <v>-3.8000000000000006E-2</v>
      </c>
      <c r="AI104" s="46">
        <f t="shared" si="40"/>
        <v>-2.8000000000000008E-2</v>
      </c>
      <c r="AJ104" s="46">
        <f t="shared" si="40"/>
        <v>-1.8000000000000009E-2</v>
      </c>
      <c r="AK104" s="46">
        <f t="shared" si="40"/>
        <v>-8.0000000000000071E-3</v>
      </c>
    </row>
    <row r="105" spans="1:37" x14ac:dyDescent="0.25">
      <c r="A105" s="21">
        <v>6.45</v>
      </c>
      <c r="B105" s="15">
        <f t="shared" si="39"/>
        <v>-0.64500000000000002</v>
      </c>
      <c r="C105" s="3">
        <f t="shared" si="26"/>
        <v>5.8049999999999997</v>
      </c>
      <c r="D105" s="2"/>
      <c r="E105" s="5">
        <f t="shared" si="31"/>
        <v>5</v>
      </c>
      <c r="F105" s="3">
        <f t="shared" si="27"/>
        <v>4.3550000000000004</v>
      </c>
      <c r="G105" s="3"/>
      <c r="H105" s="3">
        <f t="shared" si="28"/>
        <v>-1.4499999999999993</v>
      </c>
      <c r="J105" s="23">
        <f t="shared" si="29"/>
        <v>-0.64500000000000013</v>
      </c>
      <c r="M105" s="46">
        <f t="shared" si="20"/>
        <v>0</v>
      </c>
      <c r="N105" s="46">
        <f t="shared" si="36"/>
        <v>0</v>
      </c>
      <c r="O105" s="46">
        <f t="shared" si="36"/>
        <v>0</v>
      </c>
      <c r="P105" s="46">
        <f t="shared" ref="P105:X114" si="42">IF(P$7="Long",IF(P$6="Call",IF($A105&gt;P$4,1,0),IF(P$4&gt;$A105,1,0))*P$5,IF(P$6="Call",IF(P$4&lt;=$A105,-1,0),IF($A105&lt;=P$4,-1,0))*P$5)</f>
        <v>0</v>
      </c>
      <c r="Q105" s="46">
        <f t="shared" si="42"/>
        <v>0</v>
      </c>
      <c r="R105" s="46">
        <f t="shared" si="42"/>
        <v>0</v>
      </c>
      <c r="S105" s="46">
        <f t="shared" si="42"/>
        <v>0</v>
      </c>
      <c r="T105" s="46">
        <f t="shared" si="42"/>
        <v>-0.08</v>
      </c>
      <c r="U105" s="46">
        <f t="shared" si="42"/>
        <v>-0.09</v>
      </c>
      <c r="V105" s="46">
        <f t="shared" si="42"/>
        <v>-0.1</v>
      </c>
      <c r="W105" s="46">
        <f t="shared" si="42"/>
        <v>-0.11</v>
      </c>
      <c r="X105" s="46">
        <f t="shared" si="42"/>
        <v>-0.12</v>
      </c>
      <c r="Z105" s="46">
        <f t="shared" si="30"/>
        <v>0</v>
      </c>
      <c r="AA105" s="46">
        <f t="shared" si="41"/>
        <v>0</v>
      </c>
      <c r="AB105" s="46">
        <f t="shared" si="41"/>
        <v>0</v>
      </c>
      <c r="AC105" s="46">
        <f t="shared" si="40"/>
        <v>0</v>
      </c>
      <c r="AD105" s="46">
        <f t="shared" si="40"/>
        <v>0</v>
      </c>
      <c r="AE105" s="46">
        <f t="shared" si="40"/>
        <v>0</v>
      </c>
      <c r="AF105" s="46">
        <f t="shared" si="40"/>
        <v>0</v>
      </c>
      <c r="AG105" s="46">
        <f t="shared" si="40"/>
        <v>-4.9000000000000002E-2</v>
      </c>
      <c r="AH105" s="46">
        <f t="shared" si="40"/>
        <v>-3.9000000000000007E-2</v>
      </c>
      <c r="AI105" s="46">
        <f t="shared" si="40"/>
        <v>-2.9000000000000005E-2</v>
      </c>
      <c r="AJ105" s="46">
        <f t="shared" si="40"/>
        <v>-1.9000000000000003E-2</v>
      </c>
      <c r="AK105" s="46">
        <f t="shared" si="40"/>
        <v>-9.0000000000000045E-3</v>
      </c>
    </row>
    <row r="106" spans="1:37" x14ac:dyDescent="0.25">
      <c r="A106" s="21">
        <v>6.5</v>
      </c>
      <c r="B106" s="15">
        <f t="shared" si="39"/>
        <v>-0.65</v>
      </c>
      <c r="C106" s="3">
        <f t="shared" si="26"/>
        <v>5.85</v>
      </c>
      <c r="D106" s="2"/>
      <c r="E106" s="5">
        <f t="shared" si="31"/>
        <v>5</v>
      </c>
      <c r="F106" s="3">
        <f t="shared" si="27"/>
        <v>4.3499999999999996</v>
      </c>
      <c r="G106" s="3"/>
      <c r="H106" s="3">
        <f t="shared" si="28"/>
        <v>-1.5</v>
      </c>
      <c r="J106" s="23">
        <f t="shared" si="29"/>
        <v>-0.65000000000000013</v>
      </c>
      <c r="M106" s="46">
        <f t="shared" si="20"/>
        <v>0</v>
      </c>
      <c r="N106" s="46">
        <f t="shared" ref="N106:O125" si="43">IF(N$7="Long",IF(N$6="Call",IF($A106&gt;N$4,1,0),IF(N$4&gt;$A106,1,0))*N$5,IF(N$6="Call",IF(N$4&lt;=$A106,-1,0),IF($A106&lt;=N$4,-1,0))*N$5)</f>
        <v>0</v>
      </c>
      <c r="O106" s="46">
        <f t="shared" si="43"/>
        <v>0</v>
      </c>
      <c r="P106" s="46">
        <f t="shared" si="42"/>
        <v>0</v>
      </c>
      <c r="Q106" s="46">
        <f t="shared" si="42"/>
        <v>0</v>
      </c>
      <c r="R106" s="46">
        <f t="shared" si="42"/>
        <v>0</v>
      </c>
      <c r="S106" s="46">
        <f t="shared" si="42"/>
        <v>0</v>
      </c>
      <c r="T106" s="46">
        <f t="shared" si="42"/>
        <v>-0.08</v>
      </c>
      <c r="U106" s="46">
        <f t="shared" si="42"/>
        <v>-0.09</v>
      </c>
      <c r="V106" s="46">
        <f t="shared" si="42"/>
        <v>-0.1</v>
      </c>
      <c r="W106" s="46">
        <f t="shared" si="42"/>
        <v>-0.11</v>
      </c>
      <c r="X106" s="46">
        <f t="shared" si="42"/>
        <v>-0.12</v>
      </c>
      <c r="Z106" s="46">
        <f t="shared" si="30"/>
        <v>0</v>
      </c>
      <c r="AA106" s="46">
        <f t="shared" si="41"/>
        <v>0</v>
      </c>
      <c r="AB106" s="46">
        <f t="shared" si="41"/>
        <v>0</v>
      </c>
      <c r="AC106" s="46">
        <f t="shared" si="40"/>
        <v>0</v>
      </c>
      <c r="AD106" s="46">
        <f t="shared" si="40"/>
        <v>0</v>
      </c>
      <c r="AE106" s="46">
        <f t="shared" si="40"/>
        <v>0</v>
      </c>
      <c r="AF106" s="46">
        <f t="shared" si="40"/>
        <v>0</v>
      </c>
      <c r="AG106" s="46">
        <f t="shared" si="40"/>
        <v>-0.05</v>
      </c>
      <c r="AH106" s="46">
        <f t="shared" si="40"/>
        <v>-0.04</v>
      </c>
      <c r="AI106" s="46">
        <f t="shared" si="40"/>
        <v>-0.03</v>
      </c>
      <c r="AJ106" s="46">
        <f t="shared" si="40"/>
        <v>-0.02</v>
      </c>
      <c r="AK106" s="46">
        <f t="shared" si="40"/>
        <v>-0.01</v>
      </c>
    </row>
    <row r="107" spans="1:37" x14ac:dyDescent="0.25">
      <c r="A107" s="21">
        <v>6.55</v>
      </c>
      <c r="B107" s="15">
        <f t="shared" si="39"/>
        <v>-0.65500000000000003</v>
      </c>
      <c r="C107" s="3">
        <f t="shared" si="26"/>
        <v>5.8949999999999996</v>
      </c>
      <c r="D107" s="2"/>
      <c r="E107" s="5">
        <f t="shared" si="31"/>
        <v>5</v>
      </c>
      <c r="F107" s="3">
        <f t="shared" si="27"/>
        <v>4.3449999999999998</v>
      </c>
      <c r="G107" s="3"/>
      <c r="H107" s="3">
        <f t="shared" si="28"/>
        <v>-1.5499999999999998</v>
      </c>
      <c r="J107" s="23">
        <f t="shared" si="29"/>
        <v>-0.65500000000000014</v>
      </c>
      <c r="M107" s="46">
        <f t="shared" si="20"/>
        <v>0</v>
      </c>
      <c r="N107" s="46">
        <f t="shared" si="43"/>
        <v>0</v>
      </c>
      <c r="O107" s="46">
        <f t="shared" si="43"/>
        <v>0</v>
      </c>
      <c r="P107" s="46">
        <f t="shared" si="42"/>
        <v>0</v>
      </c>
      <c r="Q107" s="46">
        <f t="shared" si="42"/>
        <v>0</v>
      </c>
      <c r="R107" s="46">
        <f t="shared" si="42"/>
        <v>0</v>
      </c>
      <c r="S107" s="46">
        <f t="shared" si="42"/>
        <v>0</v>
      </c>
      <c r="T107" s="46">
        <f t="shared" si="42"/>
        <v>-0.08</v>
      </c>
      <c r="U107" s="46">
        <f t="shared" si="42"/>
        <v>-0.09</v>
      </c>
      <c r="V107" s="46">
        <f t="shared" si="42"/>
        <v>-0.1</v>
      </c>
      <c r="W107" s="46">
        <f t="shared" si="42"/>
        <v>-0.11</v>
      </c>
      <c r="X107" s="46">
        <f t="shared" si="42"/>
        <v>-0.12</v>
      </c>
      <c r="Z107" s="46">
        <f t="shared" si="30"/>
        <v>0</v>
      </c>
      <c r="AA107" s="46">
        <f t="shared" si="41"/>
        <v>0</v>
      </c>
      <c r="AB107" s="46">
        <f t="shared" si="41"/>
        <v>0</v>
      </c>
      <c r="AC107" s="46">
        <f t="shared" si="40"/>
        <v>0</v>
      </c>
      <c r="AD107" s="46">
        <f t="shared" si="40"/>
        <v>0</v>
      </c>
      <c r="AE107" s="46">
        <f t="shared" si="40"/>
        <v>0</v>
      </c>
      <c r="AF107" s="46">
        <f t="shared" si="40"/>
        <v>0</v>
      </c>
      <c r="AG107" s="46">
        <f t="shared" si="40"/>
        <v>-5.0999999999999997E-2</v>
      </c>
      <c r="AH107" s="46">
        <f t="shared" si="40"/>
        <v>-4.0999999999999995E-2</v>
      </c>
      <c r="AI107" s="46">
        <f t="shared" si="40"/>
        <v>-3.0999999999999996E-2</v>
      </c>
      <c r="AJ107" s="46">
        <f t="shared" si="40"/>
        <v>-2.0999999999999998E-2</v>
      </c>
      <c r="AK107" s="46">
        <f t="shared" si="40"/>
        <v>-1.0999999999999996E-2</v>
      </c>
    </row>
    <row r="108" spans="1:37" x14ac:dyDescent="0.25">
      <c r="A108" s="21">
        <v>6.6</v>
      </c>
      <c r="B108" s="15">
        <f t="shared" si="39"/>
        <v>-0.66</v>
      </c>
      <c r="C108" s="3">
        <f t="shared" si="26"/>
        <v>5.9399999999999995</v>
      </c>
      <c r="D108" s="2"/>
      <c r="E108" s="5">
        <f t="shared" si="31"/>
        <v>5</v>
      </c>
      <c r="F108" s="3">
        <f t="shared" si="27"/>
        <v>4.34</v>
      </c>
      <c r="G108" s="3"/>
      <c r="H108" s="3">
        <f t="shared" si="28"/>
        <v>-1.5999999999999996</v>
      </c>
      <c r="J108" s="23">
        <f t="shared" si="29"/>
        <v>-0.66000000000000014</v>
      </c>
      <c r="M108" s="46">
        <f t="shared" si="20"/>
        <v>0</v>
      </c>
      <c r="N108" s="46">
        <f t="shared" si="43"/>
        <v>0</v>
      </c>
      <c r="O108" s="46">
        <f t="shared" si="43"/>
        <v>0</v>
      </c>
      <c r="P108" s="46">
        <f t="shared" si="42"/>
        <v>0</v>
      </c>
      <c r="Q108" s="46">
        <f t="shared" si="42"/>
        <v>0</v>
      </c>
      <c r="R108" s="46">
        <f t="shared" si="42"/>
        <v>0</v>
      </c>
      <c r="S108" s="46">
        <f t="shared" si="42"/>
        <v>0</v>
      </c>
      <c r="T108" s="46">
        <f t="shared" si="42"/>
        <v>-0.08</v>
      </c>
      <c r="U108" s="46">
        <f t="shared" si="42"/>
        <v>-0.09</v>
      </c>
      <c r="V108" s="46">
        <f t="shared" si="42"/>
        <v>-0.1</v>
      </c>
      <c r="W108" s="46">
        <f t="shared" si="42"/>
        <v>-0.11</v>
      </c>
      <c r="X108" s="46">
        <f t="shared" si="42"/>
        <v>-0.12</v>
      </c>
      <c r="Z108" s="46">
        <f t="shared" si="30"/>
        <v>0</v>
      </c>
      <c r="AA108" s="46">
        <f t="shared" si="41"/>
        <v>0</v>
      </c>
      <c r="AB108" s="46">
        <f t="shared" si="41"/>
        <v>0</v>
      </c>
      <c r="AC108" s="46">
        <f t="shared" si="40"/>
        <v>0</v>
      </c>
      <c r="AD108" s="46">
        <f t="shared" si="40"/>
        <v>0</v>
      </c>
      <c r="AE108" s="46">
        <f t="shared" si="40"/>
        <v>0</v>
      </c>
      <c r="AF108" s="46">
        <f t="shared" si="40"/>
        <v>0</v>
      </c>
      <c r="AG108" s="46">
        <f t="shared" si="40"/>
        <v>-5.1999999999999991E-2</v>
      </c>
      <c r="AH108" s="46">
        <f t="shared" si="40"/>
        <v>-4.1999999999999996E-2</v>
      </c>
      <c r="AI108" s="46">
        <f t="shared" si="40"/>
        <v>-3.1999999999999994E-2</v>
      </c>
      <c r="AJ108" s="46">
        <f t="shared" si="40"/>
        <v>-2.1999999999999992E-2</v>
      </c>
      <c r="AK108" s="46">
        <f t="shared" si="40"/>
        <v>-1.1999999999999993E-2</v>
      </c>
    </row>
    <row r="109" spans="1:37" x14ac:dyDescent="0.25">
      <c r="A109" s="21">
        <v>6.65</v>
      </c>
      <c r="B109" s="15">
        <f t="shared" si="39"/>
        <v>-0.66500000000000004</v>
      </c>
      <c r="C109" s="3">
        <f t="shared" si="26"/>
        <v>5.9850000000000003</v>
      </c>
      <c r="D109" s="2"/>
      <c r="E109" s="5">
        <f t="shared" si="31"/>
        <v>5</v>
      </c>
      <c r="F109" s="3">
        <f t="shared" si="27"/>
        <v>4.335</v>
      </c>
      <c r="G109" s="3"/>
      <c r="H109" s="3">
        <f t="shared" si="28"/>
        <v>-1.6500000000000004</v>
      </c>
      <c r="J109" s="23">
        <f t="shared" si="29"/>
        <v>-0.66500000000000015</v>
      </c>
      <c r="M109" s="46">
        <f t="shared" si="20"/>
        <v>0</v>
      </c>
      <c r="N109" s="46">
        <f t="shared" si="43"/>
        <v>0</v>
      </c>
      <c r="O109" s="46">
        <f t="shared" si="43"/>
        <v>0</v>
      </c>
      <c r="P109" s="46">
        <f t="shared" si="42"/>
        <v>0</v>
      </c>
      <c r="Q109" s="46">
        <f t="shared" si="42"/>
        <v>0</v>
      </c>
      <c r="R109" s="46">
        <f t="shared" si="42"/>
        <v>0</v>
      </c>
      <c r="S109" s="46">
        <f t="shared" si="42"/>
        <v>0</v>
      </c>
      <c r="T109" s="46">
        <f t="shared" si="42"/>
        <v>-0.08</v>
      </c>
      <c r="U109" s="46">
        <f t="shared" si="42"/>
        <v>-0.09</v>
      </c>
      <c r="V109" s="46">
        <f t="shared" si="42"/>
        <v>-0.1</v>
      </c>
      <c r="W109" s="46">
        <f t="shared" si="42"/>
        <v>-0.11</v>
      </c>
      <c r="X109" s="46">
        <f t="shared" si="42"/>
        <v>-0.12</v>
      </c>
      <c r="Z109" s="46">
        <f t="shared" si="30"/>
        <v>0</v>
      </c>
      <c r="AA109" s="46">
        <f t="shared" si="41"/>
        <v>0</v>
      </c>
      <c r="AB109" s="46">
        <f t="shared" si="41"/>
        <v>0</v>
      </c>
      <c r="AC109" s="46">
        <f t="shared" ref="AC109:AK118" si="44">IF(AC$7="Long",IF(AC$6="Put",MAX(AC$4-$A109,0),MAX($A109-AC$4,0))*AC$5,IF(AC$6="Put",MIN($A109-AC$4,0),MIN(AC$4-$A109,0))*AC$5)</f>
        <v>0</v>
      </c>
      <c r="AD109" s="46">
        <f t="shared" si="44"/>
        <v>0</v>
      </c>
      <c r="AE109" s="46">
        <f t="shared" si="44"/>
        <v>0</v>
      </c>
      <c r="AF109" s="46">
        <f t="shared" si="44"/>
        <v>0</v>
      </c>
      <c r="AG109" s="46">
        <f t="shared" si="44"/>
        <v>-5.3000000000000005E-2</v>
      </c>
      <c r="AH109" s="46">
        <f t="shared" si="44"/>
        <v>-4.300000000000001E-2</v>
      </c>
      <c r="AI109" s="46">
        <f t="shared" si="44"/>
        <v>-3.3000000000000008E-2</v>
      </c>
      <c r="AJ109" s="46">
        <f t="shared" si="44"/>
        <v>-2.3000000000000007E-2</v>
      </c>
      <c r="AK109" s="46">
        <f t="shared" si="44"/>
        <v>-1.3000000000000008E-2</v>
      </c>
    </row>
    <row r="110" spans="1:37" x14ac:dyDescent="0.25">
      <c r="A110" s="21">
        <v>6.7</v>
      </c>
      <c r="B110" s="15">
        <f t="shared" si="39"/>
        <v>-0.67</v>
      </c>
      <c r="C110" s="3">
        <f t="shared" si="26"/>
        <v>6.03</v>
      </c>
      <c r="D110" s="2"/>
      <c r="E110" s="5">
        <f t="shared" si="31"/>
        <v>5</v>
      </c>
      <c r="F110" s="3">
        <f t="shared" si="27"/>
        <v>4.33</v>
      </c>
      <c r="G110" s="3"/>
      <c r="H110" s="3">
        <f t="shared" si="28"/>
        <v>-1.7000000000000002</v>
      </c>
      <c r="J110" s="23">
        <f t="shared" si="29"/>
        <v>-0.67000000000000015</v>
      </c>
      <c r="M110" s="46">
        <f t="shared" si="20"/>
        <v>0</v>
      </c>
      <c r="N110" s="46">
        <f t="shared" si="43"/>
        <v>0</v>
      </c>
      <c r="O110" s="46">
        <f t="shared" si="43"/>
        <v>0</v>
      </c>
      <c r="P110" s="46">
        <f t="shared" si="42"/>
        <v>0</v>
      </c>
      <c r="Q110" s="46">
        <f t="shared" si="42"/>
        <v>0</v>
      </c>
      <c r="R110" s="46">
        <f t="shared" si="42"/>
        <v>0</v>
      </c>
      <c r="S110" s="46">
        <f t="shared" si="42"/>
        <v>0</v>
      </c>
      <c r="T110" s="46">
        <f t="shared" si="42"/>
        <v>-0.08</v>
      </c>
      <c r="U110" s="46">
        <f t="shared" si="42"/>
        <v>-0.09</v>
      </c>
      <c r="V110" s="46">
        <f t="shared" si="42"/>
        <v>-0.1</v>
      </c>
      <c r="W110" s="46">
        <f t="shared" si="42"/>
        <v>-0.11</v>
      </c>
      <c r="X110" s="46">
        <f t="shared" si="42"/>
        <v>-0.12</v>
      </c>
      <c r="Z110" s="46">
        <f t="shared" si="30"/>
        <v>0</v>
      </c>
      <c r="AA110" s="46">
        <f t="shared" si="41"/>
        <v>0</v>
      </c>
      <c r="AB110" s="46">
        <f t="shared" si="41"/>
        <v>0</v>
      </c>
      <c r="AC110" s="46">
        <f t="shared" si="44"/>
        <v>0</v>
      </c>
      <c r="AD110" s="46">
        <f t="shared" si="44"/>
        <v>0</v>
      </c>
      <c r="AE110" s="46">
        <f t="shared" si="44"/>
        <v>0</v>
      </c>
      <c r="AF110" s="46">
        <f t="shared" si="44"/>
        <v>0</v>
      </c>
      <c r="AG110" s="46">
        <f t="shared" si="44"/>
        <v>-5.4000000000000006E-2</v>
      </c>
      <c r="AH110" s="46">
        <f t="shared" si="44"/>
        <v>-4.4000000000000004E-2</v>
      </c>
      <c r="AI110" s="46">
        <f t="shared" si="44"/>
        <v>-3.4000000000000002E-2</v>
      </c>
      <c r="AJ110" s="46">
        <f t="shared" si="44"/>
        <v>-2.4000000000000004E-2</v>
      </c>
      <c r="AK110" s="46">
        <f t="shared" si="44"/>
        <v>-1.4000000000000004E-2</v>
      </c>
    </row>
    <row r="111" spans="1:37" x14ac:dyDescent="0.25">
      <c r="A111" s="21">
        <v>6.75</v>
      </c>
      <c r="B111" s="15">
        <f t="shared" si="39"/>
        <v>-0.67500000000000004</v>
      </c>
      <c r="C111" s="3">
        <f t="shared" si="26"/>
        <v>6.0750000000000002</v>
      </c>
      <c r="D111" s="2"/>
      <c r="E111" s="5">
        <f t="shared" si="31"/>
        <v>5</v>
      </c>
      <c r="F111" s="3">
        <f t="shared" si="27"/>
        <v>4.3250000000000002</v>
      </c>
      <c r="G111" s="3"/>
      <c r="H111" s="3">
        <f t="shared" si="28"/>
        <v>-1.75</v>
      </c>
      <c r="J111" s="23">
        <f t="shared" si="29"/>
        <v>-0.67500000000000016</v>
      </c>
      <c r="M111" s="46">
        <f t="shared" si="20"/>
        <v>0</v>
      </c>
      <c r="N111" s="46">
        <f t="shared" si="43"/>
        <v>0</v>
      </c>
      <c r="O111" s="46">
        <f t="shared" si="43"/>
        <v>0</v>
      </c>
      <c r="P111" s="46">
        <f t="shared" si="42"/>
        <v>0</v>
      </c>
      <c r="Q111" s="46">
        <f t="shared" si="42"/>
        <v>0</v>
      </c>
      <c r="R111" s="46">
        <f t="shared" si="42"/>
        <v>0</v>
      </c>
      <c r="S111" s="46">
        <f t="shared" si="42"/>
        <v>0</v>
      </c>
      <c r="T111" s="46">
        <f t="shared" si="42"/>
        <v>-0.08</v>
      </c>
      <c r="U111" s="46">
        <f t="shared" si="42"/>
        <v>-0.09</v>
      </c>
      <c r="V111" s="46">
        <f t="shared" si="42"/>
        <v>-0.1</v>
      </c>
      <c r="W111" s="46">
        <f t="shared" si="42"/>
        <v>-0.11</v>
      </c>
      <c r="X111" s="46">
        <f t="shared" si="42"/>
        <v>-0.12</v>
      </c>
      <c r="Z111" s="46">
        <f t="shared" si="30"/>
        <v>0</v>
      </c>
      <c r="AA111" s="46">
        <f t="shared" si="41"/>
        <v>0</v>
      </c>
      <c r="AB111" s="46">
        <f t="shared" si="41"/>
        <v>0</v>
      </c>
      <c r="AC111" s="46">
        <f t="shared" si="44"/>
        <v>0</v>
      </c>
      <c r="AD111" s="46">
        <f t="shared" si="44"/>
        <v>0</v>
      </c>
      <c r="AE111" s="46">
        <f t="shared" si="44"/>
        <v>0</v>
      </c>
      <c r="AF111" s="46">
        <f t="shared" si="44"/>
        <v>0</v>
      </c>
      <c r="AG111" s="46">
        <f t="shared" si="44"/>
        <v>-5.5E-2</v>
      </c>
      <c r="AH111" s="46">
        <f t="shared" si="44"/>
        <v>-4.4999999999999998E-2</v>
      </c>
      <c r="AI111" s="46">
        <f t="shared" si="44"/>
        <v>-3.5000000000000003E-2</v>
      </c>
      <c r="AJ111" s="46">
        <f t="shared" si="44"/>
        <v>-2.5000000000000001E-2</v>
      </c>
      <c r="AK111" s="46">
        <f t="shared" si="44"/>
        <v>-1.4999999999999999E-2</v>
      </c>
    </row>
    <row r="112" spans="1:37" x14ac:dyDescent="0.25">
      <c r="A112" s="21">
        <v>6.8</v>
      </c>
      <c r="B112" s="15">
        <f t="shared" si="39"/>
        <v>-0.68</v>
      </c>
      <c r="C112" s="3">
        <f t="shared" si="26"/>
        <v>6.12</v>
      </c>
      <c r="D112" s="2"/>
      <c r="E112" s="5">
        <f t="shared" si="31"/>
        <v>5</v>
      </c>
      <c r="F112" s="3">
        <f t="shared" si="27"/>
        <v>4.32</v>
      </c>
      <c r="G112" s="3"/>
      <c r="H112" s="3">
        <f t="shared" si="28"/>
        <v>-1.7999999999999998</v>
      </c>
      <c r="J112" s="23">
        <f t="shared" si="29"/>
        <v>-0.68000000000000016</v>
      </c>
      <c r="M112" s="46">
        <f t="shared" si="20"/>
        <v>0</v>
      </c>
      <c r="N112" s="46">
        <f t="shared" si="43"/>
        <v>0</v>
      </c>
      <c r="O112" s="46">
        <f t="shared" si="43"/>
        <v>0</v>
      </c>
      <c r="P112" s="46">
        <f t="shared" si="42"/>
        <v>0</v>
      </c>
      <c r="Q112" s="46">
        <f t="shared" si="42"/>
        <v>0</v>
      </c>
      <c r="R112" s="46">
        <f t="shared" si="42"/>
        <v>0</v>
      </c>
      <c r="S112" s="46">
        <f t="shared" si="42"/>
        <v>0</v>
      </c>
      <c r="T112" s="46">
        <f t="shared" si="42"/>
        <v>-0.08</v>
      </c>
      <c r="U112" s="46">
        <f t="shared" si="42"/>
        <v>-0.09</v>
      </c>
      <c r="V112" s="46">
        <f t="shared" si="42"/>
        <v>-0.1</v>
      </c>
      <c r="W112" s="46">
        <f t="shared" si="42"/>
        <v>-0.11</v>
      </c>
      <c r="X112" s="46">
        <f t="shared" si="42"/>
        <v>-0.12</v>
      </c>
      <c r="Z112" s="46">
        <f t="shared" si="30"/>
        <v>0</v>
      </c>
      <c r="AA112" s="46">
        <f t="shared" si="41"/>
        <v>0</v>
      </c>
      <c r="AB112" s="46">
        <f t="shared" si="41"/>
        <v>0</v>
      </c>
      <c r="AC112" s="46">
        <f t="shared" si="44"/>
        <v>0</v>
      </c>
      <c r="AD112" s="46">
        <f t="shared" si="44"/>
        <v>0</v>
      </c>
      <c r="AE112" s="46">
        <f t="shared" si="44"/>
        <v>0</v>
      </c>
      <c r="AF112" s="46">
        <f t="shared" si="44"/>
        <v>0</v>
      </c>
      <c r="AG112" s="46">
        <f t="shared" si="44"/>
        <v>-5.5999999999999994E-2</v>
      </c>
      <c r="AH112" s="46">
        <f t="shared" si="44"/>
        <v>-4.5999999999999999E-2</v>
      </c>
      <c r="AI112" s="46">
        <f t="shared" si="44"/>
        <v>-3.5999999999999997E-2</v>
      </c>
      <c r="AJ112" s="46">
        <f t="shared" si="44"/>
        <v>-2.5999999999999995E-2</v>
      </c>
      <c r="AK112" s="46">
        <f t="shared" si="44"/>
        <v>-1.5999999999999997E-2</v>
      </c>
    </row>
    <row r="113" spans="1:37" x14ac:dyDescent="0.25">
      <c r="A113" s="21">
        <v>6.85</v>
      </c>
      <c r="B113" s="15">
        <f t="shared" si="39"/>
        <v>-0.68500000000000005</v>
      </c>
      <c r="C113" s="3">
        <f t="shared" si="26"/>
        <v>6.1649999999999991</v>
      </c>
      <c r="D113" s="2"/>
      <c r="E113" s="5">
        <f t="shared" si="31"/>
        <v>5</v>
      </c>
      <c r="F113" s="3">
        <f t="shared" si="27"/>
        <v>4.3149999999999995</v>
      </c>
      <c r="G113" s="3"/>
      <c r="H113" s="3">
        <f t="shared" si="28"/>
        <v>-1.8499999999999996</v>
      </c>
      <c r="J113" s="23">
        <f t="shared" si="29"/>
        <v>-0.68500000000000005</v>
      </c>
      <c r="M113" s="46">
        <f t="shared" si="20"/>
        <v>0</v>
      </c>
      <c r="N113" s="46">
        <f t="shared" si="43"/>
        <v>0</v>
      </c>
      <c r="O113" s="46">
        <f t="shared" si="43"/>
        <v>0</v>
      </c>
      <c r="P113" s="46">
        <f t="shared" si="42"/>
        <v>0</v>
      </c>
      <c r="Q113" s="46">
        <f t="shared" si="42"/>
        <v>0</v>
      </c>
      <c r="R113" s="46">
        <f t="shared" si="42"/>
        <v>0</v>
      </c>
      <c r="S113" s="46">
        <f t="shared" si="42"/>
        <v>0</v>
      </c>
      <c r="T113" s="46">
        <f t="shared" si="42"/>
        <v>-0.08</v>
      </c>
      <c r="U113" s="46">
        <f t="shared" si="42"/>
        <v>-0.09</v>
      </c>
      <c r="V113" s="46">
        <f t="shared" si="42"/>
        <v>-0.1</v>
      </c>
      <c r="W113" s="46">
        <f t="shared" si="42"/>
        <v>-0.11</v>
      </c>
      <c r="X113" s="46">
        <f t="shared" si="42"/>
        <v>-0.12</v>
      </c>
      <c r="Z113" s="46">
        <f t="shared" si="30"/>
        <v>0</v>
      </c>
      <c r="AA113" s="46">
        <f t="shared" si="41"/>
        <v>0</v>
      </c>
      <c r="AB113" s="46">
        <f t="shared" si="41"/>
        <v>0</v>
      </c>
      <c r="AC113" s="46">
        <f t="shared" si="44"/>
        <v>0</v>
      </c>
      <c r="AD113" s="46">
        <f t="shared" si="44"/>
        <v>0</v>
      </c>
      <c r="AE113" s="46">
        <f t="shared" si="44"/>
        <v>0</v>
      </c>
      <c r="AF113" s="46">
        <f t="shared" si="44"/>
        <v>0</v>
      </c>
      <c r="AG113" s="46">
        <f t="shared" si="44"/>
        <v>-5.6999999999999995E-2</v>
      </c>
      <c r="AH113" s="46">
        <f t="shared" si="44"/>
        <v>-4.6999999999999993E-2</v>
      </c>
      <c r="AI113" s="46">
        <f t="shared" si="44"/>
        <v>-3.6999999999999991E-2</v>
      </c>
      <c r="AJ113" s="46">
        <f t="shared" si="44"/>
        <v>-2.6999999999999993E-2</v>
      </c>
      <c r="AK113" s="46">
        <f t="shared" si="44"/>
        <v>-1.6999999999999994E-2</v>
      </c>
    </row>
    <row r="114" spans="1:37" x14ac:dyDescent="0.25">
      <c r="A114" s="21">
        <v>6.9</v>
      </c>
      <c r="B114" s="15">
        <f t="shared" si="39"/>
        <v>-0.69000000000000006</v>
      </c>
      <c r="C114" s="3">
        <f t="shared" si="26"/>
        <v>6.21</v>
      </c>
      <c r="D114" s="2"/>
      <c r="E114" s="5">
        <f t="shared" si="31"/>
        <v>5</v>
      </c>
      <c r="F114" s="3">
        <f t="shared" si="27"/>
        <v>4.3099999999999996</v>
      </c>
      <c r="G114" s="3"/>
      <c r="H114" s="3">
        <f t="shared" si="28"/>
        <v>-1.9000000000000004</v>
      </c>
      <c r="J114" s="23">
        <f t="shared" si="29"/>
        <v>-0.69000000000000017</v>
      </c>
      <c r="M114" s="46">
        <f t="shared" si="20"/>
        <v>0</v>
      </c>
      <c r="N114" s="46">
        <f t="shared" si="43"/>
        <v>0</v>
      </c>
      <c r="O114" s="46">
        <f t="shared" si="43"/>
        <v>0</v>
      </c>
      <c r="P114" s="46">
        <f t="shared" si="42"/>
        <v>0</v>
      </c>
      <c r="Q114" s="46">
        <f t="shared" si="42"/>
        <v>0</v>
      </c>
      <c r="R114" s="46">
        <f t="shared" si="42"/>
        <v>0</v>
      </c>
      <c r="S114" s="46">
        <f t="shared" si="42"/>
        <v>0</v>
      </c>
      <c r="T114" s="46">
        <f t="shared" si="42"/>
        <v>-0.08</v>
      </c>
      <c r="U114" s="46">
        <f t="shared" si="42"/>
        <v>-0.09</v>
      </c>
      <c r="V114" s="46">
        <f t="shared" si="42"/>
        <v>-0.1</v>
      </c>
      <c r="W114" s="46">
        <f t="shared" si="42"/>
        <v>-0.11</v>
      </c>
      <c r="X114" s="46">
        <f t="shared" si="42"/>
        <v>-0.12</v>
      </c>
      <c r="Z114" s="46">
        <f t="shared" si="30"/>
        <v>0</v>
      </c>
      <c r="AA114" s="46">
        <f t="shared" si="41"/>
        <v>0</v>
      </c>
      <c r="AB114" s="46">
        <f t="shared" si="41"/>
        <v>0</v>
      </c>
      <c r="AC114" s="46">
        <f t="shared" si="44"/>
        <v>0</v>
      </c>
      <c r="AD114" s="46">
        <f t="shared" si="44"/>
        <v>0</v>
      </c>
      <c r="AE114" s="46">
        <f t="shared" si="44"/>
        <v>0</v>
      </c>
      <c r="AF114" s="46">
        <f t="shared" si="44"/>
        <v>0</v>
      </c>
      <c r="AG114" s="46">
        <f t="shared" si="44"/>
        <v>-5.800000000000001E-2</v>
      </c>
      <c r="AH114" s="46">
        <f t="shared" si="44"/>
        <v>-4.8000000000000008E-2</v>
      </c>
      <c r="AI114" s="46">
        <f t="shared" si="44"/>
        <v>-3.8000000000000006E-2</v>
      </c>
      <c r="AJ114" s="46">
        <f t="shared" si="44"/>
        <v>-2.8000000000000008E-2</v>
      </c>
      <c r="AK114" s="46">
        <f t="shared" si="44"/>
        <v>-1.8000000000000009E-2</v>
      </c>
    </row>
    <row r="115" spans="1:37" x14ac:dyDescent="0.25">
      <c r="A115" s="21">
        <v>6.95</v>
      </c>
      <c r="B115" s="15">
        <f t="shared" si="39"/>
        <v>-0.69500000000000006</v>
      </c>
      <c r="C115" s="3">
        <f t="shared" si="26"/>
        <v>6.2549999999999999</v>
      </c>
      <c r="D115" s="2"/>
      <c r="E115" s="5">
        <f t="shared" si="31"/>
        <v>5</v>
      </c>
      <c r="F115" s="3">
        <f t="shared" si="27"/>
        <v>4.3049999999999997</v>
      </c>
      <c r="G115" s="3"/>
      <c r="H115" s="3">
        <f t="shared" si="28"/>
        <v>-1.9500000000000002</v>
      </c>
      <c r="J115" s="23">
        <f t="shared" si="29"/>
        <v>-0.69500000000000017</v>
      </c>
      <c r="M115" s="46">
        <f t="shared" si="20"/>
        <v>0</v>
      </c>
      <c r="N115" s="46">
        <f t="shared" si="43"/>
        <v>0</v>
      </c>
      <c r="O115" s="46">
        <f t="shared" si="43"/>
        <v>0</v>
      </c>
      <c r="P115" s="46">
        <f t="shared" ref="P115:X124" si="45">IF(P$7="Long",IF(P$6="Call",IF($A115&gt;P$4,1,0),IF(P$4&gt;$A115,1,0))*P$5,IF(P$6="Call",IF(P$4&lt;=$A115,-1,0),IF($A115&lt;=P$4,-1,0))*P$5)</f>
        <v>0</v>
      </c>
      <c r="Q115" s="46">
        <f t="shared" si="45"/>
        <v>0</v>
      </c>
      <c r="R115" s="46">
        <f t="shared" si="45"/>
        <v>0</v>
      </c>
      <c r="S115" s="46">
        <f t="shared" si="45"/>
        <v>0</v>
      </c>
      <c r="T115" s="46">
        <f t="shared" si="45"/>
        <v>-0.08</v>
      </c>
      <c r="U115" s="46">
        <f t="shared" si="45"/>
        <v>-0.09</v>
      </c>
      <c r="V115" s="46">
        <f t="shared" si="45"/>
        <v>-0.1</v>
      </c>
      <c r="W115" s="46">
        <f t="shared" si="45"/>
        <v>-0.11</v>
      </c>
      <c r="X115" s="46">
        <f t="shared" si="45"/>
        <v>-0.12</v>
      </c>
      <c r="Z115" s="46">
        <f t="shared" si="30"/>
        <v>0</v>
      </c>
      <c r="AA115" s="46">
        <f t="shared" si="41"/>
        <v>0</v>
      </c>
      <c r="AB115" s="46">
        <f t="shared" si="41"/>
        <v>0</v>
      </c>
      <c r="AC115" s="46">
        <f t="shared" si="44"/>
        <v>0</v>
      </c>
      <c r="AD115" s="46">
        <f t="shared" si="44"/>
        <v>0</v>
      </c>
      <c r="AE115" s="46">
        <f t="shared" si="44"/>
        <v>0</v>
      </c>
      <c r="AF115" s="46">
        <f t="shared" si="44"/>
        <v>0</v>
      </c>
      <c r="AG115" s="46">
        <f t="shared" si="44"/>
        <v>-5.9000000000000004E-2</v>
      </c>
      <c r="AH115" s="46">
        <f t="shared" si="44"/>
        <v>-4.9000000000000002E-2</v>
      </c>
      <c r="AI115" s="46">
        <f t="shared" si="44"/>
        <v>-3.9000000000000007E-2</v>
      </c>
      <c r="AJ115" s="46">
        <f t="shared" si="44"/>
        <v>-2.9000000000000005E-2</v>
      </c>
      <c r="AK115" s="46">
        <f t="shared" si="44"/>
        <v>-1.9000000000000003E-2</v>
      </c>
    </row>
    <row r="116" spans="1:37" x14ac:dyDescent="0.25">
      <c r="A116" s="21">
        <v>7</v>
      </c>
      <c r="B116" s="15">
        <f t="shared" si="39"/>
        <v>-0.70000000000000007</v>
      </c>
      <c r="C116" s="3">
        <f t="shared" si="26"/>
        <v>6.3</v>
      </c>
      <c r="D116" s="2"/>
      <c r="E116" s="5">
        <f t="shared" si="31"/>
        <v>5</v>
      </c>
      <c r="F116" s="3">
        <f t="shared" si="27"/>
        <v>4.3</v>
      </c>
      <c r="G116" s="3"/>
      <c r="H116" s="3">
        <f t="shared" si="28"/>
        <v>-2</v>
      </c>
      <c r="J116" s="23">
        <f t="shared" si="29"/>
        <v>-0.70000000000000018</v>
      </c>
      <c r="M116" s="46">
        <f t="shared" si="20"/>
        <v>0</v>
      </c>
      <c r="N116" s="46">
        <f t="shared" si="43"/>
        <v>0</v>
      </c>
      <c r="O116" s="46">
        <f t="shared" si="43"/>
        <v>0</v>
      </c>
      <c r="P116" s="46">
        <f t="shared" si="45"/>
        <v>0</v>
      </c>
      <c r="Q116" s="46">
        <f t="shared" si="45"/>
        <v>0</v>
      </c>
      <c r="R116" s="46">
        <f t="shared" si="45"/>
        <v>0</v>
      </c>
      <c r="S116" s="46">
        <f t="shared" si="45"/>
        <v>0</v>
      </c>
      <c r="T116" s="46">
        <f t="shared" si="45"/>
        <v>-0.08</v>
      </c>
      <c r="U116" s="46">
        <f t="shared" si="45"/>
        <v>-0.09</v>
      </c>
      <c r="V116" s="46">
        <f t="shared" si="45"/>
        <v>-0.1</v>
      </c>
      <c r="W116" s="46">
        <f t="shared" si="45"/>
        <v>-0.11</v>
      </c>
      <c r="X116" s="46">
        <f t="shared" si="45"/>
        <v>-0.12</v>
      </c>
      <c r="Z116" s="46">
        <f t="shared" si="30"/>
        <v>0</v>
      </c>
      <c r="AA116" s="46">
        <f t="shared" si="41"/>
        <v>0</v>
      </c>
      <c r="AB116" s="46">
        <f t="shared" si="41"/>
        <v>0</v>
      </c>
      <c r="AC116" s="46">
        <f t="shared" si="44"/>
        <v>0</v>
      </c>
      <c r="AD116" s="46">
        <f t="shared" si="44"/>
        <v>0</v>
      </c>
      <c r="AE116" s="46">
        <f t="shared" si="44"/>
        <v>0</v>
      </c>
      <c r="AF116" s="46">
        <f t="shared" si="44"/>
        <v>0</v>
      </c>
      <c r="AG116" s="46">
        <f t="shared" si="44"/>
        <v>-0.06</v>
      </c>
      <c r="AH116" s="46">
        <f t="shared" si="44"/>
        <v>-0.05</v>
      </c>
      <c r="AI116" s="46">
        <f t="shared" si="44"/>
        <v>-0.04</v>
      </c>
      <c r="AJ116" s="46">
        <f t="shared" si="44"/>
        <v>-0.03</v>
      </c>
      <c r="AK116" s="46">
        <f t="shared" si="44"/>
        <v>-0.02</v>
      </c>
    </row>
    <row r="117" spans="1:37" x14ac:dyDescent="0.25">
      <c r="A117" s="21">
        <v>7.05</v>
      </c>
      <c r="B117" s="15">
        <f t="shared" si="39"/>
        <v>-0.70500000000000007</v>
      </c>
      <c r="C117" s="3">
        <f t="shared" si="26"/>
        <v>6.3449999999999998</v>
      </c>
      <c r="D117" s="2"/>
      <c r="E117" s="5">
        <f t="shared" si="31"/>
        <v>5</v>
      </c>
      <c r="F117" s="3">
        <f t="shared" si="27"/>
        <v>4.2949999999999999</v>
      </c>
      <c r="G117" s="3"/>
      <c r="H117" s="3">
        <f t="shared" si="28"/>
        <v>-2.0499999999999998</v>
      </c>
      <c r="J117" s="23">
        <f t="shared" si="29"/>
        <v>-0.70500000000000007</v>
      </c>
      <c r="M117" s="46">
        <f t="shared" si="20"/>
        <v>0</v>
      </c>
      <c r="N117" s="46">
        <f t="shared" si="43"/>
        <v>0</v>
      </c>
      <c r="O117" s="46">
        <f t="shared" si="43"/>
        <v>0</v>
      </c>
      <c r="P117" s="46">
        <f t="shared" si="45"/>
        <v>0</v>
      </c>
      <c r="Q117" s="46">
        <f t="shared" si="45"/>
        <v>0</v>
      </c>
      <c r="R117" s="46">
        <f t="shared" si="45"/>
        <v>0</v>
      </c>
      <c r="S117" s="46">
        <f t="shared" si="45"/>
        <v>0</v>
      </c>
      <c r="T117" s="46">
        <f t="shared" si="45"/>
        <v>-0.08</v>
      </c>
      <c r="U117" s="46">
        <f t="shared" si="45"/>
        <v>-0.09</v>
      </c>
      <c r="V117" s="46">
        <f t="shared" si="45"/>
        <v>-0.1</v>
      </c>
      <c r="W117" s="46">
        <f t="shared" si="45"/>
        <v>-0.11</v>
      </c>
      <c r="X117" s="46">
        <f t="shared" si="45"/>
        <v>-0.12</v>
      </c>
      <c r="Z117" s="46">
        <f t="shared" si="30"/>
        <v>0</v>
      </c>
      <c r="AA117" s="46">
        <f t="shared" si="41"/>
        <v>0</v>
      </c>
      <c r="AB117" s="46">
        <f t="shared" si="41"/>
        <v>0</v>
      </c>
      <c r="AC117" s="46">
        <f t="shared" si="44"/>
        <v>0</v>
      </c>
      <c r="AD117" s="46">
        <f t="shared" si="44"/>
        <v>0</v>
      </c>
      <c r="AE117" s="46">
        <f t="shared" si="44"/>
        <v>0</v>
      </c>
      <c r="AF117" s="46">
        <f t="shared" si="44"/>
        <v>0</v>
      </c>
      <c r="AG117" s="46">
        <f t="shared" si="44"/>
        <v>-6.0999999999999999E-2</v>
      </c>
      <c r="AH117" s="46">
        <f t="shared" si="44"/>
        <v>-5.0999999999999997E-2</v>
      </c>
      <c r="AI117" s="46">
        <f t="shared" si="44"/>
        <v>-4.0999999999999995E-2</v>
      </c>
      <c r="AJ117" s="46">
        <f t="shared" si="44"/>
        <v>-3.0999999999999996E-2</v>
      </c>
      <c r="AK117" s="46">
        <f t="shared" si="44"/>
        <v>-2.0999999999999998E-2</v>
      </c>
    </row>
    <row r="118" spans="1:37" x14ac:dyDescent="0.25">
      <c r="A118" s="21">
        <v>7.1</v>
      </c>
      <c r="B118" s="15">
        <f t="shared" si="39"/>
        <v>-0.71</v>
      </c>
      <c r="C118" s="3">
        <f t="shared" si="26"/>
        <v>6.39</v>
      </c>
      <c r="D118" s="2"/>
      <c r="E118" s="5">
        <f t="shared" si="31"/>
        <v>5</v>
      </c>
      <c r="F118" s="3">
        <f t="shared" si="27"/>
        <v>4.29</v>
      </c>
      <c r="G118" s="3"/>
      <c r="H118" s="3">
        <f t="shared" si="28"/>
        <v>-2.0999999999999996</v>
      </c>
      <c r="J118" s="23">
        <f t="shared" si="29"/>
        <v>-0.71</v>
      </c>
      <c r="M118" s="46">
        <f t="shared" si="20"/>
        <v>0</v>
      </c>
      <c r="N118" s="46">
        <f t="shared" si="43"/>
        <v>0</v>
      </c>
      <c r="O118" s="46">
        <f t="shared" si="43"/>
        <v>0</v>
      </c>
      <c r="P118" s="46">
        <f t="shared" si="45"/>
        <v>0</v>
      </c>
      <c r="Q118" s="46">
        <f t="shared" si="45"/>
        <v>0</v>
      </c>
      <c r="R118" s="46">
        <f t="shared" si="45"/>
        <v>0</v>
      </c>
      <c r="S118" s="46">
        <f t="shared" si="45"/>
        <v>0</v>
      </c>
      <c r="T118" s="46">
        <f t="shared" si="45"/>
        <v>-0.08</v>
      </c>
      <c r="U118" s="46">
        <f t="shared" si="45"/>
        <v>-0.09</v>
      </c>
      <c r="V118" s="46">
        <f t="shared" si="45"/>
        <v>-0.1</v>
      </c>
      <c r="W118" s="46">
        <f t="shared" si="45"/>
        <v>-0.11</v>
      </c>
      <c r="X118" s="46">
        <f t="shared" si="45"/>
        <v>-0.12</v>
      </c>
      <c r="Z118" s="46">
        <f t="shared" si="30"/>
        <v>0</v>
      </c>
      <c r="AA118" s="46">
        <f t="shared" si="41"/>
        <v>0</v>
      </c>
      <c r="AB118" s="46">
        <f t="shared" si="41"/>
        <v>0</v>
      </c>
      <c r="AC118" s="46">
        <f t="shared" si="44"/>
        <v>0</v>
      </c>
      <c r="AD118" s="46">
        <f t="shared" si="44"/>
        <v>0</v>
      </c>
      <c r="AE118" s="46">
        <f t="shared" si="44"/>
        <v>0</v>
      </c>
      <c r="AF118" s="46">
        <f t="shared" si="44"/>
        <v>0</v>
      </c>
      <c r="AG118" s="46">
        <f t="shared" si="44"/>
        <v>-6.1999999999999993E-2</v>
      </c>
      <c r="AH118" s="46">
        <f t="shared" si="44"/>
        <v>-5.1999999999999991E-2</v>
      </c>
      <c r="AI118" s="46">
        <f t="shared" si="44"/>
        <v>-4.1999999999999996E-2</v>
      </c>
      <c r="AJ118" s="46">
        <f t="shared" si="44"/>
        <v>-3.1999999999999994E-2</v>
      </c>
      <c r="AK118" s="46">
        <f t="shared" si="44"/>
        <v>-2.1999999999999992E-2</v>
      </c>
    </row>
    <row r="119" spans="1:37" x14ac:dyDescent="0.25">
      <c r="A119" s="21">
        <v>7.15</v>
      </c>
      <c r="B119" s="15">
        <f t="shared" si="39"/>
        <v>-0.71500000000000008</v>
      </c>
      <c r="C119" s="3">
        <f t="shared" si="26"/>
        <v>6.4350000000000005</v>
      </c>
      <c r="D119" s="2"/>
      <c r="E119" s="5">
        <f t="shared" si="31"/>
        <v>5</v>
      </c>
      <c r="F119" s="3">
        <f t="shared" si="27"/>
        <v>4.2850000000000001</v>
      </c>
      <c r="G119" s="3"/>
      <c r="H119" s="3">
        <f t="shared" si="28"/>
        <v>-2.1500000000000004</v>
      </c>
      <c r="J119" s="23">
        <f t="shared" si="29"/>
        <v>-0.71500000000000019</v>
      </c>
      <c r="M119" s="46">
        <f t="shared" si="20"/>
        <v>0</v>
      </c>
      <c r="N119" s="46">
        <f t="shared" si="43"/>
        <v>0</v>
      </c>
      <c r="O119" s="46">
        <f t="shared" si="43"/>
        <v>0</v>
      </c>
      <c r="P119" s="46">
        <f t="shared" si="45"/>
        <v>0</v>
      </c>
      <c r="Q119" s="46">
        <f t="shared" si="45"/>
        <v>0</v>
      </c>
      <c r="R119" s="46">
        <f t="shared" si="45"/>
        <v>0</v>
      </c>
      <c r="S119" s="46">
        <f t="shared" si="45"/>
        <v>0</v>
      </c>
      <c r="T119" s="46">
        <f t="shared" si="45"/>
        <v>-0.08</v>
      </c>
      <c r="U119" s="46">
        <f t="shared" si="45"/>
        <v>-0.09</v>
      </c>
      <c r="V119" s="46">
        <f t="shared" si="45"/>
        <v>-0.1</v>
      </c>
      <c r="W119" s="46">
        <f t="shared" si="45"/>
        <v>-0.11</v>
      </c>
      <c r="X119" s="46">
        <f t="shared" si="45"/>
        <v>-0.12</v>
      </c>
      <c r="Z119" s="46">
        <f t="shared" si="30"/>
        <v>0</v>
      </c>
      <c r="AA119" s="46">
        <f t="shared" si="41"/>
        <v>0</v>
      </c>
      <c r="AB119" s="46">
        <f t="shared" si="41"/>
        <v>0</v>
      </c>
      <c r="AC119" s="46">
        <f t="shared" ref="AC119:AK128" si="46">IF(AC$7="Long",IF(AC$6="Put",MAX(AC$4-$A119,0),MAX($A119-AC$4,0))*AC$5,IF(AC$6="Put",MIN($A119-AC$4,0),MIN(AC$4-$A119,0))*AC$5)</f>
        <v>0</v>
      </c>
      <c r="AD119" s="46">
        <f t="shared" si="46"/>
        <v>0</v>
      </c>
      <c r="AE119" s="46">
        <f t="shared" si="46"/>
        <v>0</v>
      </c>
      <c r="AF119" s="46">
        <f t="shared" si="46"/>
        <v>0</v>
      </c>
      <c r="AG119" s="46">
        <f t="shared" si="46"/>
        <v>-6.3000000000000014E-2</v>
      </c>
      <c r="AH119" s="46">
        <f t="shared" si="46"/>
        <v>-5.3000000000000005E-2</v>
      </c>
      <c r="AI119" s="46">
        <f t="shared" si="46"/>
        <v>-4.300000000000001E-2</v>
      </c>
      <c r="AJ119" s="46">
        <f t="shared" si="46"/>
        <v>-3.3000000000000008E-2</v>
      </c>
      <c r="AK119" s="46">
        <f t="shared" si="46"/>
        <v>-2.3000000000000007E-2</v>
      </c>
    </row>
    <row r="120" spans="1:37" x14ac:dyDescent="0.25">
      <c r="A120" s="21">
        <v>7.2</v>
      </c>
      <c r="B120" s="15">
        <f t="shared" si="39"/>
        <v>-0.72000000000000008</v>
      </c>
      <c r="C120" s="3">
        <f t="shared" si="26"/>
        <v>6.48</v>
      </c>
      <c r="D120" s="2"/>
      <c r="E120" s="5">
        <f t="shared" si="31"/>
        <v>5</v>
      </c>
      <c r="F120" s="3">
        <f t="shared" si="27"/>
        <v>4.28</v>
      </c>
      <c r="G120" s="3"/>
      <c r="H120" s="3">
        <f t="shared" si="28"/>
        <v>-2.2000000000000002</v>
      </c>
      <c r="J120" s="23">
        <f t="shared" si="29"/>
        <v>-0.7200000000000002</v>
      </c>
      <c r="M120" s="46">
        <f t="shared" si="20"/>
        <v>0</v>
      </c>
      <c r="N120" s="46">
        <f t="shared" si="43"/>
        <v>0</v>
      </c>
      <c r="O120" s="46">
        <f t="shared" si="43"/>
        <v>0</v>
      </c>
      <c r="P120" s="46">
        <f t="shared" si="45"/>
        <v>0</v>
      </c>
      <c r="Q120" s="46">
        <f t="shared" si="45"/>
        <v>0</v>
      </c>
      <c r="R120" s="46">
        <f t="shared" si="45"/>
        <v>0</v>
      </c>
      <c r="S120" s="46">
        <f t="shared" si="45"/>
        <v>0</v>
      </c>
      <c r="T120" s="46">
        <f t="shared" si="45"/>
        <v>-0.08</v>
      </c>
      <c r="U120" s="46">
        <f t="shared" si="45"/>
        <v>-0.09</v>
      </c>
      <c r="V120" s="46">
        <f t="shared" si="45"/>
        <v>-0.1</v>
      </c>
      <c r="W120" s="46">
        <f t="shared" si="45"/>
        <v>-0.11</v>
      </c>
      <c r="X120" s="46">
        <f t="shared" si="45"/>
        <v>-0.12</v>
      </c>
      <c r="Z120" s="46">
        <f t="shared" si="30"/>
        <v>0</v>
      </c>
      <c r="AA120" s="46">
        <f t="shared" ref="AA120:AB139" si="47">IF(AA$7="Long",IF(AA$6="Put",MAX(AA$4-$A120,0),MAX($A120-AA$4,0))*AA$5,IF(AA$6="Put",MIN($A120-AA$4,0),MIN(AA$4-$A120,0))*AA$5)</f>
        <v>0</v>
      </c>
      <c r="AB120" s="46">
        <f t="shared" si="47"/>
        <v>0</v>
      </c>
      <c r="AC120" s="46">
        <f t="shared" si="46"/>
        <v>0</v>
      </c>
      <c r="AD120" s="46">
        <f t="shared" si="46"/>
        <v>0</v>
      </c>
      <c r="AE120" s="46">
        <f t="shared" si="46"/>
        <v>0</v>
      </c>
      <c r="AF120" s="46">
        <f t="shared" si="46"/>
        <v>0</v>
      </c>
      <c r="AG120" s="46">
        <f t="shared" si="46"/>
        <v>-6.4000000000000001E-2</v>
      </c>
      <c r="AH120" s="46">
        <f t="shared" si="46"/>
        <v>-5.4000000000000006E-2</v>
      </c>
      <c r="AI120" s="46">
        <f t="shared" si="46"/>
        <v>-4.4000000000000004E-2</v>
      </c>
      <c r="AJ120" s="46">
        <f t="shared" si="46"/>
        <v>-3.4000000000000002E-2</v>
      </c>
      <c r="AK120" s="46">
        <f t="shared" si="46"/>
        <v>-2.4000000000000004E-2</v>
      </c>
    </row>
    <row r="121" spans="1:37" x14ac:dyDescent="0.25">
      <c r="A121" s="21">
        <v>7.25</v>
      </c>
      <c r="B121" s="15">
        <f t="shared" si="39"/>
        <v>-0.72500000000000009</v>
      </c>
      <c r="C121" s="3">
        <f t="shared" si="26"/>
        <v>6.5250000000000004</v>
      </c>
      <c r="D121" s="2"/>
      <c r="E121" s="5">
        <f t="shared" si="31"/>
        <v>5</v>
      </c>
      <c r="F121" s="3">
        <f t="shared" si="27"/>
        <v>4.2750000000000004</v>
      </c>
      <c r="G121" s="3"/>
      <c r="H121" s="3">
        <f t="shared" si="28"/>
        <v>-2.25</v>
      </c>
      <c r="J121" s="23">
        <f t="shared" si="29"/>
        <v>-0.72500000000000009</v>
      </c>
      <c r="M121" s="46">
        <f t="shared" si="20"/>
        <v>0</v>
      </c>
      <c r="N121" s="46">
        <f t="shared" si="43"/>
        <v>0</v>
      </c>
      <c r="O121" s="46">
        <f t="shared" si="43"/>
        <v>0</v>
      </c>
      <c r="P121" s="46">
        <f t="shared" si="45"/>
        <v>0</v>
      </c>
      <c r="Q121" s="46">
        <f t="shared" si="45"/>
        <v>0</v>
      </c>
      <c r="R121" s="46">
        <f t="shared" si="45"/>
        <v>0</v>
      </c>
      <c r="S121" s="46">
        <f t="shared" si="45"/>
        <v>0</v>
      </c>
      <c r="T121" s="46">
        <f t="shared" si="45"/>
        <v>-0.08</v>
      </c>
      <c r="U121" s="46">
        <f t="shared" si="45"/>
        <v>-0.09</v>
      </c>
      <c r="V121" s="46">
        <f t="shared" si="45"/>
        <v>-0.1</v>
      </c>
      <c r="W121" s="46">
        <f t="shared" si="45"/>
        <v>-0.11</v>
      </c>
      <c r="X121" s="46">
        <f t="shared" si="45"/>
        <v>-0.12</v>
      </c>
      <c r="Z121" s="46">
        <f t="shared" si="30"/>
        <v>0</v>
      </c>
      <c r="AA121" s="46">
        <f t="shared" si="47"/>
        <v>0</v>
      </c>
      <c r="AB121" s="46">
        <f t="shared" si="47"/>
        <v>0</v>
      </c>
      <c r="AC121" s="46">
        <f t="shared" si="46"/>
        <v>0</v>
      </c>
      <c r="AD121" s="46">
        <f t="shared" si="46"/>
        <v>0</v>
      </c>
      <c r="AE121" s="46">
        <f t="shared" si="46"/>
        <v>0</v>
      </c>
      <c r="AF121" s="46">
        <f t="shared" si="46"/>
        <v>0</v>
      </c>
      <c r="AG121" s="46">
        <f t="shared" si="46"/>
        <v>-6.5000000000000002E-2</v>
      </c>
      <c r="AH121" s="46">
        <f t="shared" si="46"/>
        <v>-5.5E-2</v>
      </c>
      <c r="AI121" s="46">
        <f t="shared" si="46"/>
        <v>-4.4999999999999998E-2</v>
      </c>
      <c r="AJ121" s="46">
        <f t="shared" si="46"/>
        <v>-3.5000000000000003E-2</v>
      </c>
      <c r="AK121" s="46">
        <f t="shared" si="46"/>
        <v>-2.5000000000000001E-2</v>
      </c>
    </row>
    <row r="122" spans="1:37" x14ac:dyDescent="0.25">
      <c r="A122" s="21">
        <v>7.3000000000000096</v>
      </c>
      <c r="B122" s="15">
        <f t="shared" si="39"/>
        <v>-0.73000000000000098</v>
      </c>
      <c r="C122" s="3">
        <f t="shared" si="26"/>
        <v>6.5700000000000083</v>
      </c>
      <c r="D122" s="2"/>
      <c r="E122" s="5">
        <f t="shared" si="31"/>
        <v>5</v>
      </c>
      <c r="F122" s="3">
        <f t="shared" si="27"/>
        <v>4.2699999999999987</v>
      </c>
      <c r="G122" s="3"/>
      <c r="H122" s="3">
        <f t="shared" si="28"/>
        <v>-2.3000000000000096</v>
      </c>
      <c r="J122" s="23">
        <f t="shared" si="29"/>
        <v>-0.73000000000000087</v>
      </c>
      <c r="M122" s="46">
        <f t="shared" si="20"/>
        <v>0</v>
      </c>
      <c r="N122" s="46">
        <f t="shared" si="43"/>
        <v>0</v>
      </c>
      <c r="O122" s="46">
        <f t="shared" si="43"/>
        <v>0</v>
      </c>
      <c r="P122" s="46">
        <f t="shared" si="45"/>
        <v>0</v>
      </c>
      <c r="Q122" s="46">
        <f t="shared" si="45"/>
        <v>0</v>
      </c>
      <c r="R122" s="46">
        <f t="shared" si="45"/>
        <v>0</v>
      </c>
      <c r="S122" s="46">
        <f t="shared" si="45"/>
        <v>0</v>
      </c>
      <c r="T122" s="46">
        <f t="shared" si="45"/>
        <v>-0.08</v>
      </c>
      <c r="U122" s="46">
        <f t="shared" si="45"/>
        <v>-0.09</v>
      </c>
      <c r="V122" s="46">
        <f t="shared" si="45"/>
        <v>-0.1</v>
      </c>
      <c r="W122" s="46">
        <f t="shared" si="45"/>
        <v>-0.11</v>
      </c>
      <c r="X122" s="46">
        <f t="shared" si="45"/>
        <v>-0.12</v>
      </c>
      <c r="Z122" s="46">
        <f t="shared" si="30"/>
        <v>0</v>
      </c>
      <c r="AA122" s="46">
        <f t="shared" si="47"/>
        <v>0</v>
      </c>
      <c r="AB122" s="46">
        <f t="shared" si="47"/>
        <v>0</v>
      </c>
      <c r="AC122" s="46">
        <f t="shared" si="46"/>
        <v>0</v>
      </c>
      <c r="AD122" s="46">
        <f t="shared" si="46"/>
        <v>0</v>
      </c>
      <c r="AE122" s="46">
        <f t="shared" si="46"/>
        <v>0</v>
      </c>
      <c r="AF122" s="46">
        <f t="shared" si="46"/>
        <v>0</v>
      </c>
      <c r="AG122" s="46">
        <f t="shared" si="46"/>
        <v>-6.6000000000000197E-2</v>
      </c>
      <c r="AH122" s="46">
        <f t="shared" si="46"/>
        <v>-5.6000000000000195E-2</v>
      </c>
      <c r="AI122" s="46">
        <f t="shared" si="46"/>
        <v>-4.6000000000000194E-2</v>
      </c>
      <c r="AJ122" s="46">
        <f t="shared" si="46"/>
        <v>-3.6000000000000192E-2</v>
      </c>
      <c r="AK122" s="46">
        <f t="shared" si="46"/>
        <v>-2.6000000000000193E-2</v>
      </c>
    </row>
    <row r="123" spans="1:37" x14ac:dyDescent="0.25">
      <c r="A123" s="21">
        <v>7.3500000000000103</v>
      </c>
      <c r="B123" s="15">
        <f t="shared" si="39"/>
        <v>-0.7350000000000011</v>
      </c>
      <c r="C123" s="3">
        <f t="shared" si="26"/>
        <v>6.6150000000000091</v>
      </c>
      <c r="D123" s="2"/>
      <c r="E123" s="5">
        <f t="shared" si="31"/>
        <v>5</v>
      </c>
      <c r="F123" s="3">
        <f t="shared" si="27"/>
        <v>4.2649999999999988</v>
      </c>
      <c r="G123" s="3"/>
      <c r="H123" s="3">
        <f t="shared" si="28"/>
        <v>-2.3500000000000103</v>
      </c>
      <c r="J123" s="23">
        <f t="shared" si="29"/>
        <v>-0.73500000000000099</v>
      </c>
      <c r="M123" s="46">
        <f t="shared" si="20"/>
        <v>0</v>
      </c>
      <c r="N123" s="46">
        <f t="shared" si="43"/>
        <v>0</v>
      </c>
      <c r="O123" s="46">
        <f t="shared" si="43"/>
        <v>0</v>
      </c>
      <c r="P123" s="46">
        <f t="shared" si="45"/>
        <v>0</v>
      </c>
      <c r="Q123" s="46">
        <f t="shared" si="45"/>
        <v>0</v>
      </c>
      <c r="R123" s="46">
        <f t="shared" si="45"/>
        <v>0</v>
      </c>
      <c r="S123" s="46">
        <f t="shared" si="45"/>
        <v>0</v>
      </c>
      <c r="T123" s="46">
        <f t="shared" si="45"/>
        <v>-0.08</v>
      </c>
      <c r="U123" s="46">
        <f t="shared" si="45"/>
        <v>-0.09</v>
      </c>
      <c r="V123" s="46">
        <f t="shared" si="45"/>
        <v>-0.1</v>
      </c>
      <c r="W123" s="46">
        <f t="shared" si="45"/>
        <v>-0.11</v>
      </c>
      <c r="X123" s="46">
        <f t="shared" si="45"/>
        <v>-0.12</v>
      </c>
      <c r="Z123" s="46">
        <f t="shared" si="30"/>
        <v>0</v>
      </c>
      <c r="AA123" s="46">
        <f t="shared" si="47"/>
        <v>0</v>
      </c>
      <c r="AB123" s="46">
        <f t="shared" si="47"/>
        <v>0</v>
      </c>
      <c r="AC123" s="46">
        <f t="shared" si="46"/>
        <v>0</v>
      </c>
      <c r="AD123" s="46">
        <f t="shared" si="46"/>
        <v>0</v>
      </c>
      <c r="AE123" s="46">
        <f t="shared" si="46"/>
        <v>0</v>
      </c>
      <c r="AF123" s="46">
        <f t="shared" si="46"/>
        <v>0</v>
      </c>
      <c r="AG123" s="46">
        <f t="shared" si="46"/>
        <v>-6.7000000000000212E-2</v>
      </c>
      <c r="AH123" s="46">
        <f t="shared" si="46"/>
        <v>-5.700000000000021E-2</v>
      </c>
      <c r="AI123" s="46">
        <f t="shared" si="46"/>
        <v>-4.7000000000000208E-2</v>
      </c>
      <c r="AJ123" s="46">
        <f t="shared" si="46"/>
        <v>-3.7000000000000206E-2</v>
      </c>
      <c r="AK123" s="46">
        <f t="shared" si="46"/>
        <v>-2.7000000000000208E-2</v>
      </c>
    </row>
    <row r="124" spans="1:37" x14ac:dyDescent="0.25">
      <c r="A124" s="21">
        <v>7.4</v>
      </c>
      <c r="B124" s="15">
        <f t="shared" si="39"/>
        <v>-0.7400000000000001</v>
      </c>
      <c r="C124" s="3">
        <f t="shared" si="26"/>
        <v>6.66</v>
      </c>
      <c r="D124" s="2"/>
      <c r="E124" s="5">
        <f t="shared" si="31"/>
        <v>5</v>
      </c>
      <c r="F124" s="3">
        <f t="shared" si="27"/>
        <v>4.26</v>
      </c>
      <c r="G124" s="3"/>
      <c r="H124" s="3">
        <f t="shared" si="28"/>
        <v>-2.4000000000000004</v>
      </c>
      <c r="J124" s="23">
        <f t="shared" si="29"/>
        <v>-0.74000000000000021</v>
      </c>
      <c r="M124" s="46">
        <f t="shared" si="20"/>
        <v>0</v>
      </c>
      <c r="N124" s="46">
        <f t="shared" si="43"/>
        <v>0</v>
      </c>
      <c r="O124" s="46">
        <f t="shared" si="43"/>
        <v>0</v>
      </c>
      <c r="P124" s="46">
        <f t="shared" si="45"/>
        <v>0</v>
      </c>
      <c r="Q124" s="46">
        <f t="shared" si="45"/>
        <v>0</v>
      </c>
      <c r="R124" s="46">
        <f t="shared" si="45"/>
        <v>0</v>
      </c>
      <c r="S124" s="46">
        <f t="shared" si="45"/>
        <v>0</v>
      </c>
      <c r="T124" s="46">
        <f t="shared" si="45"/>
        <v>-0.08</v>
      </c>
      <c r="U124" s="46">
        <f t="shared" si="45"/>
        <v>-0.09</v>
      </c>
      <c r="V124" s="46">
        <f t="shared" si="45"/>
        <v>-0.1</v>
      </c>
      <c r="W124" s="46">
        <f t="shared" si="45"/>
        <v>-0.11</v>
      </c>
      <c r="X124" s="46">
        <f t="shared" si="45"/>
        <v>-0.12</v>
      </c>
      <c r="Z124" s="46">
        <f t="shared" si="30"/>
        <v>0</v>
      </c>
      <c r="AA124" s="46">
        <f t="shared" si="47"/>
        <v>0</v>
      </c>
      <c r="AB124" s="46">
        <f t="shared" si="47"/>
        <v>0</v>
      </c>
      <c r="AC124" s="46">
        <f t="shared" si="46"/>
        <v>0</v>
      </c>
      <c r="AD124" s="46">
        <f t="shared" si="46"/>
        <v>0</v>
      </c>
      <c r="AE124" s="46">
        <f t="shared" si="46"/>
        <v>0</v>
      </c>
      <c r="AF124" s="46">
        <f t="shared" si="46"/>
        <v>0</v>
      </c>
      <c r="AG124" s="46">
        <f t="shared" si="46"/>
        <v>-6.8000000000000005E-2</v>
      </c>
      <c r="AH124" s="46">
        <f t="shared" si="46"/>
        <v>-5.800000000000001E-2</v>
      </c>
      <c r="AI124" s="46">
        <f t="shared" si="46"/>
        <v>-4.8000000000000008E-2</v>
      </c>
      <c r="AJ124" s="46">
        <f t="shared" si="46"/>
        <v>-3.8000000000000006E-2</v>
      </c>
      <c r="AK124" s="46">
        <f t="shared" si="46"/>
        <v>-2.8000000000000008E-2</v>
      </c>
    </row>
    <row r="125" spans="1:37" x14ac:dyDescent="0.25">
      <c r="A125" s="21">
        <v>7.45</v>
      </c>
      <c r="B125" s="15">
        <f t="shared" si="39"/>
        <v>-0.74500000000000011</v>
      </c>
      <c r="C125" s="3">
        <f t="shared" si="26"/>
        <v>6.7050000000000001</v>
      </c>
      <c r="D125" s="2"/>
      <c r="E125" s="5">
        <f t="shared" si="31"/>
        <v>5</v>
      </c>
      <c r="F125" s="3">
        <f t="shared" si="27"/>
        <v>4.2549999999999999</v>
      </c>
      <c r="G125" s="3"/>
      <c r="H125" s="3">
        <f t="shared" si="28"/>
        <v>-2.4500000000000002</v>
      </c>
      <c r="J125" s="23">
        <f t="shared" si="29"/>
        <v>-0.74500000000000011</v>
      </c>
      <c r="M125" s="46">
        <f t="shared" si="20"/>
        <v>0</v>
      </c>
      <c r="N125" s="46">
        <f t="shared" si="43"/>
        <v>0</v>
      </c>
      <c r="O125" s="46">
        <f t="shared" si="43"/>
        <v>0</v>
      </c>
      <c r="P125" s="46">
        <f t="shared" ref="P125:X134" si="48">IF(P$7="Long",IF(P$6="Call",IF($A125&gt;P$4,1,0),IF(P$4&gt;$A125,1,0))*P$5,IF(P$6="Call",IF(P$4&lt;=$A125,-1,0),IF($A125&lt;=P$4,-1,0))*P$5)</f>
        <v>0</v>
      </c>
      <c r="Q125" s="46">
        <f t="shared" si="48"/>
        <v>0</v>
      </c>
      <c r="R125" s="46">
        <f t="shared" si="48"/>
        <v>0</v>
      </c>
      <c r="S125" s="46">
        <f t="shared" si="48"/>
        <v>0</v>
      </c>
      <c r="T125" s="46">
        <f t="shared" si="48"/>
        <v>-0.08</v>
      </c>
      <c r="U125" s="46">
        <f t="shared" si="48"/>
        <v>-0.09</v>
      </c>
      <c r="V125" s="46">
        <f t="shared" si="48"/>
        <v>-0.1</v>
      </c>
      <c r="W125" s="46">
        <f t="shared" si="48"/>
        <v>-0.11</v>
      </c>
      <c r="X125" s="46">
        <f t="shared" si="48"/>
        <v>-0.12</v>
      </c>
      <c r="Z125" s="46">
        <f t="shared" si="30"/>
        <v>0</v>
      </c>
      <c r="AA125" s="46">
        <f t="shared" si="47"/>
        <v>0</v>
      </c>
      <c r="AB125" s="46">
        <f t="shared" si="47"/>
        <v>0</v>
      </c>
      <c r="AC125" s="46">
        <f t="shared" si="46"/>
        <v>0</v>
      </c>
      <c r="AD125" s="46">
        <f t="shared" si="46"/>
        <v>0</v>
      </c>
      <c r="AE125" s="46">
        <f t="shared" si="46"/>
        <v>0</v>
      </c>
      <c r="AF125" s="46">
        <f t="shared" si="46"/>
        <v>0</v>
      </c>
      <c r="AG125" s="46">
        <f t="shared" si="46"/>
        <v>-6.9000000000000006E-2</v>
      </c>
      <c r="AH125" s="46">
        <f t="shared" si="46"/>
        <v>-5.9000000000000004E-2</v>
      </c>
      <c r="AI125" s="46">
        <f t="shared" si="46"/>
        <v>-4.9000000000000002E-2</v>
      </c>
      <c r="AJ125" s="46">
        <f t="shared" si="46"/>
        <v>-3.9000000000000007E-2</v>
      </c>
      <c r="AK125" s="46">
        <f t="shared" si="46"/>
        <v>-2.9000000000000005E-2</v>
      </c>
    </row>
    <row r="126" spans="1:37" x14ac:dyDescent="0.25">
      <c r="A126" s="21">
        <v>7.5</v>
      </c>
      <c r="B126" s="15">
        <f t="shared" si="39"/>
        <v>-0.75</v>
      </c>
      <c r="C126" s="3">
        <f t="shared" si="26"/>
        <v>6.75</v>
      </c>
      <c r="D126" s="2"/>
      <c r="E126" s="5">
        <f t="shared" si="31"/>
        <v>5</v>
      </c>
      <c r="F126" s="3">
        <f t="shared" si="27"/>
        <v>4.25</v>
      </c>
      <c r="G126" s="3"/>
      <c r="H126" s="3">
        <f t="shared" si="28"/>
        <v>-2.5</v>
      </c>
      <c r="J126" s="23">
        <f t="shared" si="29"/>
        <v>-0.75000000000000022</v>
      </c>
      <c r="M126" s="46">
        <f t="shared" si="20"/>
        <v>0</v>
      </c>
      <c r="N126" s="46">
        <f t="shared" ref="N126:O145" si="49">IF(N$7="Long",IF(N$6="Call",IF($A126&gt;N$4,1,0),IF(N$4&gt;$A126,1,0))*N$5,IF(N$6="Call",IF(N$4&lt;=$A126,-1,0),IF($A126&lt;=N$4,-1,0))*N$5)</f>
        <v>0</v>
      </c>
      <c r="O126" s="46">
        <f t="shared" si="49"/>
        <v>0</v>
      </c>
      <c r="P126" s="46">
        <f t="shared" si="48"/>
        <v>0</v>
      </c>
      <c r="Q126" s="46">
        <f t="shared" si="48"/>
        <v>0</v>
      </c>
      <c r="R126" s="46">
        <f t="shared" si="48"/>
        <v>0</v>
      </c>
      <c r="S126" s="46">
        <f t="shared" si="48"/>
        <v>0</v>
      </c>
      <c r="T126" s="46">
        <f t="shared" si="48"/>
        <v>-0.08</v>
      </c>
      <c r="U126" s="46">
        <f t="shared" si="48"/>
        <v>-0.09</v>
      </c>
      <c r="V126" s="46">
        <f t="shared" si="48"/>
        <v>-0.1</v>
      </c>
      <c r="W126" s="46">
        <f t="shared" si="48"/>
        <v>-0.11</v>
      </c>
      <c r="X126" s="46">
        <f t="shared" si="48"/>
        <v>-0.12</v>
      </c>
      <c r="Z126" s="46">
        <f t="shared" si="30"/>
        <v>0</v>
      </c>
      <c r="AA126" s="46">
        <f t="shared" si="47"/>
        <v>0</v>
      </c>
      <c r="AB126" s="46">
        <f t="shared" si="47"/>
        <v>0</v>
      </c>
      <c r="AC126" s="46">
        <f t="shared" si="46"/>
        <v>0</v>
      </c>
      <c r="AD126" s="46">
        <f t="shared" si="46"/>
        <v>0</v>
      </c>
      <c r="AE126" s="46">
        <f t="shared" si="46"/>
        <v>0</v>
      </c>
      <c r="AF126" s="46">
        <f t="shared" si="46"/>
        <v>0</v>
      </c>
      <c r="AG126" s="46">
        <f t="shared" si="46"/>
        <v>-7.0000000000000007E-2</v>
      </c>
      <c r="AH126" s="46">
        <f t="shared" si="46"/>
        <v>-0.06</v>
      </c>
      <c r="AI126" s="46">
        <f t="shared" si="46"/>
        <v>-0.05</v>
      </c>
      <c r="AJ126" s="46">
        <f t="shared" si="46"/>
        <v>-0.04</v>
      </c>
      <c r="AK126" s="46">
        <f t="shared" si="46"/>
        <v>-0.03</v>
      </c>
    </row>
    <row r="127" spans="1:37" x14ac:dyDescent="0.25">
      <c r="A127" s="21">
        <v>7.5500000000000096</v>
      </c>
      <c r="B127" s="15">
        <f t="shared" si="39"/>
        <v>-0.755000000000001</v>
      </c>
      <c r="C127" s="3">
        <f t="shared" si="26"/>
        <v>6.7950000000000088</v>
      </c>
      <c r="D127" s="2"/>
      <c r="E127" s="5">
        <f t="shared" si="31"/>
        <v>5</v>
      </c>
      <c r="F127" s="3">
        <f t="shared" si="27"/>
        <v>4.2449999999999992</v>
      </c>
      <c r="G127" s="3"/>
      <c r="H127" s="3">
        <f t="shared" si="28"/>
        <v>-2.5500000000000096</v>
      </c>
      <c r="J127" s="23">
        <f t="shared" si="29"/>
        <v>-0.75500000000000078</v>
      </c>
      <c r="M127" s="46">
        <f t="shared" si="20"/>
        <v>0</v>
      </c>
      <c r="N127" s="46">
        <f t="shared" si="49"/>
        <v>0</v>
      </c>
      <c r="O127" s="46">
        <f t="shared" si="49"/>
        <v>0</v>
      </c>
      <c r="P127" s="46">
        <f t="shared" si="48"/>
        <v>0</v>
      </c>
      <c r="Q127" s="46">
        <f t="shared" si="48"/>
        <v>0</v>
      </c>
      <c r="R127" s="46">
        <f t="shared" si="48"/>
        <v>0</v>
      </c>
      <c r="S127" s="46">
        <f t="shared" si="48"/>
        <v>0</v>
      </c>
      <c r="T127" s="46">
        <f t="shared" si="48"/>
        <v>-0.08</v>
      </c>
      <c r="U127" s="46">
        <f t="shared" si="48"/>
        <v>-0.09</v>
      </c>
      <c r="V127" s="46">
        <f t="shared" si="48"/>
        <v>-0.1</v>
      </c>
      <c r="W127" s="46">
        <f t="shared" si="48"/>
        <v>-0.11</v>
      </c>
      <c r="X127" s="46">
        <f t="shared" si="48"/>
        <v>-0.12</v>
      </c>
      <c r="Z127" s="46">
        <f t="shared" si="30"/>
        <v>0</v>
      </c>
      <c r="AA127" s="46">
        <f t="shared" si="47"/>
        <v>0</v>
      </c>
      <c r="AB127" s="46">
        <f t="shared" si="47"/>
        <v>0</v>
      </c>
      <c r="AC127" s="46">
        <f t="shared" si="46"/>
        <v>0</v>
      </c>
      <c r="AD127" s="46">
        <f t="shared" si="46"/>
        <v>0</v>
      </c>
      <c r="AE127" s="46">
        <f t="shared" si="46"/>
        <v>0</v>
      </c>
      <c r="AF127" s="46">
        <f t="shared" si="46"/>
        <v>0</v>
      </c>
      <c r="AG127" s="46">
        <f t="shared" si="46"/>
        <v>-7.1000000000000188E-2</v>
      </c>
      <c r="AH127" s="46">
        <f t="shared" si="46"/>
        <v>-6.1000000000000193E-2</v>
      </c>
      <c r="AI127" s="46">
        <f t="shared" si="46"/>
        <v>-5.1000000000000191E-2</v>
      </c>
      <c r="AJ127" s="46">
        <f t="shared" si="46"/>
        <v>-4.1000000000000196E-2</v>
      </c>
      <c r="AK127" s="46">
        <f t="shared" si="46"/>
        <v>-3.1000000000000194E-2</v>
      </c>
    </row>
    <row r="128" spans="1:37" x14ac:dyDescent="0.25">
      <c r="A128" s="21">
        <v>7.6000000000000103</v>
      </c>
      <c r="B128" s="15">
        <f t="shared" si="39"/>
        <v>-0.76000000000000112</v>
      </c>
      <c r="C128" s="3">
        <f t="shared" si="26"/>
        <v>6.8400000000000087</v>
      </c>
      <c r="D128" s="2"/>
      <c r="E128" s="5">
        <f t="shared" si="31"/>
        <v>5</v>
      </c>
      <c r="F128" s="3">
        <f t="shared" si="27"/>
        <v>4.2399999999999984</v>
      </c>
      <c r="G128" s="3"/>
      <c r="H128" s="3">
        <f t="shared" si="28"/>
        <v>-2.6000000000000103</v>
      </c>
      <c r="J128" s="23">
        <f t="shared" si="29"/>
        <v>-0.7600000000000009</v>
      </c>
      <c r="M128" s="46">
        <f t="shared" si="20"/>
        <v>0</v>
      </c>
      <c r="N128" s="46">
        <f t="shared" si="49"/>
        <v>0</v>
      </c>
      <c r="O128" s="46">
        <f t="shared" si="49"/>
        <v>0</v>
      </c>
      <c r="P128" s="46">
        <f t="shared" si="48"/>
        <v>0</v>
      </c>
      <c r="Q128" s="46">
        <f t="shared" si="48"/>
        <v>0</v>
      </c>
      <c r="R128" s="46">
        <f t="shared" si="48"/>
        <v>0</v>
      </c>
      <c r="S128" s="46">
        <f t="shared" si="48"/>
        <v>0</v>
      </c>
      <c r="T128" s="46">
        <f t="shared" si="48"/>
        <v>-0.08</v>
      </c>
      <c r="U128" s="46">
        <f t="shared" si="48"/>
        <v>-0.09</v>
      </c>
      <c r="V128" s="46">
        <f t="shared" si="48"/>
        <v>-0.1</v>
      </c>
      <c r="W128" s="46">
        <f t="shared" si="48"/>
        <v>-0.11</v>
      </c>
      <c r="X128" s="46">
        <f t="shared" si="48"/>
        <v>-0.12</v>
      </c>
      <c r="Z128" s="46">
        <f t="shared" si="30"/>
        <v>0</v>
      </c>
      <c r="AA128" s="46">
        <f t="shared" si="47"/>
        <v>0</v>
      </c>
      <c r="AB128" s="46">
        <f t="shared" si="47"/>
        <v>0</v>
      </c>
      <c r="AC128" s="46">
        <f t="shared" si="46"/>
        <v>0</v>
      </c>
      <c r="AD128" s="46">
        <f t="shared" si="46"/>
        <v>0</v>
      </c>
      <c r="AE128" s="46">
        <f t="shared" si="46"/>
        <v>0</v>
      </c>
      <c r="AF128" s="46">
        <f t="shared" si="46"/>
        <v>0</v>
      </c>
      <c r="AG128" s="46">
        <f t="shared" si="46"/>
        <v>-7.2000000000000203E-2</v>
      </c>
      <c r="AH128" s="46">
        <f t="shared" si="46"/>
        <v>-6.2000000000000208E-2</v>
      </c>
      <c r="AI128" s="46">
        <f t="shared" si="46"/>
        <v>-5.2000000000000206E-2</v>
      </c>
      <c r="AJ128" s="46">
        <f t="shared" si="46"/>
        <v>-4.2000000000000204E-2</v>
      </c>
      <c r="AK128" s="46">
        <f t="shared" si="46"/>
        <v>-3.2000000000000209E-2</v>
      </c>
    </row>
    <row r="129" spans="1:37" x14ac:dyDescent="0.25">
      <c r="A129" s="21">
        <v>7.65</v>
      </c>
      <c r="B129" s="15">
        <f t="shared" si="39"/>
        <v>-0.76500000000000012</v>
      </c>
      <c r="C129" s="3">
        <f t="shared" si="26"/>
        <v>6.8849999999999998</v>
      </c>
      <c r="D129" s="2"/>
      <c r="E129" s="5">
        <f t="shared" si="31"/>
        <v>5</v>
      </c>
      <c r="F129" s="3">
        <f t="shared" si="27"/>
        <v>4.2349999999999994</v>
      </c>
      <c r="G129" s="3"/>
      <c r="H129" s="3">
        <f t="shared" si="28"/>
        <v>-2.6500000000000004</v>
      </c>
      <c r="J129" s="23">
        <f t="shared" si="29"/>
        <v>-0.76500000000000012</v>
      </c>
      <c r="M129" s="46">
        <f t="shared" si="20"/>
        <v>0</v>
      </c>
      <c r="N129" s="46">
        <f t="shared" si="49"/>
        <v>0</v>
      </c>
      <c r="O129" s="46">
        <f t="shared" si="49"/>
        <v>0</v>
      </c>
      <c r="P129" s="46">
        <f t="shared" si="48"/>
        <v>0</v>
      </c>
      <c r="Q129" s="46">
        <f t="shared" si="48"/>
        <v>0</v>
      </c>
      <c r="R129" s="46">
        <f t="shared" si="48"/>
        <v>0</v>
      </c>
      <c r="S129" s="46">
        <f t="shared" si="48"/>
        <v>0</v>
      </c>
      <c r="T129" s="46">
        <f t="shared" si="48"/>
        <v>-0.08</v>
      </c>
      <c r="U129" s="46">
        <f t="shared" si="48"/>
        <v>-0.09</v>
      </c>
      <c r="V129" s="46">
        <f t="shared" si="48"/>
        <v>-0.1</v>
      </c>
      <c r="W129" s="46">
        <f t="shared" si="48"/>
        <v>-0.11</v>
      </c>
      <c r="X129" s="46">
        <f t="shared" si="48"/>
        <v>-0.12</v>
      </c>
      <c r="Z129" s="46">
        <f t="shared" si="30"/>
        <v>0</v>
      </c>
      <c r="AA129" s="46">
        <f t="shared" si="47"/>
        <v>0</v>
      </c>
      <c r="AB129" s="46">
        <f t="shared" si="47"/>
        <v>0</v>
      </c>
      <c r="AC129" s="46">
        <f t="shared" ref="AC129:AK138" si="50">IF(AC$7="Long",IF(AC$6="Put",MAX(AC$4-$A129,0),MAX($A129-AC$4,0))*AC$5,IF(AC$6="Put",MIN($A129-AC$4,0),MIN(AC$4-$A129,0))*AC$5)</f>
        <v>0</v>
      </c>
      <c r="AD129" s="46">
        <f t="shared" si="50"/>
        <v>0</v>
      </c>
      <c r="AE129" s="46">
        <f t="shared" si="50"/>
        <v>0</v>
      </c>
      <c r="AF129" s="46">
        <f t="shared" si="50"/>
        <v>0</v>
      </c>
      <c r="AG129" s="46">
        <f t="shared" si="50"/>
        <v>-7.3000000000000009E-2</v>
      </c>
      <c r="AH129" s="46">
        <f t="shared" si="50"/>
        <v>-6.3000000000000014E-2</v>
      </c>
      <c r="AI129" s="46">
        <f t="shared" si="50"/>
        <v>-5.3000000000000005E-2</v>
      </c>
      <c r="AJ129" s="46">
        <f t="shared" si="50"/>
        <v>-4.300000000000001E-2</v>
      </c>
      <c r="AK129" s="46">
        <f t="shared" si="50"/>
        <v>-3.3000000000000008E-2</v>
      </c>
    </row>
    <row r="130" spans="1:37" x14ac:dyDescent="0.25">
      <c r="A130" s="21">
        <v>7.7000000000000099</v>
      </c>
      <c r="B130" s="15">
        <f t="shared" si="39"/>
        <v>-0.77000000000000102</v>
      </c>
      <c r="C130" s="3">
        <f t="shared" si="26"/>
        <v>6.9300000000000086</v>
      </c>
      <c r="D130" s="2"/>
      <c r="E130" s="5">
        <f t="shared" si="31"/>
        <v>5</v>
      </c>
      <c r="F130" s="3">
        <f t="shared" si="27"/>
        <v>4.2299999999999986</v>
      </c>
      <c r="G130" s="3"/>
      <c r="H130" s="3">
        <f t="shared" si="28"/>
        <v>-2.7000000000000099</v>
      </c>
      <c r="J130" s="23">
        <f t="shared" si="29"/>
        <v>-0.77000000000000091</v>
      </c>
      <c r="M130" s="46">
        <f t="shared" ref="M130:M186" si="51">IF(M$7="Long",IF(M$6="Call",IF($A130&gt;M$4,1,0),IF(M$4&gt;$A130,1,0))*M$5,IF(M$6="Call",IF(M$4&lt;=$A130,-1,0),IF($A130&lt;=M$4,-1,0))*M$5)</f>
        <v>0</v>
      </c>
      <c r="N130" s="46">
        <f t="shared" si="49"/>
        <v>0</v>
      </c>
      <c r="O130" s="46">
        <f t="shared" si="49"/>
        <v>0</v>
      </c>
      <c r="P130" s="46">
        <f t="shared" si="48"/>
        <v>0</v>
      </c>
      <c r="Q130" s="46">
        <f t="shared" si="48"/>
        <v>0</v>
      </c>
      <c r="R130" s="46">
        <f t="shared" si="48"/>
        <v>0</v>
      </c>
      <c r="S130" s="46">
        <f t="shared" si="48"/>
        <v>0</v>
      </c>
      <c r="T130" s="46">
        <f t="shared" si="48"/>
        <v>-0.08</v>
      </c>
      <c r="U130" s="46">
        <f t="shared" si="48"/>
        <v>-0.09</v>
      </c>
      <c r="V130" s="46">
        <f t="shared" si="48"/>
        <v>-0.1</v>
      </c>
      <c r="W130" s="46">
        <f t="shared" si="48"/>
        <v>-0.11</v>
      </c>
      <c r="X130" s="46">
        <f t="shared" si="48"/>
        <v>-0.12</v>
      </c>
      <c r="Z130" s="46">
        <f t="shared" si="30"/>
        <v>0</v>
      </c>
      <c r="AA130" s="46">
        <f t="shared" si="47"/>
        <v>0</v>
      </c>
      <c r="AB130" s="46">
        <f t="shared" si="47"/>
        <v>0</v>
      </c>
      <c r="AC130" s="46">
        <f t="shared" si="50"/>
        <v>0</v>
      </c>
      <c r="AD130" s="46">
        <f t="shared" si="50"/>
        <v>0</v>
      </c>
      <c r="AE130" s="46">
        <f t="shared" si="50"/>
        <v>0</v>
      </c>
      <c r="AF130" s="46">
        <f t="shared" si="50"/>
        <v>0</v>
      </c>
      <c r="AG130" s="46">
        <f t="shared" si="50"/>
        <v>-7.4000000000000205E-2</v>
      </c>
      <c r="AH130" s="46">
        <f t="shared" si="50"/>
        <v>-6.4000000000000196E-2</v>
      </c>
      <c r="AI130" s="46">
        <f t="shared" si="50"/>
        <v>-5.4000000000000201E-2</v>
      </c>
      <c r="AJ130" s="46">
        <f t="shared" si="50"/>
        <v>-4.4000000000000199E-2</v>
      </c>
      <c r="AK130" s="46">
        <f t="shared" si="50"/>
        <v>-3.4000000000000197E-2</v>
      </c>
    </row>
    <row r="131" spans="1:37" x14ac:dyDescent="0.25">
      <c r="A131" s="21">
        <v>7.7500000000000098</v>
      </c>
      <c r="B131" s="15">
        <f t="shared" si="39"/>
        <v>-0.77500000000000102</v>
      </c>
      <c r="C131" s="3">
        <f t="shared" si="26"/>
        <v>6.9750000000000085</v>
      </c>
      <c r="D131" s="2"/>
      <c r="E131" s="5">
        <f t="shared" si="31"/>
        <v>5</v>
      </c>
      <c r="F131" s="3">
        <f t="shared" si="27"/>
        <v>4.2249999999999988</v>
      </c>
      <c r="G131" s="3"/>
      <c r="H131" s="3">
        <f t="shared" si="28"/>
        <v>-2.7500000000000098</v>
      </c>
      <c r="J131" s="23">
        <f t="shared" si="29"/>
        <v>-0.7750000000000008</v>
      </c>
      <c r="M131" s="46">
        <f t="shared" si="51"/>
        <v>0</v>
      </c>
      <c r="N131" s="46">
        <f t="shared" si="49"/>
        <v>0</v>
      </c>
      <c r="O131" s="46">
        <f t="shared" si="49"/>
        <v>0</v>
      </c>
      <c r="P131" s="46">
        <f t="shared" si="48"/>
        <v>0</v>
      </c>
      <c r="Q131" s="46">
        <f t="shared" si="48"/>
        <v>0</v>
      </c>
      <c r="R131" s="46">
        <f t="shared" si="48"/>
        <v>0</v>
      </c>
      <c r="S131" s="46">
        <f t="shared" si="48"/>
        <v>0</v>
      </c>
      <c r="T131" s="46">
        <f t="shared" si="48"/>
        <v>-0.08</v>
      </c>
      <c r="U131" s="46">
        <f t="shared" si="48"/>
        <v>-0.09</v>
      </c>
      <c r="V131" s="46">
        <f t="shared" si="48"/>
        <v>-0.1</v>
      </c>
      <c r="W131" s="46">
        <f t="shared" si="48"/>
        <v>-0.11</v>
      </c>
      <c r="X131" s="46">
        <f t="shared" si="48"/>
        <v>-0.12</v>
      </c>
      <c r="Z131" s="46">
        <f t="shared" si="30"/>
        <v>0</v>
      </c>
      <c r="AA131" s="46">
        <f t="shared" si="47"/>
        <v>0</v>
      </c>
      <c r="AB131" s="46">
        <f t="shared" si="47"/>
        <v>0</v>
      </c>
      <c r="AC131" s="46">
        <f t="shared" si="50"/>
        <v>0</v>
      </c>
      <c r="AD131" s="46">
        <f t="shared" si="50"/>
        <v>0</v>
      </c>
      <c r="AE131" s="46">
        <f t="shared" si="50"/>
        <v>0</v>
      </c>
      <c r="AF131" s="46">
        <f t="shared" si="50"/>
        <v>0</v>
      </c>
      <c r="AG131" s="46">
        <f t="shared" si="50"/>
        <v>-7.5000000000000192E-2</v>
      </c>
      <c r="AH131" s="46">
        <f t="shared" si="50"/>
        <v>-6.5000000000000197E-2</v>
      </c>
      <c r="AI131" s="46">
        <f t="shared" si="50"/>
        <v>-5.5000000000000195E-2</v>
      </c>
      <c r="AJ131" s="46">
        <f t="shared" si="50"/>
        <v>-4.50000000000002E-2</v>
      </c>
      <c r="AK131" s="46">
        <f t="shared" si="50"/>
        <v>-3.5000000000000198E-2</v>
      </c>
    </row>
    <row r="132" spans="1:37" x14ac:dyDescent="0.25">
      <c r="A132" s="21">
        <v>7.8000000000000096</v>
      </c>
      <c r="B132" s="15">
        <f t="shared" si="39"/>
        <v>-0.78000000000000103</v>
      </c>
      <c r="C132" s="3">
        <f t="shared" si="26"/>
        <v>7.0200000000000085</v>
      </c>
      <c r="D132" s="2"/>
      <c r="E132" s="5">
        <f t="shared" si="31"/>
        <v>5</v>
      </c>
      <c r="F132" s="3">
        <f t="shared" si="27"/>
        <v>4.2199999999999989</v>
      </c>
      <c r="G132" s="3"/>
      <c r="H132" s="3">
        <f t="shared" si="28"/>
        <v>-2.8000000000000096</v>
      </c>
      <c r="J132" s="23">
        <f t="shared" si="29"/>
        <v>-0.7800000000000008</v>
      </c>
      <c r="M132" s="46">
        <f t="shared" si="51"/>
        <v>0</v>
      </c>
      <c r="N132" s="46">
        <f t="shared" si="49"/>
        <v>0</v>
      </c>
      <c r="O132" s="46">
        <f t="shared" si="49"/>
        <v>0</v>
      </c>
      <c r="P132" s="46">
        <f t="shared" si="48"/>
        <v>0</v>
      </c>
      <c r="Q132" s="46">
        <f t="shared" si="48"/>
        <v>0</v>
      </c>
      <c r="R132" s="46">
        <f t="shared" si="48"/>
        <v>0</v>
      </c>
      <c r="S132" s="46">
        <f t="shared" si="48"/>
        <v>0</v>
      </c>
      <c r="T132" s="46">
        <f t="shared" si="48"/>
        <v>-0.08</v>
      </c>
      <c r="U132" s="46">
        <f t="shared" si="48"/>
        <v>-0.09</v>
      </c>
      <c r="V132" s="46">
        <f t="shared" si="48"/>
        <v>-0.1</v>
      </c>
      <c r="W132" s="46">
        <f t="shared" si="48"/>
        <v>-0.11</v>
      </c>
      <c r="X132" s="46">
        <f t="shared" si="48"/>
        <v>-0.12</v>
      </c>
      <c r="Z132" s="46">
        <f t="shared" si="30"/>
        <v>0</v>
      </c>
      <c r="AA132" s="46">
        <f t="shared" si="47"/>
        <v>0</v>
      </c>
      <c r="AB132" s="46">
        <f t="shared" si="47"/>
        <v>0</v>
      </c>
      <c r="AC132" s="46">
        <f t="shared" si="50"/>
        <v>0</v>
      </c>
      <c r="AD132" s="46">
        <f t="shared" si="50"/>
        <v>0</v>
      </c>
      <c r="AE132" s="46">
        <f t="shared" si="50"/>
        <v>0</v>
      </c>
      <c r="AF132" s="46">
        <f t="shared" si="50"/>
        <v>0</v>
      </c>
      <c r="AG132" s="46">
        <f t="shared" si="50"/>
        <v>-7.6000000000000192E-2</v>
      </c>
      <c r="AH132" s="46">
        <f t="shared" si="50"/>
        <v>-6.6000000000000197E-2</v>
      </c>
      <c r="AI132" s="46">
        <f t="shared" si="50"/>
        <v>-5.6000000000000195E-2</v>
      </c>
      <c r="AJ132" s="46">
        <f t="shared" si="50"/>
        <v>-4.6000000000000194E-2</v>
      </c>
      <c r="AK132" s="46">
        <f t="shared" si="50"/>
        <v>-3.6000000000000192E-2</v>
      </c>
    </row>
    <row r="133" spans="1:37" x14ac:dyDescent="0.25">
      <c r="A133" s="21">
        <v>7.8500000000000103</v>
      </c>
      <c r="B133" s="15">
        <f t="shared" si="39"/>
        <v>-0.78500000000000103</v>
      </c>
      <c r="C133" s="3">
        <f t="shared" si="26"/>
        <v>7.0650000000000093</v>
      </c>
      <c r="D133" s="2"/>
      <c r="E133" s="5">
        <f t="shared" si="31"/>
        <v>5</v>
      </c>
      <c r="F133" s="3">
        <f t="shared" si="27"/>
        <v>4.214999999999999</v>
      </c>
      <c r="G133" s="3"/>
      <c r="H133" s="3">
        <f t="shared" si="28"/>
        <v>-2.8500000000000103</v>
      </c>
      <c r="J133" s="23">
        <f t="shared" si="29"/>
        <v>-0.78500000000000092</v>
      </c>
      <c r="M133" s="46">
        <f t="shared" si="51"/>
        <v>0</v>
      </c>
      <c r="N133" s="46">
        <f t="shared" si="49"/>
        <v>0</v>
      </c>
      <c r="O133" s="46">
        <f t="shared" si="49"/>
        <v>0</v>
      </c>
      <c r="P133" s="46">
        <f t="shared" si="48"/>
        <v>0</v>
      </c>
      <c r="Q133" s="46">
        <f t="shared" si="48"/>
        <v>0</v>
      </c>
      <c r="R133" s="46">
        <f t="shared" si="48"/>
        <v>0</v>
      </c>
      <c r="S133" s="46">
        <f t="shared" si="48"/>
        <v>0</v>
      </c>
      <c r="T133" s="46">
        <f t="shared" si="48"/>
        <v>-0.08</v>
      </c>
      <c r="U133" s="46">
        <f t="shared" si="48"/>
        <v>-0.09</v>
      </c>
      <c r="V133" s="46">
        <f t="shared" si="48"/>
        <v>-0.1</v>
      </c>
      <c r="W133" s="46">
        <f t="shared" si="48"/>
        <v>-0.11</v>
      </c>
      <c r="X133" s="46">
        <f t="shared" si="48"/>
        <v>-0.12</v>
      </c>
      <c r="Z133" s="46">
        <f t="shared" si="30"/>
        <v>0</v>
      </c>
      <c r="AA133" s="46">
        <f t="shared" si="47"/>
        <v>0</v>
      </c>
      <c r="AB133" s="46">
        <f t="shared" si="47"/>
        <v>0</v>
      </c>
      <c r="AC133" s="46">
        <f t="shared" si="50"/>
        <v>0</v>
      </c>
      <c r="AD133" s="46">
        <f t="shared" si="50"/>
        <v>0</v>
      </c>
      <c r="AE133" s="46">
        <f t="shared" si="50"/>
        <v>0</v>
      </c>
      <c r="AF133" s="46">
        <f t="shared" si="50"/>
        <v>0</v>
      </c>
      <c r="AG133" s="46">
        <f t="shared" si="50"/>
        <v>-7.7000000000000207E-2</v>
      </c>
      <c r="AH133" s="46">
        <f t="shared" si="50"/>
        <v>-6.7000000000000212E-2</v>
      </c>
      <c r="AI133" s="46">
        <f t="shared" si="50"/>
        <v>-5.700000000000021E-2</v>
      </c>
      <c r="AJ133" s="46">
        <f t="shared" si="50"/>
        <v>-4.7000000000000208E-2</v>
      </c>
      <c r="AK133" s="46">
        <f t="shared" si="50"/>
        <v>-3.7000000000000206E-2</v>
      </c>
    </row>
    <row r="134" spans="1:37" x14ac:dyDescent="0.25">
      <c r="A134" s="21">
        <v>7.9</v>
      </c>
      <c r="B134" s="15">
        <f t="shared" si="39"/>
        <v>-0.79</v>
      </c>
      <c r="C134" s="3">
        <f t="shared" si="26"/>
        <v>7.11</v>
      </c>
      <c r="D134" s="2"/>
      <c r="E134" s="5">
        <f t="shared" si="31"/>
        <v>5</v>
      </c>
      <c r="F134" s="3">
        <f t="shared" si="27"/>
        <v>4.21</v>
      </c>
      <c r="G134" s="3"/>
      <c r="H134" s="3">
        <f t="shared" si="28"/>
        <v>-2.9000000000000004</v>
      </c>
      <c r="J134" s="23">
        <f t="shared" si="29"/>
        <v>-0.79000000000000026</v>
      </c>
      <c r="M134" s="46">
        <f t="shared" si="51"/>
        <v>0</v>
      </c>
      <c r="N134" s="46">
        <f t="shared" si="49"/>
        <v>0</v>
      </c>
      <c r="O134" s="46">
        <f t="shared" si="49"/>
        <v>0</v>
      </c>
      <c r="P134" s="46">
        <f t="shared" si="48"/>
        <v>0</v>
      </c>
      <c r="Q134" s="46">
        <f t="shared" si="48"/>
        <v>0</v>
      </c>
      <c r="R134" s="46">
        <f t="shared" si="48"/>
        <v>0</v>
      </c>
      <c r="S134" s="46">
        <f t="shared" si="48"/>
        <v>0</v>
      </c>
      <c r="T134" s="46">
        <f t="shared" si="48"/>
        <v>-0.08</v>
      </c>
      <c r="U134" s="46">
        <f t="shared" si="48"/>
        <v>-0.09</v>
      </c>
      <c r="V134" s="46">
        <f t="shared" si="48"/>
        <v>-0.1</v>
      </c>
      <c r="W134" s="46">
        <f t="shared" si="48"/>
        <v>-0.11</v>
      </c>
      <c r="X134" s="46">
        <f t="shared" si="48"/>
        <v>-0.12</v>
      </c>
      <c r="Z134" s="46">
        <f t="shared" si="30"/>
        <v>0</v>
      </c>
      <c r="AA134" s="46">
        <f t="shared" si="47"/>
        <v>0</v>
      </c>
      <c r="AB134" s="46">
        <f t="shared" si="47"/>
        <v>0</v>
      </c>
      <c r="AC134" s="46">
        <f t="shared" si="50"/>
        <v>0</v>
      </c>
      <c r="AD134" s="46">
        <f t="shared" si="50"/>
        <v>0</v>
      </c>
      <c r="AE134" s="46">
        <f t="shared" si="50"/>
        <v>0</v>
      </c>
      <c r="AF134" s="46">
        <f t="shared" si="50"/>
        <v>0</v>
      </c>
      <c r="AG134" s="46">
        <f t="shared" si="50"/>
        <v>-7.8000000000000014E-2</v>
      </c>
      <c r="AH134" s="46">
        <f t="shared" si="50"/>
        <v>-6.8000000000000005E-2</v>
      </c>
      <c r="AI134" s="46">
        <f t="shared" si="50"/>
        <v>-5.800000000000001E-2</v>
      </c>
      <c r="AJ134" s="46">
        <f t="shared" si="50"/>
        <v>-4.8000000000000008E-2</v>
      </c>
      <c r="AK134" s="46">
        <f t="shared" si="50"/>
        <v>-3.8000000000000006E-2</v>
      </c>
    </row>
    <row r="135" spans="1:37" x14ac:dyDescent="0.25">
      <c r="A135" s="21">
        <v>7.9500000000000099</v>
      </c>
      <c r="B135" s="15">
        <f t="shared" si="39"/>
        <v>-0.79500000000000104</v>
      </c>
      <c r="C135" s="3">
        <f t="shared" si="26"/>
        <v>7.1550000000000091</v>
      </c>
      <c r="D135" s="2"/>
      <c r="E135" s="5">
        <f t="shared" si="31"/>
        <v>5</v>
      </c>
      <c r="F135" s="3">
        <f t="shared" si="27"/>
        <v>4.2049999999999992</v>
      </c>
      <c r="G135" s="3"/>
      <c r="H135" s="3">
        <f t="shared" si="28"/>
        <v>-2.9500000000000099</v>
      </c>
      <c r="J135" s="23">
        <f t="shared" si="29"/>
        <v>-0.79500000000000082</v>
      </c>
      <c r="M135" s="46">
        <f t="shared" si="51"/>
        <v>0</v>
      </c>
      <c r="N135" s="46">
        <f t="shared" si="49"/>
        <v>0</v>
      </c>
      <c r="O135" s="46">
        <f t="shared" si="49"/>
        <v>0</v>
      </c>
      <c r="P135" s="46">
        <f t="shared" ref="P135:X144" si="52">IF(P$7="Long",IF(P$6="Call",IF($A135&gt;P$4,1,0),IF(P$4&gt;$A135,1,0))*P$5,IF(P$6="Call",IF(P$4&lt;=$A135,-1,0),IF($A135&lt;=P$4,-1,0))*P$5)</f>
        <v>0</v>
      </c>
      <c r="Q135" s="46">
        <f t="shared" si="52"/>
        <v>0</v>
      </c>
      <c r="R135" s="46">
        <f t="shared" si="52"/>
        <v>0</v>
      </c>
      <c r="S135" s="46">
        <f t="shared" si="52"/>
        <v>0</v>
      </c>
      <c r="T135" s="46">
        <f t="shared" si="52"/>
        <v>-0.08</v>
      </c>
      <c r="U135" s="46">
        <f t="shared" si="52"/>
        <v>-0.09</v>
      </c>
      <c r="V135" s="46">
        <f t="shared" si="52"/>
        <v>-0.1</v>
      </c>
      <c r="W135" s="46">
        <f t="shared" si="52"/>
        <v>-0.11</v>
      </c>
      <c r="X135" s="46">
        <f t="shared" si="52"/>
        <v>-0.12</v>
      </c>
      <c r="Z135" s="46">
        <f t="shared" si="30"/>
        <v>0</v>
      </c>
      <c r="AA135" s="46">
        <f t="shared" si="47"/>
        <v>0</v>
      </c>
      <c r="AB135" s="46">
        <f t="shared" si="47"/>
        <v>0</v>
      </c>
      <c r="AC135" s="46">
        <f t="shared" si="50"/>
        <v>0</v>
      </c>
      <c r="AD135" s="46">
        <f t="shared" si="50"/>
        <v>0</v>
      </c>
      <c r="AE135" s="46">
        <f t="shared" si="50"/>
        <v>0</v>
      </c>
      <c r="AF135" s="46">
        <f t="shared" si="50"/>
        <v>0</v>
      </c>
      <c r="AG135" s="46">
        <f t="shared" si="50"/>
        <v>-7.9000000000000195E-2</v>
      </c>
      <c r="AH135" s="46">
        <f t="shared" si="50"/>
        <v>-6.90000000000002E-2</v>
      </c>
      <c r="AI135" s="46">
        <f t="shared" si="50"/>
        <v>-5.9000000000000198E-2</v>
      </c>
      <c r="AJ135" s="46">
        <f t="shared" si="50"/>
        <v>-4.9000000000000203E-2</v>
      </c>
      <c r="AK135" s="46">
        <f t="shared" si="50"/>
        <v>-3.9000000000000201E-2</v>
      </c>
    </row>
    <row r="136" spans="1:37" x14ac:dyDescent="0.25">
      <c r="A136" s="21">
        <v>8.0000000000000107</v>
      </c>
      <c r="B136" s="15">
        <f t="shared" si="39"/>
        <v>-0.80000000000000115</v>
      </c>
      <c r="C136" s="3">
        <f t="shared" si="26"/>
        <v>7.2000000000000099</v>
      </c>
      <c r="D136" s="2"/>
      <c r="E136" s="5">
        <f t="shared" si="31"/>
        <v>5</v>
      </c>
      <c r="F136" s="3">
        <f t="shared" si="27"/>
        <v>4.1999999999999993</v>
      </c>
      <c r="G136" s="3"/>
      <c r="H136" s="3">
        <f t="shared" si="28"/>
        <v>-3.0000000000000107</v>
      </c>
      <c r="J136" s="23">
        <f t="shared" si="29"/>
        <v>-0.80000000000000093</v>
      </c>
      <c r="M136" s="46">
        <f t="shared" si="51"/>
        <v>0</v>
      </c>
      <c r="N136" s="46">
        <f t="shared" si="49"/>
        <v>0</v>
      </c>
      <c r="O136" s="46">
        <f t="shared" si="49"/>
        <v>0</v>
      </c>
      <c r="P136" s="46">
        <f t="shared" si="52"/>
        <v>0</v>
      </c>
      <c r="Q136" s="46">
        <f t="shared" si="52"/>
        <v>0</v>
      </c>
      <c r="R136" s="46">
        <f t="shared" si="52"/>
        <v>0</v>
      </c>
      <c r="S136" s="46">
        <f t="shared" si="52"/>
        <v>0</v>
      </c>
      <c r="T136" s="46">
        <f t="shared" si="52"/>
        <v>-0.08</v>
      </c>
      <c r="U136" s="46">
        <f t="shared" si="52"/>
        <v>-0.09</v>
      </c>
      <c r="V136" s="46">
        <f t="shared" si="52"/>
        <v>-0.1</v>
      </c>
      <c r="W136" s="46">
        <f t="shared" si="52"/>
        <v>-0.11</v>
      </c>
      <c r="X136" s="46">
        <f t="shared" si="52"/>
        <v>-0.12</v>
      </c>
      <c r="Z136" s="46">
        <f t="shared" si="30"/>
        <v>0</v>
      </c>
      <c r="AA136" s="46">
        <f t="shared" si="47"/>
        <v>0</v>
      </c>
      <c r="AB136" s="46">
        <f t="shared" si="47"/>
        <v>0</v>
      </c>
      <c r="AC136" s="46">
        <f t="shared" si="50"/>
        <v>0</v>
      </c>
      <c r="AD136" s="46">
        <f t="shared" si="50"/>
        <v>0</v>
      </c>
      <c r="AE136" s="46">
        <f t="shared" si="50"/>
        <v>0</v>
      </c>
      <c r="AF136" s="46">
        <f t="shared" si="50"/>
        <v>0</v>
      </c>
      <c r="AG136" s="46">
        <f t="shared" si="50"/>
        <v>-8.000000000000021E-2</v>
      </c>
      <c r="AH136" s="46">
        <f t="shared" si="50"/>
        <v>-7.0000000000000215E-2</v>
      </c>
      <c r="AI136" s="46">
        <f t="shared" si="50"/>
        <v>-6.0000000000000213E-2</v>
      </c>
      <c r="AJ136" s="46">
        <f t="shared" si="50"/>
        <v>-5.0000000000000211E-2</v>
      </c>
      <c r="AK136" s="46">
        <f t="shared" si="50"/>
        <v>-4.0000000000000216E-2</v>
      </c>
    </row>
    <row r="137" spans="1:37" x14ac:dyDescent="0.25">
      <c r="A137" s="21">
        <v>8.0500000000000096</v>
      </c>
      <c r="B137" s="15">
        <f t="shared" si="39"/>
        <v>-0.80500000000000105</v>
      </c>
      <c r="C137" s="3">
        <f t="shared" si="26"/>
        <v>7.2450000000000081</v>
      </c>
      <c r="D137" s="2"/>
      <c r="E137" s="5">
        <f t="shared" si="31"/>
        <v>5</v>
      </c>
      <c r="F137" s="3">
        <f t="shared" si="27"/>
        <v>4.1949999999999985</v>
      </c>
      <c r="G137" s="3"/>
      <c r="H137" s="3">
        <f t="shared" si="28"/>
        <v>-3.0500000000000096</v>
      </c>
      <c r="J137" s="23">
        <f t="shared" si="29"/>
        <v>-0.80500000000000083</v>
      </c>
      <c r="M137" s="46">
        <f t="shared" si="51"/>
        <v>0</v>
      </c>
      <c r="N137" s="46">
        <f t="shared" si="49"/>
        <v>0</v>
      </c>
      <c r="O137" s="46">
        <f t="shared" si="49"/>
        <v>0</v>
      </c>
      <c r="P137" s="46">
        <f t="shared" si="52"/>
        <v>0</v>
      </c>
      <c r="Q137" s="46">
        <f t="shared" si="52"/>
        <v>0</v>
      </c>
      <c r="R137" s="46">
        <f t="shared" si="52"/>
        <v>0</v>
      </c>
      <c r="S137" s="46">
        <f t="shared" si="52"/>
        <v>0</v>
      </c>
      <c r="T137" s="46">
        <f t="shared" si="52"/>
        <v>-0.08</v>
      </c>
      <c r="U137" s="46">
        <f t="shared" si="52"/>
        <v>-0.09</v>
      </c>
      <c r="V137" s="46">
        <f t="shared" si="52"/>
        <v>-0.1</v>
      </c>
      <c r="W137" s="46">
        <f t="shared" si="52"/>
        <v>-0.11</v>
      </c>
      <c r="X137" s="46">
        <f t="shared" si="52"/>
        <v>-0.12</v>
      </c>
      <c r="Z137" s="46">
        <f t="shared" si="30"/>
        <v>0</v>
      </c>
      <c r="AA137" s="46">
        <f t="shared" si="47"/>
        <v>0</v>
      </c>
      <c r="AB137" s="46">
        <f t="shared" si="47"/>
        <v>0</v>
      </c>
      <c r="AC137" s="46">
        <f t="shared" si="50"/>
        <v>0</v>
      </c>
      <c r="AD137" s="46">
        <f t="shared" si="50"/>
        <v>0</v>
      </c>
      <c r="AE137" s="46">
        <f t="shared" si="50"/>
        <v>0</v>
      </c>
      <c r="AF137" s="46">
        <f t="shared" si="50"/>
        <v>0</v>
      </c>
      <c r="AG137" s="46">
        <f t="shared" si="50"/>
        <v>-8.1000000000000197E-2</v>
      </c>
      <c r="AH137" s="46">
        <f t="shared" si="50"/>
        <v>-7.1000000000000188E-2</v>
      </c>
      <c r="AI137" s="46">
        <f t="shared" si="50"/>
        <v>-6.1000000000000193E-2</v>
      </c>
      <c r="AJ137" s="46">
        <f t="shared" si="50"/>
        <v>-5.1000000000000191E-2</v>
      </c>
      <c r="AK137" s="46">
        <f t="shared" si="50"/>
        <v>-4.1000000000000196E-2</v>
      </c>
    </row>
    <row r="138" spans="1:37" x14ac:dyDescent="0.25">
      <c r="A138" s="21">
        <v>8.1000000000000103</v>
      </c>
      <c r="B138" s="15">
        <f t="shared" ref="B138:B186" si="53">-A138*0.1</f>
        <v>-0.81000000000000105</v>
      </c>
      <c r="C138" s="3">
        <f t="shared" si="26"/>
        <v>7.2900000000000089</v>
      </c>
      <c r="D138" s="2"/>
      <c r="E138" s="5">
        <f t="shared" si="31"/>
        <v>5</v>
      </c>
      <c r="F138" s="3">
        <f t="shared" si="27"/>
        <v>4.1899999999999986</v>
      </c>
      <c r="G138" s="3"/>
      <c r="H138" s="3">
        <f t="shared" si="28"/>
        <v>-3.1000000000000103</v>
      </c>
      <c r="J138" s="23">
        <f t="shared" si="29"/>
        <v>-0.81000000000000094</v>
      </c>
      <c r="M138" s="46">
        <f t="shared" si="51"/>
        <v>0</v>
      </c>
      <c r="N138" s="46">
        <f t="shared" si="49"/>
        <v>0</v>
      </c>
      <c r="O138" s="46">
        <f t="shared" si="49"/>
        <v>0</v>
      </c>
      <c r="P138" s="46">
        <f t="shared" si="52"/>
        <v>0</v>
      </c>
      <c r="Q138" s="46">
        <f t="shared" si="52"/>
        <v>0</v>
      </c>
      <c r="R138" s="46">
        <f t="shared" si="52"/>
        <v>0</v>
      </c>
      <c r="S138" s="46">
        <f t="shared" si="52"/>
        <v>0</v>
      </c>
      <c r="T138" s="46">
        <f t="shared" si="52"/>
        <v>-0.08</v>
      </c>
      <c r="U138" s="46">
        <f t="shared" si="52"/>
        <v>-0.09</v>
      </c>
      <c r="V138" s="46">
        <f t="shared" si="52"/>
        <v>-0.1</v>
      </c>
      <c r="W138" s="46">
        <f t="shared" si="52"/>
        <v>-0.11</v>
      </c>
      <c r="X138" s="46">
        <f t="shared" si="52"/>
        <v>-0.12</v>
      </c>
      <c r="Z138" s="46">
        <f t="shared" si="30"/>
        <v>0</v>
      </c>
      <c r="AA138" s="46">
        <f t="shared" si="47"/>
        <v>0</v>
      </c>
      <c r="AB138" s="46">
        <f t="shared" si="47"/>
        <v>0</v>
      </c>
      <c r="AC138" s="46">
        <f t="shared" si="50"/>
        <v>0</v>
      </c>
      <c r="AD138" s="46">
        <f t="shared" si="50"/>
        <v>0</v>
      </c>
      <c r="AE138" s="46">
        <f t="shared" si="50"/>
        <v>0</v>
      </c>
      <c r="AF138" s="46">
        <f t="shared" si="50"/>
        <v>0</v>
      </c>
      <c r="AG138" s="46">
        <f t="shared" si="50"/>
        <v>-8.2000000000000212E-2</v>
      </c>
      <c r="AH138" s="46">
        <f t="shared" si="50"/>
        <v>-7.2000000000000203E-2</v>
      </c>
      <c r="AI138" s="46">
        <f t="shared" si="50"/>
        <v>-6.2000000000000208E-2</v>
      </c>
      <c r="AJ138" s="46">
        <f t="shared" si="50"/>
        <v>-5.2000000000000206E-2</v>
      </c>
      <c r="AK138" s="46">
        <f t="shared" si="50"/>
        <v>-4.2000000000000204E-2</v>
      </c>
    </row>
    <row r="139" spans="1:37" x14ac:dyDescent="0.25">
      <c r="A139" s="21">
        <v>8.1500000000000092</v>
      </c>
      <c r="B139" s="15">
        <f t="shared" si="53"/>
        <v>-0.81500000000000095</v>
      </c>
      <c r="C139" s="3">
        <f t="shared" si="26"/>
        <v>7.335000000000008</v>
      </c>
      <c r="D139" s="2"/>
      <c r="E139" s="5">
        <f t="shared" si="31"/>
        <v>5</v>
      </c>
      <c r="F139" s="3">
        <f t="shared" si="27"/>
        <v>4.1849999999999987</v>
      </c>
      <c r="G139" s="3"/>
      <c r="H139" s="3">
        <f t="shared" si="28"/>
        <v>-3.1500000000000092</v>
      </c>
      <c r="J139" s="23">
        <f t="shared" si="29"/>
        <v>-0.81500000000000083</v>
      </c>
      <c r="M139" s="46">
        <f t="shared" si="51"/>
        <v>0</v>
      </c>
      <c r="N139" s="46">
        <f t="shared" si="49"/>
        <v>0</v>
      </c>
      <c r="O139" s="46">
        <f t="shared" si="49"/>
        <v>0</v>
      </c>
      <c r="P139" s="46">
        <f t="shared" si="52"/>
        <v>0</v>
      </c>
      <c r="Q139" s="46">
        <f t="shared" si="52"/>
        <v>0</v>
      </c>
      <c r="R139" s="46">
        <f t="shared" si="52"/>
        <v>0</v>
      </c>
      <c r="S139" s="46">
        <f t="shared" si="52"/>
        <v>0</v>
      </c>
      <c r="T139" s="46">
        <f t="shared" si="52"/>
        <v>-0.08</v>
      </c>
      <c r="U139" s="46">
        <f t="shared" si="52"/>
        <v>-0.09</v>
      </c>
      <c r="V139" s="46">
        <f t="shared" si="52"/>
        <v>-0.1</v>
      </c>
      <c r="W139" s="46">
        <f t="shared" si="52"/>
        <v>-0.11</v>
      </c>
      <c r="X139" s="46">
        <f t="shared" si="52"/>
        <v>-0.12</v>
      </c>
      <c r="Z139" s="46">
        <f t="shared" si="30"/>
        <v>0</v>
      </c>
      <c r="AA139" s="46">
        <f t="shared" si="47"/>
        <v>0</v>
      </c>
      <c r="AB139" s="46">
        <f t="shared" si="47"/>
        <v>0</v>
      </c>
      <c r="AC139" s="46">
        <f t="shared" ref="AC139:AK148" si="54">IF(AC$7="Long",IF(AC$6="Put",MAX(AC$4-$A139,0),MAX($A139-AC$4,0))*AC$5,IF(AC$6="Put",MIN($A139-AC$4,0),MIN(AC$4-$A139,0))*AC$5)</f>
        <v>0</v>
      </c>
      <c r="AD139" s="46">
        <f t="shared" si="54"/>
        <v>0</v>
      </c>
      <c r="AE139" s="46">
        <f t="shared" si="54"/>
        <v>0</v>
      </c>
      <c r="AF139" s="46">
        <f t="shared" si="54"/>
        <v>0</v>
      </c>
      <c r="AG139" s="46">
        <f t="shared" si="54"/>
        <v>-8.3000000000000185E-2</v>
      </c>
      <c r="AH139" s="46">
        <f t="shared" si="54"/>
        <v>-7.300000000000019E-2</v>
      </c>
      <c r="AI139" s="46">
        <f t="shared" si="54"/>
        <v>-6.3000000000000181E-2</v>
      </c>
      <c r="AJ139" s="46">
        <f t="shared" si="54"/>
        <v>-5.3000000000000186E-2</v>
      </c>
      <c r="AK139" s="46">
        <f t="shared" si="54"/>
        <v>-4.3000000000000184E-2</v>
      </c>
    </row>
    <row r="140" spans="1:37" x14ac:dyDescent="0.25">
      <c r="A140" s="21">
        <v>8.2000000000000099</v>
      </c>
      <c r="B140" s="15">
        <f t="shared" si="53"/>
        <v>-0.82000000000000106</v>
      </c>
      <c r="C140" s="3">
        <f t="shared" ref="C140:C186" si="55">+A140+B140</f>
        <v>7.3800000000000088</v>
      </c>
      <c r="D140" s="2"/>
      <c r="E140" s="5">
        <f t="shared" si="31"/>
        <v>5</v>
      </c>
      <c r="F140" s="3">
        <f t="shared" ref="F140:F186" si="56">+B140+E140</f>
        <v>4.1799999999999988</v>
      </c>
      <c r="G140" s="3"/>
      <c r="H140" s="3">
        <f t="shared" ref="H140:H186" si="57">+F140-C140</f>
        <v>-3.2000000000000099</v>
      </c>
      <c r="J140" s="23">
        <f t="shared" ref="J140:J186" si="58">SUM(M140:X140,Z140:AK140)</f>
        <v>-0.82000000000000084</v>
      </c>
      <c r="M140" s="46">
        <f t="shared" si="51"/>
        <v>0</v>
      </c>
      <c r="N140" s="46">
        <f t="shared" si="49"/>
        <v>0</v>
      </c>
      <c r="O140" s="46">
        <f t="shared" si="49"/>
        <v>0</v>
      </c>
      <c r="P140" s="46">
        <f t="shared" si="52"/>
        <v>0</v>
      </c>
      <c r="Q140" s="46">
        <f t="shared" si="52"/>
        <v>0</v>
      </c>
      <c r="R140" s="46">
        <f t="shared" si="52"/>
        <v>0</v>
      </c>
      <c r="S140" s="46">
        <f t="shared" si="52"/>
        <v>0</v>
      </c>
      <c r="T140" s="46">
        <f t="shared" si="52"/>
        <v>-0.08</v>
      </c>
      <c r="U140" s="46">
        <f t="shared" si="52"/>
        <v>-0.09</v>
      </c>
      <c r="V140" s="46">
        <f t="shared" si="52"/>
        <v>-0.1</v>
      </c>
      <c r="W140" s="46">
        <f t="shared" si="52"/>
        <v>-0.11</v>
      </c>
      <c r="X140" s="46">
        <f t="shared" si="52"/>
        <v>-0.12</v>
      </c>
      <c r="Z140" s="46">
        <f t="shared" ref="Z140:Z186" si="59">IF(Z$7="Long",IF(Z$6="Put",MAX(Z$4-$A140,0),MAX($A140-Z$4,0))*Z$5,IF(Z$6="Put",MIN($A140-Z$4,0),MIN(Z$4-$A140,0))*Z$5)</f>
        <v>0</v>
      </c>
      <c r="AA140" s="46">
        <f t="shared" ref="AA140:AB158" si="60">IF(AA$7="Long",IF(AA$6="Put",MAX(AA$4-$A140,0),MAX($A140-AA$4,0))*AA$5,IF(AA$6="Put",MIN($A140-AA$4,0),MIN(AA$4-$A140,0))*AA$5)</f>
        <v>0</v>
      </c>
      <c r="AB140" s="46">
        <f t="shared" si="60"/>
        <v>0</v>
      </c>
      <c r="AC140" s="46">
        <f t="shared" si="54"/>
        <v>0</v>
      </c>
      <c r="AD140" s="46">
        <f t="shared" si="54"/>
        <v>0</v>
      </c>
      <c r="AE140" s="46">
        <f t="shared" si="54"/>
        <v>0</v>
      </c>
      <c r="AF140" s="46">
        <f t="shared" si="54"/>
        <v>0</v>
      </c>
      <c r="AG140" s="46">
        <f t="shared" si="54"/>
        <v>-8.40000000000002E-2</v>
      </c>
      <c r="AH140" s="46">
        <f t="shared" si="54"/>
        <v>-7.4000000000000205E-2</v>
      </c>
      <c r="AI140" s="46">
        <f t="shared" si="54"/>
        <v>-6.4000000000000196E-2</v>
      </c>
      <c r="AJ140" s="46">
        <f t="shared" si="54"/>
        <v>-5.4000000000000201E-2</v>
      </c>
      <c r="AK140" s="46">
        <f t="shared" si="54"/>
        <v>-4.4000000000000199E-2</v>
      </c>
    </row>
    <row r="141" spans="1:37" x14ac:dyDescent="0.25">
      <c r="A141" s="21">
        <v>8.2500000000000107</v>
      </c>
      <c r="B141" s="15">
        <f t="shared" si="53"/>
        <v>-0.82500000000000107</v>
      </c>
      <c r="C141" s="3">
        <f t="shared" si="55"/>
        <v>7.4250000000000096</v>
      </c>
      <c r="D141" s="2"/>
      <c r="E141" s="5">
        <f t="shared" ref="E141:E186" si="61">+E140</f>
        <v>5</v>
      </c>
      <c r="F141" s="3">
        <f t="shared" si="56"/>
        <v>4.1749999999999989</v>
      </c>
      <c r="G141" s="3"/>
      <c r="H141" s="3">
        <f t="shared" si="57"/>
        <v>-3.2500000000000107</v>
      </c>
      <c r="J141" s="23">
        <f t="shared" si="58"/>
        <v>-0.82500000000000095</v>
      </c>
      <c r="M141" s="46">
        <f t="shared" si="51"/>
        <v>0</v>
      </c>
      <c r="N141" s="46">
        <f t="shared" si="49"/>
        <v>0</v>
      </c>
      <c r="O141" s="46">
        <f t="shared" si="49"/>
        <v>0</v>
      </c>
      <c r="P141" s="46">
        <f t="shared" si="52"/>
        <v>0</v>
      </c>
      <c r="Q141" s="46">
        <f t="shared" si="52"/>
        <v>0</v>
      </c>
      <c r="R141" s="46">
        <f t="shared" si="52"/>
        <v>0</v>
      </c>
      <c r="S141" s="46">
        <f t="shared" si="52"/>
        <v>0</v>
      </c>
      <c r="T141" s="46">
        <f t="shared" si="52"/>
        <v>-0.08</v>
      </c>
      <c r="U141" s="46">
        <f t="shared" si="52"/>
        <v>-0.09</v>
      </c>
      <c r="V141" s="46">
        <f t="shared" si="52"/>
        <v>-0.1</v>
      </c>
      <c r="W141" s="46">
        <f t="shared" si="52"/>
        <v>-0.11</v>
      </c>
      <c r="X141" s="46">
        <f t="shared" si="52"/>
        <v>-0.12</v>
      </c>
      <c r="Z141" s="46">
        <f t="shared" si="59"/>
        <v>0</v>
      </c>
      <c r="AA141" s="46">
        <f t="shared" si="60"/>
        <v>0</v>
      </c>
      <c r="AB141" s="46">
        <f t="shared" si="60"/>
        <v>0</v>
      </c>
      <c r="AC141" s="46">
        <f t="shared" si="54"/>
        <v>0</v>
      </c>
      <c r="AD141" s="46">
        <f t="shared" si="54"/>
        <v>0</v>
      </c>
      <c r="AE141" s="46">
        <f t="shared" si="54"/>
        <v>0</v>
      </c>
      <c r="AF141" s="46">
        <f t="shared" si="54"/>
        <v>0</v>
      </c>
      <c r="AG141" s="46">
        <f t="shared" si="54"/>
        <v>-8.5000000000000214E-2</v>
      </c>
      <c r="AH141" s="46">
        <f t="shared" si="54"/>
        <v>-7.5000000000000219E-2</v>
      </c>
      <c r="AI141" s="46">
        <f t="shared" si="54"/>
        <v>-6.500000000000021E-2</v>
      </c>
      <c r="AJ141" s="46">
        <f t="shared" si="54"/>
        <v>-5.5000000000000215E-2</v>
      </c>
      <c r="AK141" s="46">
        <f t="shared" si="54"/>
        <v>-4.5000000000000213E-2</v>
      </c>
    </row>
    <row r="142" spans="1:37" x14ac:dyDescent="0.25">
      <c r="A142" s="21">
        <v>8.3000000000000096</v>
      </c>
      <c r="B142" s="15">
        <f t="shared" si="53"/>
        <v>-0.83000000000000096</v>
      </c>
      <c r="C142" s="3">
        <f t="shared" si="55"/>
        <v>7.4700000000000086</v>
      </c>
      <c r="D142" s="2"/>
      <c r="E142" s="5">
        <f t="shared" si="61"/>
        <v>5</v>
      </c>
      <c r="F142" s="3">
        <f t="shared" si="56"/>
        <v>4.169999999999999</v>
      </c>
      <c r="G142" s="3"/>
      <c r="H142" s="3">
        <f t="shared" si="57"/>
        <v>-3.3000000000000096</v>
      </c>
      <c r="J142" s="23">
        <f t="shared" si="58"/>
        <v>-0.83000000000000085</v>
      </c>
      <c r="M142" s="46">
        <f t="shared" si="51"/>
        <v>0</v>
      </c>
      <c r="N142" s="46">
        <f t="shared" si="49"/>
        <v>0</v>
      </c>
      <c r="O142" s="46">
        <f t="shared" si="49"/>
        <v>0</v>
      </c>
      <c r="P142" s="46">
        <f t="shared" si="52"/>
        <v>0</v>
      </c>
      <c r="Q142" s="46">
        <f t="shared" si="52"/>
        <v>0</v>
      </c>
      <c r="R142" s="46">
        <f t="shared" si="52"/>
        <v>0</v>
      </c>
      <c r="S142" s="46">
        <f t="shared" si="52"/>
        <v>0</v>
      </c>
      <c r="T142" s="46">
        <f t="shared" si="52"/>
        <v>-0.08</v>
      </c>
      <c r="U142" s="46">
        <f t="shared" si="52"/>
        <v>-0.09</v>
      </c>
      <c r="V142" s="46">
        <f t="shared" si="52"/>
        <v>-0.1</v>
      </c>
      <c r="W142" s="46">
        <f t="shared" si="52"/>
        <v>-0.11</v>
      </c>
      <c r="X142" s="46">
        <f t="shared" si="52"/>
        <v>-0.12</v>
      </c>
      <c r="Z142" s="46">
        <f t="shared" si="59"/>
        <v>0</v>
      </c>
      <c r="AA142" s="46">
        <f t="shared" si="60"/>
        <v>0</v>
      </c>
      <c r="AB142" s="46">
        <f t="shared" si="60"/>
        <v>0</v>
      </c>
      <c r="AC142" s="46">
        <f t="shared" si="54"/>
        <v>0</v>
      </c>
      <c r="AD142" s="46">
        <f t="shared" si="54"/>
        <v>0</v>
      </c>
      <c r="AE142" s="46">
        <f t="shared" si="54"/>
        <v>0</v>
      </c>
      <c r="AF142" s="46">
        <f t="shared" si="54"/>
        <v>0</v>
      </c>
      <c r="AG142" s="46">
        <f t="shared" si="54"/>
        <v>-8.6000000000000187E-2</v>
      </c>
      <c r="AH142" s="46">
        <f t="shared" si="54"/>
        <v>-7.6000000000000192E-2</v>
      </c>
      <c r="AI142" s="46">
        <f t="shared" si="54"/>
        <v>-6.6000000000000197E-2</v>
      </c>
      <c r="AJ142" s="46">
        <f t="shared" si="54"/>
        <v>-5.6000000000000195E-2</v>
      </c>
      <c r="AK142" s="46">
        <f t="shared" si="54"/>
        <v>-4.6000000000000194E-2</v>
      </c>
    </row>
    <row r="143" spans="1:37" x14ac:dyDescent="0.25">
      <c r="A143" s="21">
        <v>8.3500000000000103</v>
      </c>
      <c r="B143" s="15">
        <f t="shared" si="53"/>
        <v>-0.83500000000000107</v>
      </c>
      <c r="C143" s="3">
        <f t="shared" si="55"/>
        <v>7.5150000000000095</v>
      </c>
      <c r="D143" s="2"/>
      <c r="E143" s="5">
        <f t="shared" si="61"/>
        <v>5</v>
      </c>
      <c r="F143" s="3">
        <f t="shared" si="56"/>
        <v>4.1649999999999991</v>
      </c>
      <c r="G143" s="3"/>
      <c r="H143" s="3">
        <f t="shared" si="57"/>
        <v>-3.3500000000000103</v>
      </c>
      <c r="J143" s="23">
        <f t="shared" si="58"/>
        <v>-0.83500000000000085</v>
      </c>
      <c r="M143" s="46">
        <f t="shared" si="51"/>
        <v>0</v>
      </c>
      <c r="N143" s="46">
        <f t="shared" si="49"/>
        <v>0</v>
      </c>
      <c r="O143" s="46">
        <f t="shared" si="49"/>
        <v>0</v>
      </c>
      <c r="P143" s="46">
        <f t="shared" si="52"/>
        <v>0</v>
      </c>
      <c r="Q143" s="46">
        <f t="shared" si="52"/>
        <v>0</v>
      </c>
      <c r="R143" s="46">
        <f t="shared" si="52"/>
        <v>0</v>
      </c>
      <c r="S143" s="46">
        <f t="shared" si="52"/>
        <v>0</v>
      </c>
      <c r="T143" s="46">
        <f t="shared" si="52"/>
        <v>-0.08</v>
      </c>
      <c r="U143" s="46">
        <f t="shared" si="52"/>
        <v>-0.09</v>
      </c>
      <c r="V143" s="46">
        <f t="shared" si="52"/>
        <v>-0.1</v>
      </c>
      <c r="W143" s="46">
        <f t="shared" si="52"/>
        <v>-0.11</v>
      </c>
      <c r="X143" s="46">
        <f t="shared" si="52"/>
        <v>-0.12</v>
      </c>
      <c r="Z143" s="46">
        <f t="shared" si="59"/>
        <v>0</v>
      </c>
      <c r="AA143" s="46">
        <f t="shared" si="60"/>
        <v>0</v>
      </c>
      <c r="AB143" s="46">
        <f t="shared" si="60"/>
        <v>0</v>
      </c>
      <c r="AC143" s="46">
        <f t="shared" si="54"/>
        <v>0</v>
      </c>
      <c r="AD143" s="46">
        <f t="shared" si="54"/>
        <v>0</v>
      </c>
      <c r="AE143" s="46">
        <f t="shared" si="54"/>
        <v>0</v>
      </c>
      <c r="AF143" s="46">
        <f t="shared" si="54"/>
        <v>0</v>
      </c>
      <c r="AG143" s="46">
        <f t="shared" si="54"/>
        <v>-8.7000000000000202E-2</v>
      </c>
      <c r="AH143" s="46">
        <f t="shared" si="54"/>
        <v>-7.7000000000000207E-2</v>
      </c>
      <c r="AI143" s="46">
        <f t="shared" si="54"/>
        <v>-6.7000000000000212E-2</v>
      </c>
      <c r="AJ143" s="46">
        <f t="shared" si="54"/>
        <v>-5.700000000000021E-2</v>
      </c>
      <c r="AK143" s="46">
        <f t="shared" si="54"/>
        <v>-4.7000000000000208E-2</v>
      </c>
    </row>
    <row r="144" spans="1:37" x14ac:dyDescent="0.25">
      <c r="A144" s="21">
        <v>8.4000000000000092</v>
      </c>
      <c r="B144" s="15">
        <f t="shared" si="53"/>
        <v>-0.84000000000000097</v>
      </c>
      <c r="C144" s="3">
        <f t="shared" si="55"/>
        <v>7.5600000000000085</v>
      </c>
      <c r="D144" s="2"/>
      <c r="E144" s="5">
        <f t="shared" si="61"/>
        <v>5</v>
      </c>
      <c r="F144" s="3">
        <f t="shared" si="56"/>
        <v>4.1599999999999993</v>
      </c>
      <c r="G144" s="3"/>
      <c r="H144" s="3">
        <f t="shared" si="57"/>
        <v>-3.4000000000000092</v>
      </c>
      <c r="J144" s="23">
        <f t="shared" si="58"/>
        <v>-0.84000000000000086</v>
      </c>
      <c r="M144" s="46">
        <f t="shared" si="51"/>
        <v>0</v>
      </c>
      <c r="N144" s="46">
        <f t="shared" si="49"/>
        <v>0</v>
      </c>
      <c r="O144" s="46">
        <f t="shared" si="49"/>
        <v>0</v>
      </c>
      <c r="P144" s="46">
        <f t="shared" si="52"/>
        <v>0</v>
      </c>
      <c r="Q144" s="46">
        <f t="shared" si="52"/>
        <v>0</v>
      </c>
      <c r="R144" s="46">
        <f t="shared" si="52"/>
        <v>0</v>
      </c>
      <c r="S144" s="46">
        <f t="shared" si="52"/>
        <v>0</v>
      </c>
      <c r="T144" s="46">
        <f t="shared" si="52"/>
        <v>-0.08</v>
      </c>
      <c r="U144" s="46">
        <f t="shared" si="52"/>
        <v>-0.09</v>
      </c>
      <c r="V144" s="46">
        <f t="shared" si="52"/>
        <v>-0.1</v>
      </c>
      <c r="W144" s="46">
        <f t="shared" si="52"/>
        <v>-0.11</v>
      </c>
      <c r="X144" s="46">
        <f t="shared" si="52"/>
        <v>-0.12</v>
      </c>
      <c r="Z144" s="46">
        <f t="shared" si="59"/>
        <v>0</v>
      </c>
      <c r="AA144" s="46">
        <f t="shared" si="60"/>
        <v>0</v>
      </c>
      <c r="AB144" s="46">
        <f t="shared" si="60"/>
        <v>0</v>
      </c>
      <c r="AC144" s="46">
        <f t="shared" si="54"/>
        <v>0</v>
      </c>
      <c r="AD144" s="46">
        <f t="shared" si="54"/>
        <v>0</v>
      </c>
      <c r="AE144" s="46">
        <f t="shared" si="54"/>
        <v>0</v>
      </c>
      <c r="AF144" s="46">
        <f t="shared" si="54"/>
        <v>0</v>
      </c>
      <c r="AG144" s="46">
        <f t="shared" si="54"/>
        <v>-8.8000000000000189E-2</v>
      </c>
      <c r="AH144" s="46">
        <f t="shared" si="54"/>
        <v>-7.800000000000018E-2</v>
      </c>
      <c r="AI144" s="46">
        <f t="shared" si="54"/>
        <v>-6.8000000000000185E-2</v>
      </c>
      <c r="AJ144" s="46">
        <f t="shared" si="54"/>
        <v>-5.8000000000000183E-2</v>
      </c>
      <c r="AK144" s="46">
        <f t="shared" si="54"/>
        <v>-4.8000000000000188E-2</v>
      </c>
    </row>
    <row r="145" spans="1:37" x14ac:dyDescent="0.25">
      <c r="A145" s="21">
        <v>8.4500000000000099</v>
      </c>
      <c r="B145" s="15">
        <f t="shared" si="53"/>
        <v>-0.84500000000000108</v>
      </c>
      <c r="C145" s="3">
        <f t="shared" si="55"/>
        <v>7.6050000000000093</v>
      </c>
      <c r="D145" s="2"/>
      <c r="E145" s="5">
        <f t="shared" si="61"/>
        <v>5</v>
      </c>
      <c r="F145" s="3">
        <f t="shared" si="56"/>
        <v>4.1549999999999994</v>
      </c>
      <c r="G145" s="3"/>
      <c r="H145" s="3">
        <f t="shared" si="57"/>
        <v>-3.4500000000000099</v>
      </c>
      <c r="J145" s="23">
        <f t="shared" si="58"/>
        <v>-0.84500000000000086</v>
      </c>
      <c r="M145" s="46">
        <f t="shared" si="51"/>
        <v>0</v>
      </c>
      <c r="N145" s="46">
        <f t="shared" si="49"/>
        <v>0</v>
      </c>
      <c r="O145" s="46">
        <f t="shared" si="49"/>
        <v>0</v>
      </c>
      <c r="P145" s="46">
        <f t="shared" ref="P145:X156" si="62">IF(P$7="Long",IF(P$6="Call",IF($A145&gt;P$4,1,0),IF(P$4&gt;$A145,1,0))*P$5,IF(P$6="Call",IF(P$4&lt;=$A145,-1,0),IF($A145&lt;=P$4,-1,0))*P$5)</f>
        <v>0</v>
      </c>
      <c r="Q145" s="46">
        <f t="shared" si="62"/>
        <v>0</v>
      </c>
      <c r="R145" s="46">
        <f t="shared" si="62"/>
        <v>0</v>
      </c>
      <c r="S145" s="46">
        <f t="shared" si="62"/>
        <v>0</v>
      </c>
      <c r="T145" s="46">
        <f t="shared" si="62"/>
        <v>-0.08</v>
      </c>
      <c r="U145" s="46">
        <f t="shared" si="62"/>
        <v>-0.09</v>
      </c>
      <c r="V145" s="46">
        <f t="shared" si="62"/>
        <v>-0.1</v>
      </c>
      <c r="W145" s="46">
        <f t="shared" si="62"/>
        <v>-0.11</v>
      </c>
      <c r="X145" s="46">
        <f t="shared" si="62"/>
        <v>-0.12</v>
      </c>
      <c r="Z145" s="46">
        <f t="shared" si="59"/>
        <v>0</v>
      </c>
      <c r="AA145" s="46">
        <f t="shared" si="60"/>
        <v>0</v>
      </c>
      <c r="AB145" s="46">
        <f t="shared" si="60"/>
        <v>0</v>
      </c>
      <c r="AC145" s="46">
        <f t="shared" si="54"/>
        <v>0</v>
      </c>
      <c r="AD145" s="46">
        <f t="shared" si="54"/>
        <v>0</v>
      </c>
      <c r="AE145" s="46">
        <f t="shared" si="54"/>
        <v>0</v>
      </c>
      <c r="AF145" s="46">
        <f t="shared" si="54"/>
        <v>0</v>
      </c>
      <c r="AG145" s="46">
        <f t="shared" si="54"/>
        <v>-8.9000000000000204E-2</v>
      </c>
      <c r="AH145" s="46">
        <f t="shared" si="54"/>
        <v>-7.9000000000000195E-2</v>
      </c>
      <c r="AI145" s="46">
        <f t="shared" si="54"/>
        <v>-6.90000000000002E-2</v>
      </c>
      <c r="AJ145" s="46">
        <f t="shared" si="54"/>
        <v>-5.9000000000000198E-2</v>
      </c>
      <c r="AK145" s="46">
        <f t="shared" si="54"/>
        <v>-4.9000000000000203E-2</v>
      </c>
    </row>
    <row r="146" spans="1:37" x14ac:dyDescent="0.25">
      <c r="A146" s="21">
        <v>8.5000000000000107</v>
      </c>
      <c r="B146" s="15">
        <f t="shared" si="53"/>
        <v>-0.85000000000000109</v>
      </c>
      <c r="C146" s="3">
        <f t="shared" si="55"/>
        <v>7.6500000000000092</v>
      </c>
      <c r="D146" s="2"/>
      <c r="E146" s="5">
        <f t="shared" si="61"/>
        <v>5</v>
      </c>
      <c r="F146" s="3">
        <f t="shared" si="56"/>
        <v>4.1499999999999986</v>
      </c>
      <c r="G146" s="3"/>
      <c r="H146" s="3">
        <f t="shared" si="57"/>
        <v>-3.5000000000000107</v>
      </c>
      <c r="J146" s="23">
        <f t="shared" si="58"/>
        <v>-0.85000000000000098</v>
      </c>
      <c r="M146" s="46">
        <f t="shared" si="51"/>
        <v>0</v>
      </c>
      <c r="N146" s="46">
        <f t="shared" ref="N146:O157" si="63">IF(N$7="Long",IF(N$6="Call",IF($A146&gt;N$4,1,0),IF(N$4&gt;$A146,1,0))*N$5,IF(N$6="Call",IF(N$4&lt;=$A146,-1,0),IF($A146&lt;=N$4,-1,0))*N$5)</f>
        <v>0</v>
      </c>
      <c r="O146" s="46">
        <f t="shared" si="63"/>
        <v>0</v>
      </c>
      <c r="P146" s="46">
        <f t="shared" si="62"/>
        <v>0</v>
      </c>
      <c r="Q146" s="46">
        <f t="shared" si="62"/>
        <v>0</v>
      </c>
      <c r="R146" s="46">
        <f t="shared" si="62"/>
        <v>0</v>
      </c>
      <c r="S146" s="46">
        <f t="shared" si="62"/>
        <v>0</v>
      </c>
      <c r="T146" s="46">
        <f t="shared" si="62"/>
        <v>-0.08</v>
      </c>
      <c r="U146" s="46">
        <f t="shared" si="62"/>
        <v>-0.09</v>
      </c>
      <c r="V146" s="46">
        <f t="shared" si="62"/>
        <v>-0.1</v>
      </c>
      <c r="W146" s="46">
        <f t="shared" si="62"/>
        <v>-0.11</v>
      </c>
      <c r="X146" s="46">
        <f t="shared" si="62"/>
        <v>-0.12</v>
      </c>
      <c r="Z146" s="46">
        <f t="shared" si="59"/>
        <v>0</v>
      </c>
      <c r="AA146" s="46">
        <f t="shared" si="60"/>
        <v>0</v>
      </c>
      <c r="AB146" s="46">
        <f t="shared" si="60"/>
        <v>0</v>
      </c>
      <c r="AC146" s="46">
        <f t="shared" si="54"/>
        <v>0</v>
      </c>
      <c r="AD146" s="46">
        <f t="shared" si="54"/>
        <v>0</v>
      </c>
      <c r="AE146" s="46">
        <f t="shared" si="54"/>
        <v>0</v>
      </c>
      <c r="AF146" s="46">
        <f t="shared" si="54"/>
        <v>0</v>
      </c>
      <c r="AG146" s="46">
        <f t="shared" si="54"/>
        <v>-9.0000000000000219E-2</v>
      </c>
      <c r="AH146" s="46">
        <f t="shared" si="54"/>
        <v>-8.000000000000021E-2</v>
      </c>
      <c r="AI146" s="46">
        <f t="shared" si="54"/>
        <v>-7.0000000000000215E-2</v>
      </c>
      <c r="AJ146" s="46">
        <f t="shared" si="54"/>
        <v>-6.0000000000000213E-2</v>
      </c>
      <c r="AK146" s="46">
        <f t="shared" si="54"/>
        <v>-5.0000000000000211E-2</v>
      </c>
    </row>
    <row r="147" spans="1:37" x14ac:dyDescent="0.25">
      <c r="A147" s="21">
        <v>8.5500000000000096</v>
      </c>
      <c r="B147" s="15">
        <f t="shared" si="53"/>
        <v>-0.85500000000000098</v>
      </c>
      <c r="C147" s="3">
        <f t="shared" si="55"/>
        <v>7.6950000000000083</v>
      </c>
      <c r="D147" s="2"/>
      <c r="E147" s="5">
        <f t="shared" si="61"/>
        <v>5</v>
      </c>
      <c r="F147" s="3">
        <f t="shared" si="56"/>
        <v>4.1449999999999987</v>
      </c>
      <c r="G147" s="3"/>
      <c r="H147" s="3">
        <f t="shared" si="57"/>
        <v>-3.5500000000000096</v>
      </c>
      <c r="J147" s="23">
        <f t="shared" si="58"/>
        <v>-0.85500000000000087</v>
      </c>
      <c r="M147" s="46">
        <f t="shared" si="51"/>
        <v>0</v>
      </c>
      <c r="N147" s="46">
        <f t="shared" si="63"/>
        <v>0</v>
      </c>
      <c r="O147" s="46">
        <f t="shared" si="63"/>
        <v>0</v>
      </c>
      <c r="P147" s="46">
        <f t="shared" si="62"/>
        <v>0</v>
      </c>
      <c r="Q147" s="46">
        <f t="shared" si="62"/>
        <v>0</v>
      </c>
      <c r="R147" s="46">
        <f t="shared" si="62"/>
        <v>0</v>
      </c>
      <c r="S147" s="46">
        <f t="shared" si="62"/>
        <v>0</v>
      </c>
      <c r="T147" s="46">
        <f t="shared" si="62"/>
        <v>-0.08</v>
      </c>
      <c r="U147" s="46">
        <f t="shared" si="62"/>
        <v>-0.09</v>
      </c>
      <c r="V147" s="46">
        <f t="shared" si="62"/>
        <v>-0.1</v>
      </c>
      <c r="W147" s="46">
        <f t="shared" si="62"/>
        <v>-0.11</v>
      </c>
      <c r="X147" s="46">
        <f t="shared" si="62"/>
        <v>-0.12</v>
      </c>
      <c r="Z147" s="46">
        <f t="shared" si="59"/>
        <v>0</v>
      </c>
      <c r="AA147" s="46">
        <f t="shared" si="60"/>
        <v>0</v>
      </c>
      <c r="AB147" s="46">
        <f t="shared" si="60"/>
        <v>0</v>
      </c>
      <c r="AC147" s="46">
        <f t="shared" si="54"/>
        <v>0</v>
      </c>
      <c r="AD147" s="46">
        <f t="shared" si="54"/>
        <v>0</v>
      </c>
      <c r="AE147" s="46">
        <f t="shared" si="54"/>
        <v>0</v>
      </c>
      <c r="AF147" s="46">
        <f t="shared" si="54"/>
        <v>0</v>
      </c>
      <c r="AG147" s="46">
        <f t="shared" si="54"/>
        <v>-9.1000000000000192E-2</v>
      </c>
      <c r="AH147" s="46">
        <f t="shared" si="54"/>
        <v>-8.1000000000000197E-2</v>
      </c>
      <c r="AI147" s="46">
        <f t="shared" si="54"/>
        <v>-7.1000000000000188E-2</v>
      </c>
      <c r="AJ147" s="46">
        <f t="shared" si="54"/>
        <v>-6.1000000000000193E-2</v>
      </c>
      <c r="AK147" s="46">
        <f t="shared" si="54"/>
        <v>-5.1000000000000191E-2</v>
      </c>
    </row>
    <row r="148" spans="1:37" x14ac:dyDescent="0.25">
      <c r="A148" s="21">
        <v>8.6000000000000103</v>
      </c>
      <c r="B148" s="15">
        <f t="shared" si="53"/>
        <v>-0.8600000000000011</v>
      </c>
      <c r="C148" s="3">
        <f t="shared" si="55"/>
        <v>7.7400000000000091</v>
      </c>
      <c r="D148" s="2"/>
      <c r="E148" s="5">
        <f t="shared" si="61"/>
        <v>5</v>
      </c>
      <c r="F148" s="3">
        <f t="shared" si="56"/>
        <v>4.1399999999999988</v>
      </c>
      <c r="G148" s="3"/>
      <c r="H148" s="3">
        <f t="shared" si="57"/>
        <v>-3.6000000000000103</v>
      </c>
      <c r="J148" s="23">
        <f t="shared" si="58"/>
        <v>-0.86000000000000087</v>
      </c>
      <c r="M148" s="46">
        <f t="shared" si="51"/>
        <v>0</v>
      </c>
      <c r="N148" s="46">
        <f t="shared" si="63"/>
        <v>0</v>
      </c>
      <c r="O148" s="46">
        <f t="shared" si="63"/>
        <v>0</v>
      </c>
      <c r="P148" s="46">
        <f t="shared" si="62"/>
        <v>0</v>
      </c>
      <c r="Q148" s="46">
        <f t="shared" si="62"/>
        <v>0</v>
      </c>
      <c r="R148" s="46">
        <f t="shared" si="62"/>
        <v>0</v>
      </c>
      <c r="S148" s="46">
        <f t="shared" si="62"/>
        <v>0</v>
      </c>
      <c r="T148" s="46">
        <f t="shared" si="62"/>
        <v>-0.08</v>
      </c>
      <c r="U148" s="46">
        <f t="shared" si="62"/>
        <v>-0.09</v>
      </c>
      <c r="V148" s="46">
        <f t="shared" si="62"/>
        <v>-0.1</v>
      </c>
      <c r="W148" s="46">
        <f t="shared" si="62"/>
        <v>-0.11</v>
      </c>
      <c r="X148" s="46">
        <f t="shared" si="62"/>
        <v>-0.12</v>
      </c>
      <c r="Z148" s="46">
        <f t="shared" si="59"/>
        <v>0</v>
      </c>
      <c r="AA148" s="46">
        <f t="shared" si="60"/>
        <v>0</v>
      </c>
      <c r="AB148" s="46">
        <f t="shared" si="60"/>
        <v>0</v>
      </c>
      <c r="AC148" s="46">
        <f t="shared" si="54"/>
        <v>0</v>
      </c>
      <c r="AD148" s="46">
        <f t="shared" si="54"/>
        <v>0</v>
      </c>
      <c r="AE148" s="46">
        <f t="shared" si="54"/>
        <v>0</v>
      </c>
      <c r="AF148" s="46">
        <f t="shared" si="54"/>
        <v>0</v>
      </c>
      <c r="AG148" s="46">
        <f t="shared" si="54"/>
        <v>-9.2000000000000207E-2</v>
      </c>
      <c r="AH148" s="46">
        <f t="shared" si="54"/>
        <v>-8.2000000000000212E-2</v>
      </c>
      <c r="AI148" s="46">
        <f t="shared" si="54"/>
        <v>-7.2000000000000203E-2</v>
      </c>
      <c r="AJ148" s="46">
        <f t="shared" si="54"/>
        <v>-6.2000000000000208E-2</v>
      </c>
      <c r="AK148" s="46">
        <f t="shared" si="54"/>
        <v>-5.2000000000000206E-2</v>
      </c>
    </row>
    <row r="149" spans="1:37" x14ac:dyDescent="0.25">
      <c r="A149" s="21">
        <v>8.6500000000000092</v>
      </c>
      <c r="B149" s="15">
        <f t="shared" si="53"/>
        <v>-0.86500000000000099</v>
      </c>
      <c r="C149" s="3">
        <f t="shared" si="55"/>
        <v>7.7850000000000081</v>
      </c>
      <c r="D149" s="2"/>
      <c r="E149" s="5">
        <f t="shared" si="61"/>
        <v>5</v>
      </c>
      <c r="F149" s="3">
        <f t="shared" si="56"/>
        <v>4.1349999999999989</v>
      </c>
      <c r="G149" s="3"/>
      <c r="H149" s="3">
        <f t="shared" si="57"/>
        <v>-3.6500000000000092</v>
      </c>
      <c r="J149" s="23">
        <f t="shared" si="58"/>
        <v>-0.86500000000000088</v>
      </c>
      <c r="M149" s="46">
        <f t="shared" si="51"/>
        <v>0</v>
      </c>
      <c r="N149" s="46">
        <f t="shared" si="63"/>
        <v>0</v>
      </c>
      <c r="O149" s="46">
        <f t="shared" si="63"/>
        <v>0</v>
      </c>
      <c r="P149" s="46">
        <f t="shared" si="62"/>
        <v>0</v>
      </c>
      <c r="Q149" s="46">
        <f t="shared" si="62"/>
        <v>0</v>
      </c>
      <c r="R149" s="46">
        <f t="shared" si="62"/>
        <v>0</v>
      </c>
      <c r="S149" s="46">
        <f t="shared" si="62"/>
        <v>0</v>
      </c>
      <c r="T149" s="46">
        <f t="shared" si="62"/>
        <v>-0.08</v>
      </c>
      <c r="U149" s="46">
        <f t="shared" si="62"/>
        <v>-0.09</v>
      </c>
      <c r="V149" s="46">
        <f t="shared" si="62"/>
        <v>-0.1</v>
      </c>
      <c r="W149" s="46">
        <f t="shared" si="62"/>
        <v>-0.11</v>
      </c>
      <c r="X149" s="46">
        <f t="shared" si="62"/>
        <v>-0.12</v>
      </c>
      <c r="Z149" s="46">
        <f t="shared" si="59"/>
        <v>0</v>
      </c>
      <c r="AA149" s="46">
        <f t="shared" si="60"/>
        <v>0</v>
      </c>
      <c r="AB149" s="46">
        <f t="shared" si="60"/>
        <v>0</v>
      </c>
      <c r="AC149" s="46">
        <f t="shared" ref="AC149:AK157" si="64">IF(AC$7="Long",IF(AC$6="Put",MAX(AC$4-$A149,0),MAX($A149-AC$4,0))*AC$5,IF(AC$6="Put",MIN($A149-AC$4,0),MIN(AC$4-$A149,0))*AC$5)</f>
        <v>0</v>
      </c>
      <c r="AD149" s="46">
        <f t="shared" si="64"/>
        <v>0</v>
      </c>
      <c r="AE149" s="46">
        <f t="shared" si="64"/>
        <v>0</v>
      </c>
      <c r="AF149" s="46">
        <f t="shared" si="64"/>
        <v>0</v>
      </c>
      <c r="AG149" s="46">
        <f t="shared" si="64"/>
        <v>-9.300000000000018E-2</v>
      </c>
      <c r="AH149" s="46">
        <f t="shared" si="64"/>
        <v>-8.3000000000000185E-2</v>
      </c>
      <c r="AI149" s="46">
        <f t="shared" si="64"/>
        <v>-7.300000000000019E-2</v>
      </c>
      <c r="AJ149" s="46">
        <f t="shared" si="64"/>
        <v>-6.3000000000000181E-2</v>
      </c>
      <c r="AK149" s="46">
        <f t="shared" si="64"/>
        <v>-5.3000000000000186E-2</v>
      </c>
    </row>
    <row r="150" spans="1:37" x14ac:dyDescent="0.25">
      <c r="A150" s="21">
        <v>8.7000000000000099</v>
      </c>
      <c r="B150" s="15">
        <f t="shared" si="53"/>
        <v>-0.87000000000000099</v>
      </c>
      <c r="C150" s="3">
        <f t="shared" si="55"/>
        <v>7.830000000000009</v>
      </c>
      <c r="D150" s="2"/>
      <c r="E150" s="5">
        <f t="shared" si="61"/>
        <v>5</v>
      </c>
      <c r="F150" s="3">
        <f t="shared" si="56"/>
        <v>4.129999999999999</v>
      </c>
      <c r="G150" s="3"/>
      <c r="H150" s="3">
        <f t="shared" si="57"/>
        <v>-3.7000000000000099</v>
      </c>
      <c r="J150" s="23">
        <f t="shared" si="58"/>
        <v>-0.87000000000000088</v>
      </c>
      <c r="M150" s="46">
        <f t="shared" si="51"/>
        <v>0</v>
      </c>
      <c r="N150" s="46">
        <f t="shared" si="63"/>
        <v>0</v>
      </c>
      <c r="O150" s="46">
        <f t="shared" si="63"/>
        <v>0</v>
      </c>
      <c r="P150" s="46">
        <f t="shared" si="62"/>
        <v>0</v>
      </c>
      <c r="Q150" s="46">
        <f t="shared" si="62"/>
        <v>0</v>
      </c>
      <c r="R150" s="46">
        <f t="shared" si="62"/>
        <v>0</v>
      </c>
      <c r="S150" s="46">
        <f t="shared" si="62"/>
        <v>0</v>
      </c>
      <c r="T150" s="46">
        <f t="shared" si="62"/>
        <v>-0.08</v>
      </c>
      <c r="U150" s="46">
        <f t="shared" si="62"/>
        <v>-0.09</v>
      </c>
      <c r="V150" s="46">
        <f t="shared" si="62"/>
        <v>-0.1</v>
      </c>
      <c r="W150" s="46">
        <f t="shared" si="62"/>
        <v>-0.11</v>
      </c>
      <c r="X150" s="46">
        <f t="shared" si="62"/>
        <v>-0.12</v>
      </c>
      <c r="Z150" s="46">
        <f t="shared" si="59"/>
        <v>0</v>
      </c>
      <c r="AA150" s="46">
        <f t="shared" si="60"/>
        <v>0</v>
      </c>
      <c r="AB150" s="46">
        <f t="shared" si="60"/>
        <v>0</v>
      </c>
      <c r="AC150" s="46">
        <f t="shared" si="64"/>
        <v>0</v>
      </c>
      <c r="AD150" s="46">
        <f t="shared" si="64"/>
        <v>0</v>
      </c>
      <c r="AE150" s="46">
        <f t="shared" si="64"/>
        <v>0</v>
      </c>
      <c r="AF150" s="46">
        <f t="shared" si="64"/>
        <v>0</v>
      </c>
      <c r="AG150" s="46">
        <f t="shared" si="64"/>
        <v>-9.4000000000000195E-2</v>
      </c>
      <c r="AH150" s="46">
        <f t="shared" si="64"/>
        <v>-8.40000000000002E-2</v>
      </c>
      <c r="AI150" s="46">
        <f t="shared" si="64"/>
        <v>-7.4000000000000205E-2</v>
      </c>
      <c r="AJ150" s="46">
        <f t="shared" si="64"/>
        <v>-6.4000000000000196E-2</v>
      </c>
      <c r="AK150" s="46">
        <f t="shared" si="64"/>
        <v>-5.4000000000000201E-2</v>
      </c>
    </row>
    <row r="151" spans="1:37" x14ac:dyDescent="0.25">
      <c r="A151" s="21">
        <v>8.7500000000000107</v>
      </c>
      <c r="B151" s="15">
        <f t="shared" si="53"/>
        <v>-0.87500000000000111</v>
      </c>
      <c r="C151" s="3">
        <f t="shared" si="55"/>
        <v>7.8750000000000098</v>
      </c>
      <c r="D151" s="2"/>
      <c r="E151" s="5">
        <f t="shared" si="61"/>
        <v>5</v>
      </c>
      <c r="F151" s="3">
        <f t="shared" si="56"/>
        <v>4.1249999999999991</v>
      </c>
      <c r="G151" s="3"/>
      <c r="H151" s="3">
        <f t="shared" si="57"/>
        <v>-3.7500000000000107</v>
      </c>
      <c r="J151" s="23">
        <f t="shared" si="58"/>
        <v>-0.87500000000000089</v>
      </c>
      <c r="M151" s="46">
        <f t="shared" si="51"/>
        <v>0</v>
      </c>
      <c r="N151" s="46">
        <f t="shared" si="63"/>
        <v>0</v>
      </c>
      <c r="O151" s="46">
        <f t="shared" si="63"/>
        <v>0</v>
      </c>
      <c r="P151" s="46">
        <f t="shared" si="62"/>
        <v>0</v>
      </c>
      <c r="Q151" s="46">
        <f t="shared" si="62"/>
        <v>0</v>
      </c>
      <c r="R151" s="46">
        <f t="shared" si="62"/>
        <v>0</v>
      </c>
      <c r="S151" s="46">
        <f t="shared" si="62"/>
        <v>0</v>
      </c>
      <c r="T151" s="46">
        <f t="shared" si="62"/>
        <v>-0.08</v>
      </c>
      <c r="U151" s="46">
        <f t="shared" si="62"/>
        <v>-0.09</v>
      </c>
      <c r="V151" s="46">
        <f t="shared" si="62"/>
        <v>-0.1</v>
      </c>
      <c r="W151" s="46">
        <f t="shared" si="62"/>
        <v>-0.11</v>
      </c>
      <c r="X151" s="46">
        <f t="shared" si="62"/>
        <v>-0.12</v>
      </c>
      <c r="Z151" s="46">
        <f t="shared" si="59"/>
        <v>0</v>
      </c>
      <c r="AA151" s="46">
        <f t="shared" si="60"/>
        <v>0</v>
      </c>
      <c r="AB151" s="46">
        <f t="shared" si="60"/>
        <v>0</v>
      </c>
      <c r="AC151" s="46">
        <f t="shared" si="64"/>
        <v>0</v>
      </c>
      <c r="AD151" s="46">
        <f t="shared" si="64"/>
        <v>0</v>
      </c>
      <c r="AE151" s="46">
        <f t="shared" si="64"/>
        <v>0</v>
      </c>
      <c r="AF151" s="46">
        <f t="shared" si="64"/>
        <v>0</v>
      </c>
      <c r="AG151" s="46">
        <f t="shared" si="64"/>
        <v>-9.5000000000000209E-2</v>
      </c>
      <c r="AH151" s="46">
        <f t="shared" si="64"/>
        <v>-8.5000000000000214E-2</v>
      </c>
      <c r="AI151" s="46">
        <f t="shared" si="64"/>
        <v>-7.5000000000000219E-2</v>
      </c>
      <c r="AJ151" s="46">
        <f t="shared" si="64"/>
        <v>-6.500000000000021E-2</v>
      </c>
      <c r="AK151" s="46">
        <f t="shared" si="64"/>
        <v>-5.5000000000000215E-2</v>
      </c>
    </row>
    <row r="152" spans="1:37" x14ac:dyDescent="0.25">
      <c r="A152" s="21">
        <v>8.8000000000000096</v>
      </c>
      <c r="B152" s="15">
        <f t="shared" si="53"/>
        <v>-0.880000000000001</v>
      </c>
      <c r="C152" s="3">
        <f t="shared" si="55"/>
        <v>7.9200000000000088</v>
      </c>
      <c r="D152" s="2"/>
      <c r="E152" s="5">
        <f t="shared" si="61"/>
        <v>5</v>
      </c>
      <c r="F152" s="3">
        <f t="shared" si="56"/>
        <v>4.1199999999999992</v>
      </c>
      <c r="G152" s="3"/>
      <c r="H152" s="3">
        <f t="shared" si="57"/>
        <v>-3.8000000000000096</v>
      </c>
      <c r="J152" s="23">
        <f t="shared" si="58"/>
        <v>-0.88000000000000089</v>
      </c>
      <c r="M152" s="46">
        <f t="shared" si="51"/>
        <v>0</v>
      </c>
      <c r="N152" s="46">
        <f t="shared" si="63"/>
        <v>0</v>
      </c>
      <c r="O152" s="46">
        <f t="shared" si="63"/>
        <v>0</v>
      </c>
      <c r="P152" s="46">
        <f t="shared" si="62"/>
        <v>0</v>
      </c>
      <c r="Q152" s="46">
        <f t="shared" si="62"/>
        <v>0</v>
      </c>
      <c r="R152" s="46">
        <f t="shared" si="62"/>
        <v>0</v>
      </c>
      <c r="S152" s="46">
        <f t="shared" si="62"/>
        <v>0</v>
      </c>
      <c r="T152" s="46">
        <f t="shared" si="62"/>
        <v>-0.08</v>
      </c>
      <c r="U152" s="46">
        <f t="shared" si="62"/>
        <v>-0.09</v>
      </c>
      <c r="V152" s="46">
        <f t="shared" si="62"/>
        <v>-0.1</v>
      </c>
      <c r="W152" s="46">
        <f t="shared" si="62"/>
        <v>-0.11</v>
      </c>
      <c r="X152" s="46">
        <f t="shared" si="62"/>
        <v>-0.12</v>
      </c>
      <c r="Z152" s="46">
        <f t="shared" si="59"/>
        <v>0</v>
      </c>
      <c r="AA152" s="46">
        <f t="shared" si="60"/>
        <v>0</v>
      </c>
      <c r="AB152" s="46">
        <f t="shared" si="60"/>
        <v>0</v>
      </c>
      <c r="AC152" s="46">
        <f t="shared" si="64"/>
        <v>0</v>
      </c>
      <c r="AD152" s="46">
        <f t="shared" si="64"/>
        <v>0</v>
      </c>
      <c r="AE152" s="46">
        <f t="shared" si="64"/>
        <v>0</v>
      </c>
      <c r="AF152" s="46">
        <f t="shared" si="64"/>
        <v>0</v>
      </c>
      <c r="AG152" s="46">
        <f t="shared" si="64"/>
        <v>-9.6000000000000196E-2</v>
      </c>
      <c r="AH152" s="46">
        <f t="shared" si="64"/>
        <v>-8.6000000000000187E-2</v>
      </c>
      <c r="AI152" s="46">
        <f t="shared" si="64"/>
        <v>-7.6000000000000192E-2</v>
      </c>
      <c r="AJ152" s="46">
        <f t="shared" si="64"/>
        <v>-6.6000000000000197E-2</v>
      </c>
      <c r="AK152" s="46">
        <f t="shared" si="64"/>
        <v>-5.6000000000000195E-2</v>
      </c>
    </row>
    <row r="153" spans="1:37" x14ac:dyDescent="0.25">
      <c r="A153" s="21">
        <v>8.8500000000000103</v>
      </c>
      <c r="B153" s="15">
        <f t="shared" si="53"/>
        <v>-0.88500000000000112</v>
      </c>
      <c r="C153" s="3">
        <f t="shared" si="55"/>
        <v>7.9650000000000087</v>
      </c>
      <c r="D153" s="2"/>
      <c r="E153" s="5">
        <f t="shared" si="61"/>
        <v>5</v>
      </c>
      <c r="F153" s="3">
        <f t="shared" si="56"/>
        <v>4.1149999999999984</v>
      </c>
      <c r="G153" s="3"/>
      <c r="H153" s="3">
        <f t="shared" si="57"/>
        <v>-3.8500000000000103</v>
      </c>
      <c r="J153" s="23">
        <f t="shared" si="58"/>
        <v>-0.8850000000000009</v>
      </c>
      <c r="M153" s="46">
        <f t="shared" si="51"/>
        <v>0</v>
      </c>
      <c r="N153" s="46">
        <f t="shared" si="63"/>
        <v>0</v>
      </c>
      <c r="O153" s="46">
        <f t="shared" si="63"/>
        <v>0</v>
      </c>
      <c r="P153" s="46">
        <f t="shared" si="62"/>
        <v>0</v>
      </c>
      <c r="Q153" s="46">
        <f t="shared" si="62"/>
        <v>0</v>
      </c>
      <c r="R153" s="46">
        <f t="shared" si="62"/>
        <v>0</v>
      </c>
      <c r="S153" s="46">
        <f t="shared" si="62"/>
        <v>0</v>
      </c>
      <c r="T153" s="46">
        <f t="shared" si="62"/>
        <v>-0.08</v>
      </c>
      <c r="U153" s="46">
        <f t="shared" si="62"/>
        <v>-0.09</v>
      </c>
      <c r="V153" s="46">
        <f t="shared" si="62"/>
        <v>-0.1</v>
      </c>
      <c r="W153" s="46">
        <f t="shared" si="62"/>
        <v>-0.11</v>
      </c>
      <c r="X153" s="46">
        <f t="shared" si="62"/>
        <v>-0.12</v>
      </c>
      <c r="Z153" s="46">
        <f t="shared" si="59"/>
        <v>0</v>
      </c>
      <c r="AA153" s="46">
        <f t="shared" si="60"/>
        <v>0</v>
      </c>
      <c r="AB153" s="46">
        <f t="shared" si="60"/>
        <v>0</v>
      </c>
      <c r="AC153" s="46">
        <f t="shared" si="64"/>
        <v>0</v>
      </c>
      <c r="AD153" s="46">
        <f t="shared" si="64"/>
        <v>0</v>
      </c>
      <c r="AE153" s="46">
        <f t="shared" si="64"/>
        <v>0</v>
      </c>
      <c r="AF153" s="46">
        <f t="shared" si="64"/>
        <v>0</v>
      </c>
      <c r="AG153" s="46">
        <f t="shared" si="64"/>
        <v>-9.7000000000000211E-2</v>
      </c>
      <c r="AH153" s="46">
        <f t="shared" si="64"/>
        <v>-8.7000000000000202E-2</v>
      </c>
      <c r="AI153" s="46">
        <f t="shared" si="64"/>
        <v>-7.7000000000000207E-2</v>
      </c>
      <c r="AJ153" s="46">
        <f t="shared" si="64"/>
        <v>-6.7000000000000212E-2</v>
      </c>
      <c r="AK153" s="46">
        <f t="shared" si="64"/>
        <v>-5.700000000000021E-2</v>
      </c>
    </row>
    <row r="154" spans="1:37" x14ac:dyDescent="0.25">
      <c r="A154" s="21">
        <v>8.9000000000000092</v>
      </c>
      <c r="B154" s="15">
        <f t="shared" si="53"/>
        <v>-0.89000000000000101</v>
      </c>
      <c r="C154" s="3">
        <f t="shared" si="55"/>
        <v>8.0100000000000087</v>
      </c>
      <c r="D154" s="2"/>
      <c r="E154" s="5">
        <f t="shared" si="61"/>
        <v>5</v>
      </c>
      <c r="F154" s="3">
        <f t="shared" si="56"/>
        <v>4.1099999999999994</v>
      </c>
      <c r="G154" s="3"/>
      <c r="H154" s="3">
        <f t="shared" si="57"/>
        <v>-3.9000000000000092</v>
      </c>
      <c r="J154" s="23">
        <f t="shared" si="58"/>
        <v>-0.8900000000000009</v>
      </c>
      <c r="M154" s="46">
        <f t="shared" si="51"/>
        <v>0</v>
      </c>
      <c r="N154" s="46">
        <f t="shared" si="63"/>
        <v>0</v>
      </c>
      <c r="O154" s="46">
        <f t="shared" si="63"/>
        <v>0</v>
      </c>
      <c r="P154" s="46">
        <f t="shared" si="62"/>
        <v>0</v>
      </c>
      <c r="Q154" s="46">
        <f t="shared" si="62"/>
        <v>0</v>
      </c>
      <c r="R154" s="46">
        <f t="shared" si="62"/>
        <v>0</v>
      </c>
      <c r="S154" s="46">
        <f t="shared" si="62"/>
        <v>0</v>
      </c>
      <c r="T154" s="46">
        <f t="shared" si="62"/>
        <v>-0.08</v>
      </c>
      <c r="U154" s="46">
        <f t="shared" si="62"/>
        <v>-0.09</v>
      </c>
      <c r="V154" s="46">
        <f t="shared" si="62"/>
        <v>-0.1</v>
      </c>
      <c r="W154" s="46">
        <f t="shared" si="62"/>
        <v>-0.11</v>
      </c>
      <c r="X154" s="46">
        <f t="shared" si="62"/>
        <v>-0.12</v>
      </c>
      <c r="Z154" s="46">
        <f t="shared" si="59"/>
        <v>0</v>
      </c>
      <c r="AA154" s="46">
        <f t="shared" si="60"/>
        <v>0</v>
      </c>
      <c r="AB154" s="46">
        <f t="shared" si="60"/>
        <v>0</v>
      </c>
      <c r="AC154" s="46">
        <f t="shared" si="64"/>
        <v>0</v>
      </c>
      <c r="AD154" s="46">
        <f t="shared" si="64"/>
        <v>0</v>
      </c>
      <c r="AE154" s="46">
        <f t="shared" si="64"/>
        <v>0</v>
      </c>
      <c r="AF154" s="46">
        <f t="shared" si="64"/>
        <v>0</v>
      </c>
      <c r="AG154" s="46">
        <f t="shared" si="64"/>
        <v>-9.8000000000000184E-2</v>
      </c>
      <c r="AH154" s="46">
        <f t="shared" si="64"/>
        <v>-8.8000000000000189E-2</v>
      </c>
      <c r="AI154" s="46">
        <f t="shared" si="64"/>
        <v>-7.800000000000018E-2</v>
      </c>
      <c r="AJ154" s="46">
        <f t="shared" si="64"/>
        <v>-6.8000000000000185E-2</v>
      </c>
      <c r="AK154" s="46">
        <f t="shared" si="64"/>
        <v>-5.8000000000000183E-2</v>
      </c>
    </row>
    <row r="155" spans="1:37" x14ac:dyDescent="0.25">
      <c r="A155" s="21">
        <v>8.9500000000000099</v>
      </c>
      <c r="B155" s="15">
        <f t="shared" si="53"/>
        <v>-0.89500000000000102</v>
      </c>
      <c r="C155" s="3">
        <f t="shared" si="55"/>
        <v>8.0550000000000086</v>
      </c>
      <c r="D155" s="2"/>
      <c r="E155" s="5">
        <f t="shared" si="61"/>
        <v>5</v>
      </c>
      <c r="F155" s="3">
        <f t="shared" si="56"/>
        <v>4.1049999999999986</v>
      </c>
      <c r="G155" s="3"/>
      <c r="H155" s="3">
        <f t="shared" si="57"/>
        <v>-3.9500000000000099</v>
      </c>
      <c r="J155" s="23">
        <f t="shared" si="58"/>
        <v>-0.89500000000000091</v>
      </c>
      <c r="M155" s="46">
        <f t="shared" si="51"/>
        <v>0</v>
      </c>
      <c r="N155" s="46">
        <f t="shared" si="63"/>
        <v>0</v>
      </c>
      <c r="O155" s="46">
        <f t="shared" si="63"/>
        <v>0</v>
      </c>
      <c r="P155" s="46">
        <f t="shared" si="62"/>
        <v>0</v>
      </c>
      <c r="Q155" s="46">
        <f t="shared" si="62"/>
        <v>0</v>
      </c>
      <c r="R155" s="46">
        <f t="shared" si="62"/>
        <v>0</v>
      </c>
      <c r="S155" s="46">
        <f t="shared" si="62"/>
        <v>0</v>
      </c>
      <c r="T155" s="46">
        <f t="shared" si="62"/>
        <v>-0.08</v>
      </c>
      <c r="U155" s="46">
        <f t="shared" si="62"/>
        <v>-0.09</v>
      </c>
      <c r="V155" s="46">
        <f t="shared" si="62"/>
        <v>-0.1</v>
      </c>
      <c r="W155" s="46">
        <f t="shared" si="62"/>
        <v>-0.11</v>
      </c>
      <c r="X155" s="46">
        <f t="shared" si="62"/>
        <v>-0.12</v>
      </c>
      <c r="Z155" s="46">
        <f t="shared" si="59"/>
        <v>0</v>
      </c>
      <c r="AA155" s="46">
        <f t="shared" si="60"/>
        <v>0</v>
      </c>
      <c r="AB155" s="46">
        <f t="shared" si="60"/>
        <v>0</v>
      </c>
      <c r="AC155" s="46">
        <f t="shared" si="64"/>
        <v>0</v>
      </c>
      <c r="AD155" s="46">
        <f t="shared" si="64"/>
        <v>0</v>
      </c>
      <c r="AE155" s="46">
        <f t="shared" si="64"/>
        <v>0</v>
      </c>
      <c r="AF155" s="46">
        <f t="shared" si="64"/>
        <v>0</v>
      </c>
      <c r="AG155" s="46">
        <f t="shared" si="64"/>
        <v>-9.9000000000000199E-2</v>
      </c>
      <c r="AH155" s="46">
        <f t="shared" si="64"/>
        <v>-8.9000000000000204E-2</v>
      </c>
      <c r="AI155" s="46">
        <f t="shared" si="64"/>
        <v>-7.9000000000000195E-2</v>
      </c>
      <c r="AJ155" s="46">
        <f t="shared" si="64"/>
        <v>-6.90000000000002E-2</v>
      </c>
      <c r="AK155" s="46">
        <f t="shared" si="64"/>
        <v>-5.9000000000000198E-2</v>
      </c>
    </row>
    <row r="156" spans="1:37" x14ac:dyDescent="0.25">
      <c r="A156" s="21">
        <v>9.0000000000000107</v>
      </c>
      <c r="B156" s="15">
        <f t="shared" si="53"/>
        <v>-0.90000000000000113</v>
      </c>
      <c r="C156" s="3">
        <f t="shared" si="55"/>
        <v>8.1000000000000103</v>
      </c>
      <c r="D156" s="2"/>
      <c r="E156" s="5">
        <f t="shared" si="61"/>
        <v>5</v>
      </c>
      <c r="F156" s="3">
        <f t="shared" si="56"/>
        <v>4.0999999999999988</v>
      </c>
      <c r="G156" s="3"/>
      <c r="H156" s="3">
        <f t="shared" si="57"/>
        <v>-4.0000000000000115</v>
      </c>
      <c r="J156" s="23">
        <f t="shared" si="58"/>
        <v>-0.90000000000000091</v>
      </c>
      <c r="M156" s="46">
        <f t="shared" si="51"/>
        <v>0</v>
      </c>
      <c r="N156" s="46">
        <f t="shared" si="63"/>
        <v>0</v>
      </c>
      <c r="O156" s="46">
        <f t="shared" si="63"/>
        <v>0</v>
      </c>
      <c r="P156" s="46">
        <f t="shared" si="62"/>
        <v>0</v>
      </c>
      <c r="Q156" s="46">
        <f t="shared" si="62"/>
        <v>0</v>
      </c>
      <c r="R156" s="46">
        <f t="shared" si="62"/>
        <v>0</v>
      </c>
      <c r="S156" s="46">
        <f t="shared" si="62"/>
        <v>0</v>
      </c>
      <c r="T156" s="46">
        <f t="shared" si="62"/>
        <v>-0.08</v>
      </c>
      <c r="U156" s="46">
        <f t="shared" si="62"/>
        <v>-0.09</v>
      </c>
      <c r="V156" s="46">
        <f t="shared" si="62"/>
        <v>-0.1</v>
      </c>
      <c r="W156" s="46">
        <f t="shared" si="62"/>
        <v>-0.11</v>
      </c>
      <c r="X156" s="46">
        <f t="shared" si="62"/>
        <v>-0.12</v>
      </c>
      <c r="Z156" s="46">
        <f t="shared" si="59"/>
        <v>0</v>
      </c>
      <c r="AA156" s="46">
        <f t="shared" si="60"/>
        <v>0</v>
      </c>
      <c r="AB156" s="46">
        <f t="shared" si="60"/>
        <v>0</v>
      </c>
      <c r="AC156" s="46">
        <f t="shared" si="64"/>
        <v>0</v>
      </c>
      <c r="AD156" s="46">
        <f t="shared" si="64"/>
        <v>0</v>
      </c>
      <c r="AE156" s="46">
        <f t="shared" si="64"/>
        <v>0</v>
      </c>
      <c r="AF156" s="46">
        <f t="shared" si="64"/>
        <v>0</v>
      </c>
      <c r="AG156" s="46">
        <f t="shared" si="64"/>
        <v>-0.10000000000000021</v>
      </c>
      <c r="AH156" s="46">
        <f t="shared" si="64"/>
        <v>-9.0000000000000219E-2</v>
      </c>
      <c r="AI156" s="46">
        <f t="shared" si="64"/>
        <v>-8.000000000000021E-2</v>
      </c>
      <c r="AJ156" s="46">
        <f t="shared" si="64"/>
        <v>-7.0000000000000215E-2</v>
      </c>
      <c r="AK156" s="46">
        <f t="shared" si="64"/>
        <v>-6.0000000000000213E-2</v>
      </c>
    </row>
    <row r="157" spans="1:37" x14ac:dyDescent="0.25">
      <c r="A157" s="21">
        <v>9.0500000000000096</v>
      </c>
      <c r="B157" s="15">
        <f t="shared" si="53"/>
        <v>-0.90500000000000103</v>
      </c>
      <c r="C157" s="3">
        <f t="shared" si="55"/>
        <v>8.1450000000000085</v>
      </c>
      <c r="D157" s="2"/>
      <c r="E157" s="5">
        <f t="shared" si="61"/>
        <v>5</v>
      </c>
      <c r="F157" s="3">
        <f t="shared" si="56"/>
        <v>4.0949999999999989</v>
      </c>
      <c r="G157" s="3"/>
      <c r="H157" s="3">
        <f t="shared" si="57"/>
        <v>-4.0500000000000096</v>
      </c>
      <c r="J157" s="23">
        <f t="shared" si="58"/>
        <v>-0.90500000000000091</v>
      </c>
      <c r="M157" s="46">
        <f t="shared" si="51"/>
        <v>0</v>
      </c>
      <c r="N157" s="46">
        <f t="shared" si="63"/>
        <v>0</v>
      </c>
      <c r="O157" s="46">
        <f t="shared" si="63"/>
        <v>0</v>
      </c>
      <c r="P157" s="46">
        <f t="shared" ref="P157:W157" si="65">IF(P$7="Long",IF(P$6="Call",IF($A157&gt;P$4,1,0),IF(P$4&gt;$A157,1,0))*P$5,IF(P$6="Call",IF(P$4&lt;=$A157,-1,0),IF($A157&lt;=P$4,-1,0))*P$5)</f>
        <v>0</v>
      </c>
      <c r="Q157" s="46">
        <f t="shared" si="65"/>
        <v>0</v>
      </c>
      <c r="R157" s="46">
        <f t="shared" si="65"/>
        <v>0</v>
      </c>
      <c r="S157" s="46">
        <f t="shared" si="65"/>
        <v>0</v>
      </c>
      <c r="T157" s="46">
        <f t="shared" si="65"/>
        <v>-0.08</v>
      </c>
      <c r="U157" s="46">
        <f t="shared" si="65"/>
        <v>-0.09</v>
      </c>
      <c r="V157" s="46">
        <f t="shared" si="65"/>
        <v>-0.1</v>
      </c>
      <c r="W157" s="46">
        <f t="shared" si="65"/>
        <v>-0.11</v>
      </c>
      <c r="X157" s="46">
        <f t="shared" ref="N157:X181" si="66">IF(X$7="Long",IF(X$6="Call",IF($A157&gt;X$4,1,0),IF(X$4&gt;$A157,1,0))*X$5,IF(X$6="Call",IF(X$4&lt;=$A157,-1,0),IF($A157&lt;=X$4,-1,0))*X$5)</f>
        <v>-0.12</v>
      </c>
      <c r="Z157" s="46">
        <f t="shared" si="59"/>
        <v>0</v>
      </c>
      <c r="AA157" s="46">
        <f t="shared" si="60"/>
        <v>0</v>
      </c>
      <c r="AB157" s="46">
        <f t="shared" si="60"/>
        <v>0</v>
      </c>
      <c r="AC157" s="46">
        <f t="shared" si="64"/>
        <v>0</v>
      </c>
      <c r="AD157" s="46">
        <f t="shared" si="64"/>
        <v>0</v>
      </c>
      <c r="AE157" s="46">
        <f t="shared" si="64"/>
        <v>0</v>
      </c>
      <c r="AF157" s="46">
        <f t="shared" si="64"/>
        <v>0</v>
      </c>
      <c r="AG157" s="46">
        <f t="shared" si="64"/>
        <v>-0.1010000000000002</v>
      </c>
      <c r="AH157" s="46">
        <f t="shared" si="64"/>
        <v>-9.1000000000000192E-2</v>
      </c>
      <c r="AI157" s="46">
        <f t="shared" si="64"/>
        <v>-8.1000000000000197E-2</v>
      </c>
      <c r="AJ157" s="46">
        <f t="shared" si="64"/>
        <v>-7.1000000000000188E-2</v>
      </c>
      <c r="AK157" s="46">
        <f t="shared" si="64"/>
        <v>-6.1000000000000193E-2</v>
      </c>
    </row>
    <row r="158" spans="1:37" x14ac:dyDescent="0.25">
      <c r="A158" s="21">
        <v>9.1000000000000103</v>
      </c>
      <c r="B158" s="15">
        <f t="shared" si="53"/>
        <v>-0.91000000000000103</v>
      </c>
      <c r="C158" s="3">
        <f t="shared" si="55"/>
        <v>8.1900000000000084</v>
      </c>
      <c r="D158" s="2"/>
      <c r="E158" s="5">
        <f t="shared" si="61"/>
        <v>5</v>
      </c>
      <c r="F158" s="3">
        <f t="shared" si="56"/>
        <v>4.089999999999999</v>
      </c>
      <c r="G158" s="3"/>
      <c r="H158" s="3">
        <f t="shared" si="57"/>
        <v>-4.1000000000000094</v>
      </c>
      <c r="J158" s="23">
        <f t="shared" si="58"/>
        <v>-0.91000000000000092</v>
      </c>
      <c r="M158" s="46">
        <f t="shared" si="51"/>
        <v>0</v>
      </c>
      <c r="N158" s="46">
        <f t="shared" si="66"/>
        <v>0</v>
      </c>
      <c r="O158" s="46">
        <f t="shared" si="66"/>
        <v>0</v>
      </c>
      <c r="P158" s="46">
        <f t="shared" si="66"/>
        <v>0</v>
      </c>
      <c r="Q158" s="46">
        <f t="shared" si="66"/>
        <v>0</v>
      </c>
      <c r="R158" s="46">
        <f t="shared" si="66"/>
        <v>0</v>
      </c>
      <c r="S158" s="46">
        <f t="shared" si="66"/>
        <v>0</v>
      </c>
      <c r="T158" s="46">
        <f t="shared" si="66"/>
        <v>-0.08</v>
      </c>
      <c r="U158" s="46">
        <f t="shared" si="66"/>
        <v>-0.09</v>
      </c>
      <c r="V158" s="46">
        <f t="shared" si="66"/>
        <v>-0.1</v>
      </c>
      <c r="W158" s="46">
        <f t="shared" si="66"/>
        <v>-0.11</v>
      </c>
      <c r="X158" s="46">
        <f t="shared" si="66"/>
        <v>-0.12</v>
      </c>
      <c r="Z158" s="46">
        <f t="shared" si="59"/>
        <v>0</v>
      </c>
      <c r="AA158" s="46">
        <f t="shared" si="60"/>
        <v>0</v>
      </c>
      <c r="AB158" s="46">
        <f t="shared" si="60"/>
        <v>0</v>
      </c>
      <c r="AC158" s="46">
        <f>IF(AC$7="Long",IF(AC$6="Put",MAX(AC$4-$A158,0),MAX($A158-AC$4,0))*AC$5,IF(AC$6="Put",MIN($A158-AC$4,0),MIN(AC$4-$A158,0))*AC$5)</f>
        <v>0</v>
      </c>
      <c r="AD158" s="46">
        <f t="shared" ref="AA158:AK181" si="67">IF(AD$7="Long",IF(AD$6="Put",MAX(AD$4-$A158,0),MAX($A158-AD$4,0))*AD$5,IF(AD$6="Put",MIN($A158-AD$4,0),MIN(AD$4-$A158,0))*AD$5)</f>
        <v>0</v>
      </c>
      <c r="AE158" s="46">
        <f t="shared" si="67"/>
        <v>0</v>
      </c>
      <c r="AF158" s="46">
        <f t="shared" si="67"/>
        <v>0</v>
      </c>
      <c r="AG158" s="46">
        <f t="shared" si="67"/>
        <v>-0.1020000000000002</v>
      </c>
      <c r="AH158" s="46">
        <f t="shared" si="67"/>
        <v>-9.2000000000000207E-2</v>
      </c>
      <c r="AI158" s="46">
        <f t="shared" si="67"/>
        <v>-8.2000000000000212E-2</v>
      </c>
      <c r="AJ158" s="46">
        <f t="shared" si="67"/>
        <v>-7.2000000000000203E-2</v>
      </c>
      <c r="AK158" s="46">
        <f t="shared" si="67"/>
        <v>-6.2000000000000208E-2</v>
      </c>
    </row>
    <row r="159" spans="1:37" x14ac:dyDescent="0.25">
      <c r="A159" s="21">
        <v>9.1500000000000092</v>
      </c>
      <c r="B159" s="15">
        <f t="shared" si="53"/>
        <v>-0.91500000000000092</v>
      </c>
      <c r="C159" s="3">
        <f t="shared" si="55"/>
        <v>8.2350000000000083</v>
      </c>
      <c r="D159" s="2"/>
      <c r="E159" s="5">
        <f t="shared" si="61"/>
        <v>5</v>
      </c>
      <c r="F159" s="3">
        <f t="shared" si="56"/>
        <v>4.0849999999999991</v>
      </c>
      <c r="G159" s="3"/>
      <c r="H159" s="3">
        <f t="shared" si="57"/>
        <v>-4.1500000000000092</v>
      </c>
      <c r="J159" s="23">
        <f t="shared" si="58"/>
        <v>-0.91500000000000092</v>
      </c>
      <c r="M159" s="46">
        <f t="shared" si="51"/>
        <v>0</v>
      </c>
      <c r="N159" s="46">
        <f t="shared" si="66"/>
        <v>0</v>
      </c>
      <c r="O159" s="46">
        <f t="shared" si="66"/>
        <v>0</v>
      </c>
      <c r="P159" s="46">
        <f t="shared" si="66"/>
        <v>0</v>
      </c>
      <c r="Q159" s="46">
        <f t="shared" si="66"/>
        <v>0</v>
      </c>
      <c r="R159" s="46">
        <f t="shared" si="66"/>
        <v>0</v>
      </c>
      <c r="S159" s="46">
        <f t="shared" si="66"/>
        <v>0</v>
      </c>
      <c r="T159" s="46">
        <f t="shared" si="66"/>
        <v>-0.08</v>
      </c>
      <c r="U159" s="46">
        <f t="shared" si="66"/>
        <v>-0.09</v>
      </c>
      <c r="V159" s="46">
        <f t="shared" si="66"/>
        <v>-0.1</v>
      </c>
      <c r="W159" s="46">
        <f t="shared" si="66"/>
        <v>-0.11</v>
      </c>
      <c r="X159" s="46">
        <f t="shared" si="66"/>
        <v>-0.12</v>
      </c>
      <c r="Z159" s="46">
        <f t="shared" si="59"/>
        <v>0</v>
      </c>
      <c r="AA159" s="46">
        <f t="shared" si="67"/>
        <v>0</v>
      </c>
      <c r="AB159" s="46">
        <f t="shared" si="67"/>
        <v>0</v>
      </c>
      <c r="AC159" s="46">
        <f t="shared" si="67"/>
        <v>0</v>
      </c>
      <c r="AD159" s="46">
        <f t="shared" si="67"/>
        <v>0</v>
      </c>
      <c r="AE159" s="46">
        <f t="shared" si="67"/>
        <v>0</v>
      </c>
      <c r="AF159" s="46">
        <f t="shared" si="67"/>
        <v>0</v>
      </c>
      <c r="AG159" s="46">
        <f t="shared" si="67"/>
        <v>-0.10300000000000019</v>
      </c>
      <c r="AH159" s="46">
        <f t="shared" si="67"/>
        <v>-9.300000000000018E-2</v>
      </c>
      <c r="AI159" s="46">
        <f t="shared" si="67"/>
        <v>-8.3000000000000185E-2</v>
      </c>
      <c r="AJ159" s="46">
        <f t="shared" si="67"/>
        <v>-7.300000000000019E-2</v>
      </c>
      <c r="AK159" s="46">
        <f t="shared" si="67"/>
        <v>-6.3000000000000181E-2</v>
      </c>
    </row>
    <row r="160" spans="1:37" x14ac:dyDescent="0.25">
      <c r="A160" s="21">
        <v>9.2000000000000099</v>
      </c>
      <c r="B160" s="15">
        <f t="shared" si="53"/>
        <v>-0.92000000000000104</v>
      </c>
      <c r="C160" s="3">
        <f t="shared" si="55"/>
        <v>8.2800000000000082</v>
      </c>
      <c r="D160" s="2"/>
      <c r="E160" s="5">
        <f t="shared" si="61"/>
        <v>5</v>
      </c>
      <c r="F160" s="3">
        <f t="shared" si="56"/>
        <v>4.0799999999999992</v>
      </c>
      <c r="G160" s="3"/>
      <c r="H160" s="3">
        <f t="shared" si="57"/>
        <v>-4.2000000000000091</v>
      </c>
      <c r="J160" s="23">
        <f t="shared" si="58"/>
        <v>-0.92000000000000093</v>
      </c>
      <c r="M160" s="46">
        <f t="shared" si="51"/>
        <v>0</v>
      </c>
      <c r="N160" s="46">
        <f t="shared" si="66"/>
        <v>0</v>
      </c>
      <c r="O160" s="46">
        <f t="shared" si="66"/>
        <v>0</v>
      </c>
      <c r="P160" s="46">
        <f t="shared" si="66"/>
        <v>0</v>
      </c>
      <c r="Q160" s="46">
        <f t="shared" si="66"/>
        <v>0</v>
      </c>
      <c r="R160" s="46">
        <f t="shared" si="66"/>
        <v>0</v>
      </c>
      <c r="S160" s="46">
        <f t="shared" si="66"/>
        <v>0</v>
      </c>
      <c r="T160" s="46">
        <f t="shared" si="66"/>
        <v>-0.08</v>
      </c>
      <c r="U160" s="46">
        <f t="shared" si="66"/>
        <v>-0.09</v>
      </c>
      <c r="V160" s="46">
        <f t="shared" si="66"/>
        <v>-0.1</v>
      </c>
      <c r="W160" s="46">
        <f t="shared" si="66"/>
        <v>-0.11</v>
      </c>
      <c r="X160" s="46">
        <f t="shared" si="66"/>
        <v>-0.12</v>
      </c>
      <c r="Z160" s="46">
        <f t="shared" si="59"/>
        <v>0</v>
      </c>
      <c r="AA160" s="46">
        <f t="shared" si="67"/>
        <v>0</v>
      </c>
      <c r="AB160" s="46">
        <f t="shared" si="67"/>
        <v>0</v>
      </c>
      <c r="AC160" s="46">
        <f t="shared" si="67"/>
        <v>0</v>
      </c>
      <c r="AD160" s="46">
        <f t="shared" si="67"/>
        <v>0</v>
      </c>
      <c r="AE160" s="46">
        <f t="shared" si="67"/>
        <v>0</v>
      </c>
      <c r="AF160" s="46">
        <f t="shared" si="67"/>
        <v>0</v>
      </c>
      <c r="AG160" s="46">
        <f t="shared" si="67"/>
        <v>-0.1040000000000002</v>
      </c>
      <c r="AH160" s="46">
        <f t="shared" si="67"/>
        <v>-9.4000000000000195E-2</v>
      </c>
      <c r="AI160" s="46">
        <f t="shared" si="67"/>
        <v>-8.40000000000002E-2</v>
      </c>
      <c r="AJ160" s="46">
        <f t="shared" si="67"/>
        <v>-7.4000000000000205E-2</v>
      </c>
      <c r="AK160" s="46">
        <f t="shared" si="67"/>
        <v>-6.4000000000000196E-2</v>
      </c>
    </row>
    <row r="161" spans="1:37" x14ac:dyDescent="0.25">
      <c r="A161" s="21">
        <v>9.2500000000000107</v>
      </c>
      <c r="B161" s="15">
        <f t="shared" si="53"/>
        <v>-0.92500000000000115</v>
      </c>
      <c r="C161" s="3">
        <f t="shared" si="55"/>
        <v>8.3250000000000099</v>
      </c>
      <c r="D161" s="2"/>
      <c r="E161" s="5">
        <f t="shared" si="61"/>
        <v>5</v>
      </c>
      <c r="F161" s="3">
        <f t="shared" si="56"/>
        <v>4.0749999999999993</v>
      </c>
      <c r="G161" s="3"/>
      <c r="H161" s="3">
        <f t="shared" si="57"/>
        <v>-4.2500000000000107</v>
      </c>
      <c r="J161" s="23">
        <f t="shared" si="58"/>
        <v>-0.92500000000000093</v>
      </c>
      <c r="M161" s="46">
        <f t="shared" si="51"/>
        <v>0</v>
      </c>
      <c r="N161" s="46">
        <f t="shared" si="66"/>
        <v>0</v>
      </c>
      <c r="O161" s="46">
        <f t="shared" si="66"/>
        <v>0</v>
      </c>
      <c r="P161" s="46">
        <f t="shared" si="66"/>
        <v>0</v>
      </c>
      <c r="Q161" s="46">
        <f t="shared" si="66"/>
        <v>0</v>
      </c>
      <c r="R161" s="46">
        <f t="shared" si="66"/>
        <v>0</v>
      </c>
      <c r="S161" s="46">
        <f t="shared" si="66"/>
        <v>0</v>
      </c>
      <c r="T161" s="46">
        <f t="shared" si="66"/>
        <v>-0.08</v>
      </c>
      <c r="U161" s="46">
        <f t="shared" si="66"/>
        <v>-0.09</v>
      </c>
      <c r="V161" s="46">
        <f t="shared" si="66"/>
        <v>-0.1</v>
      </c>
      <c r="W161" s="46">
        <f t="shared" si="66"/>
        <v>-0.11</v>
      </c>
      <c r="X161" s="46">
        <f t="shared" si="66"/>
        <v>-0.12</v>
      </c>
      <c r="Z161" s="46">
        <f t="shared" si="59"/>
        <v>0</v>
      </c>
      <c r="AA161" s="46">
        <f t="shared" si="67"/>
        <v>0</v>
      </c>
      <c r="AB161" s="46">
        <f t="shared" si="67"/>
        <v>0</v>
      </c>
      <c r="AC161" s="46">
        <f t="shared" si="67"/>
        <v>0</v>
      </c>
      <c r="AD161" s="46">
        <f t="shared" si="67"/>
        <v>0</v>
      </c>
      <c r="AE161" s="46">
        <f t="shared" si="67"/>
        <v>0</v>
      </c>
      <c r="AF161" s="46">
        <f t="shared" si="67"/>
        <v>0</v>
      </c>
      <c r="AG161" s="46">
        <f t="shared" si="67"/>
        <v>-0.10500000000000022</v>
      </c>
      <c r="AH161" s="46">
        <f t="shared" si="67"/>
        <v>-9.5000000000000209E-2</v>
      </c>
      <c r="AI161" s="46">
        <f t="shared" si="67"/>
        <v>-8.5000000000000214E-2</v>
      </c>
      <c r="AJ161" s="46">
        <f t="shared" si="67"/>
        <v>-7.5000000000000219E-2</v>
      </c>
      <c r="AK161" s="46">
        <f t="shared" si="67"/>
        <v>-6.500000000000021E-2</v>
      </c>
    </row>
    <row r="162" spans="1:37" x14ac:dyDescent="0.25">
      <c r="A162" s="21">
        <v>9.3000000000000096</v>
      </c>
      <c r="B162" s="15">
        <f t="shared" si="53"/>
        <v>-0.93000000000000105</v>
      </c>
      <c r="C162" s="3">
        <f t="shared" si="55"/>
        <v>8.3700000000000081</v>
      </c>
      <c r="D162" s="2"/>
      <c r="E162" s="5">
        <f t="shared" si="61"/>
        <v>5</v>
      </c>
      <c r="F162" s="3">
        <f t="shared" si="56"/>
        <v>4.0699999999999985</v>
      </c>
      <c r="G162" s="3"/>
      <c r="H162" s="3">
        <f t="shared" si="57"/>
        <v>-4.3000000000000096</v>
      </c>
      <c r="J162" s="23">
        <f t="shared" si="58"/>
        <v>-0.93000000000000094</v>
      </c>
      <c r="M162" s="46">
        <f t="shared" si="51"/>
        <v>0</v>
      </c>
      <c r="N162" s="46">
        <f t="shared" si="66"/>
        <v>0</v>
      </c>
      <c r="O162" s="46">
        <f t="shared" si="66"/>
        <v>0</v>
      </c>
      <c r="P162" s="46">
        <f t="shared" si="66"/>
        <v>0</v>
      </c>
      <c r="Q162" s="46">
        <f t="shared" si="66"/>
        <v>0</v>
      </c>
      <c r="R162" s="46">
        <f t="shared" si="66"/>
        <v>0</v>
      </c>
      <c r="S162" s="46">
        <f t="shared" si="66"/>
        <v>0</v>
      </c>
      <c r="T162" s="46">
        <f t="shared" si="66"/>
        <v>-0.08</v>
      </c>
      <c r="U162" s="46">
        <f t="shared" si="66"/>
        <v>-0.09</v>
      </c>
      <c r="V162" s="46">
        <f t="shared" si="66"/>
        <v>-0.1</v>
      </c>
      <c r="W162" s="46">
        <f t="shared" si="66"/>
        <v>-0.11</v>
      </c>
      <c r="X162" s="46">
        <f t="shared" si="66"/>
        <v>-0.12</v>
      </c>
      <c r="Z162" s="46">
        <f t="shared" si="59"/>
        <v>0</v>
      </c>
      <c r="AA162" s="46">
        <f t="shared" si="67"/>
        <v>0</v>
      </c>
      <c r="AB162" s="46">
        <f t="shared" si="67"/>
        <v>0</v>
      </c>
      <c r="AC162" s="46">
        <f t="shared" si="67"/>
        <v>0</v>
      </c>
      <c r="AD162" s="46">
        <f t="shared" si="67"/>
        <v>0</v>
      </c>
      <c r="AE162" s="46">
        <f t="shared" si="67"/>
        <v>0</v>
      </c>
      <c r="AF162" s="46">
        <f t="shared" si="67"/>
        <v>0</v>
      </c>
      <c r="AG162" s="46">
        <f t="shared" si="67"/>
        <v>-0.10600000000000019</v>
      </c>
      <c r="AH162" s="46">
        <f t="shared" si="67"/>
        <v>-9.6000000000000196E-2</v>
      </c>
      <c r="AI162" s="46">
        <f t="shared" si="67"/>
        <v>-8.6000000000000187E-2</v>
      </c>
      <c r="AJ162" s="46">
        <f t="shared" si="67"/>
        <v>-7.6000000000000192E-2</v>
      </c>
      <c r="AK162" s="46">
        <f t="shared" si="67"/>
        <v>-6.6000000000000197E-2</v>
      </c>
    </row>
    <row r="163" spans="1:37" x14ac:dyDescent="0.25">
      <c r="A163" s="21">
        <v>9.3500000000000103</v>
      </c>
      <c r="B163" s="15">
        <f t="shared" si="53"/>
        <v>-0.93500000000000105</v>
      </c>
      <c r="C163" s="3">
        <f t="shared" si="55"/>
        <v>8.4150000000000098</v>
      </c>
      <c r="D163" s="2"/>
      <c r="E163" s="5">
        <f t="shared" si="61"/>
        <v>5</v>
      </c>
      <c r="F163" s="3">
        <f t="shared" si="56"/>
        <v>4.0649999999999986</v>
      </c>
      <c r="G163" s="3"/>
      <c r="H163" s="3">
        <f t="shared" si="57"/>
        <v>-4.3500000000000112</v>
      </c>
      <c r="J163" s="23">
        <f t="shared" si="58"/>
        <v>-0.93500000000000094</v>
      </c>
      <c r="M163" s="46">
        <f t="shared" si="51"/>
        <v>0</v>
      </c>
      <c r="N163" s="46">
        <f t="shared" si="66"/>
        <v>0</v>
      </c>
      <c r="O163" s="46">
        <f t="shared" si="66"/>
        <v>0</v>
      </c>
      <c r="P163" s="46">
        <f t="shared" si="66"/>
        <v>0</v>
      </c>
      <c r="Q163" s="46">
        <f t="shared" si="66"/>
        <v>0</v>
      </c>
      <c r="R163" s="46">
        <f t="shared" si="66"/>
        <v>0</v>
      </c>
      <c r="S163" s="46">
        <f t="shared" si="66"/>
        <v>0</v>
      </c>
      <c r="T163" s="46">
        <f t="shared" si="66"/>
        <v>-0.08</v>
      </c>
      <c r="U163" s="46">
        <f t="shared" si="66"/>
        <v>-0.09</v>
      </c>
      <c r="V163" s="46">
        <f t="shared" si="66"/>
        <v>-0.1</v>
      </c>
      <c r="W163" s="46">
        <f t="shared" si="66"/>
        <v>-0.11</v>
      </c>
      <c r="X163" s="46">
        <f t="shared" si="66"/>
        <v>-0.12</v>
      </c>
      <c r="Z163" s="46">
        <f t="shared" si="59"/>
        <v>0</v>
      </c>
      <c r="AA163" s="46">
        <f t="shared" si="67"/>
        <v>0</v>
      </c>
      <c r="AB163" s="46">
        <f t="shared" si="67"/>
        <v>0</v>
      </c>
      <c r="AC163" s="46">
        <f t="shared" si="67"/>
        <v>0</v>
      </c>
      <c r="AD163" s="46">
        <f t="shared" si="67"/>
        <v>0</v>
      </c>
      <c r="AE163" s="46">
        <f t="shared" si="67"/>
        <v>0</v>
      </c>
      <c r="AF163" s="46">
        <f t="shared" si="67"/>
        <v>0</v>
      </c>
      <c r="AG163" s="46">
        <f t="shared" si="67"/>
        <v>-0.10700000000000021</v>
      </c>
      <c r="AH163" s="46">
        <f t="shared" si="67"/>
        <v>-9.7000000000000211E-2</v>
      </c>
      <c r="AI163" s="46">
        <f t="shared" si="67"/>
        <v>-8.7000000000000202E-2</v>
      </c>
      <c r="AJ163" s="46">
        <f t="shared" si="67"/>
        <v>-7.7000000000000207E-2</v>
      </c>
      <c r="AK163" s="46">
        <f t="shared" si="67"/>
        <v>-6.7000000000000212E-2</v>
      </c>
    </row>
    <row r="164" spans="1:37" x14ac:dyDescent="0.25">
      <c r="A164" s="21">
        <v>9.4000000000000092</v>
      </c>
      <c r="B164" s="15">
        <f t="shared" si="53"/>
        <v>-0.94000000000000095</v>
      </c>
      <c r="C164" s="3">
        <f t="shared" si="55"/>
        <v>8.460000000000008</v>
      </c>
      <c r="D164" s="2"/>
      <c r="E164" s="5">
        <f t="shared" si="61"/>
        <v>5</v>
      </c>
      <c r="F164" s="3">
        <f t="shared" si="56"/>
        <v>4.0599999999999987</v>
      </c>
      <c r="G164" s="3"/>
      <c r="H164" s="3">
        <f t="shared" si="57"/>
        <v>-4.4000000000000092</v>
      </c>
      <c r="J164" s="23">
        <f t="shared" si="58"/>
        <v>-0.94000000000000095</v>
      </c>
      <c r="M164" s="46">
        <f t="shared" si="51"/>
        <v>0</v>
      </c>
      <c r="N164" s="46">
        <f t="shared" si="66"/>
        <v>0</v>
      </c>
      <c r="O164" s="46">
        <f t="shared" si="66"/>
        <v>0</v>
      </c>
      <c r="P164" s="46">
        <f t="shared" si="66"/>
        <v>0</v>
      </c>
      <c r="Q164" s="46">
        <f t="shared" si="66"/>
        <v>0</v>
      </c>
      <c r="R164" s="46">
        <f t="shared" si="66"/>
        <v>0</v>
      </c>
      <c r="S164" s="46">
        <f t="shared" si="66"/>
        <v>0</v>
      </c>
      <c r="T164" s="46">
        <f t="shared" si="66"/>
        <v>-0.08</v>
      </c>
      <c r="U164" s="46">
        <f t="shared" si="66"/>
        <v>-0.09</v>
      </c>
      <c r="V164" s="46">
        <f t="shared" si="66"/>
        <v>-0.1</v>
      </c>
      <c r="W164" s="46">
        <f t="shared" si="66"/>
        <v>-0.11</v>
      </c>
      <c r="X164" s="46">
        <f t="shared" si="66"/>
        <v>-0.12</v>
      </c>
      <c r="Z164" s="46">
        <f t="shared" si="59"/>
        <v>0</v>
      </c>
      <c r="AA164" s="46">
        <f t="shared" si="67"/>
        <v>0</v>
      </c>
      <c r="AB164" s="46">
        <f t="shared" si="67"/>
        <v>0</v>
      </c>
      <c r="AC164" s="46">
        <f t="shared" si="67"/>
        <v>0</v>
      </c>
      <c r="AD164" s="46">
        <f t="shared" si="67"/>
        <v>0</v>
      </c>
      <c r="AE164" s="46">
        <f t="shared" si="67"/>
        <v>0</v>
      </c>
      <c r="AF164" s="46">
        <f t="shared" si="67"/>
        <v>0</v>
      </c>
      <c r="AG164" s="46">
        <f t="shared" si="67"/>
        <v>-0.10800000000000019</v>
      </c>
      <c r="AH164" s="46">
        <f t="shared" si="67"/>
        <v>-9.8000000000000184E-2</v>
      </c>
      <c r="AI164" s="46">
        <f t="shared" si="67"/>
        <v>-8.8000000000000189E-2</v>
      </c>
      <c r="AJ164" s="46">
        <f t="shared" si="67"/>
        <v>-7.800000000000018E-2</v>
      </c>
      <c r="AK164" s="46">
        <f t="shared" si="67"/>
        <v>-6.8000000000000185E-2</v>
      </c>
    </row>
    <row r="165" spans="1:37" x14ac:dyDescent="0.25">
      <c r="A165" s="21">
        <v>9.4500000000000099</v>
      </c>
      <c r="B165" s="15">
        <f t="shared" si="53"/>
        <v>-0.94500000000000106</v>
      </c>
      <c r="C165" s="3">
        <f t="shared" si="55"/>
        <v>8.5050000000000097</v>
      </c>
      <c r="D165" s="2"/>
      <c r="E165" s="5">
        <f t="shared" si="61"/>
        <v>5</v>
      </c>
      <c r="F165" s="3">
        <f t="shared" si="56"/>
        <v>4.0549999999999988</v>
      </c>
      <c r="G165" s="3"/>
      <c r="H165" s="3">
        <f t="shared" si="57"/>
        <v>-4.4500000000000108</v>
      </c>
      <c r="J165" s="23">
        <f t="shared" si="58"/>
        <v>-0.94500000000000095</v>
      </c>
      <c r="M165" s="46">
        <f t="shared" si="51"/>
        <v>0</v>
      </c>
      <c r="N165" s="46">
        <f t="shared" si="66"/>
        <v>0</v>
      </c>
      <c r="O165" s="46">
        <f t="shared" si="66"/>
        <v>0</v>
      </c>
      <c r="P165" s="46">
        <f t="shared" si="66"/>
        <v>0</v>
      </c>
      <c r="Q165" s="46">
        <f t="shared" si="66"/>
        <v>0</v>
      </c>
      <c r="R165" s="46">
        <f t="shared" si="66"/>
        <v>0</v>
      </c>
      <c r="S165" s="46">
        <f t="shared" si="66"/>
        <v>0</v>
      </c>
      <c r="T165" s="46">
        <f t="shared" si="66"/>
        <v>-0.08</v>
      </c>
      <c r="U165" s="46">
        <f t="shared" si="66"/>
        <v>-0.09</v>
      </c>
      <c r="V165" s="46">
        <f t="shared" si="66"/>
        <v>-0.1</v>
      </c>
      <c r="W165" s="46">
        <f t="shared" si="66"/>
        <v>-0.11</v>
      </c>
      <c r="X165" s="46">
        <f t="shared" si="66"/>
        <v>-0.12</v>
      </c>
      <c r="Z165" s="46">
        <f t="shared" si="59"/>
        <v>0</v>
      </c>
      <c r="AA165" s="46">
        <f t="shared" si="67"/>
        <v>0</v>
      </c>
      <c r="AB165" s="46">
        <f t="shared" si="67"/>
        <v>0</v>
      </c>
      <c r="AC165" s="46">
        <f t="shared" si="67"/>
        <v>0</v>
      </c>
      <c r="AD165" s="46">
        <f t="shared" si="67"/>
        <v>0</v>
      </c>
      <c r="AE165" s="46">
        <f t="shared" si="67"/>
        <v>0</v>
      </c>
      <c r="AF165" s="46">
        <f t="shared" si="67"/>
        <v>0</v>
      </c>
      <c r="AG165" s="46">
        <f t="shared" si="67"/>
        <v>-0.10900000000000021</v>
      </c>
      <c r="AH165" s="46">
        <f t="shared" si="67"/>
        <v>-9.9000000000000199E-2</v>
      </c>
      <c r="AI165" s="46">
        <f t="shared" si="67"/>
        <v>-8.9000000000000204E-2</v>
      </c>
      <c r="AJ165" s="46">
        <f t="shared" si="67"/>
        <v>-7.9000000000000195E-2</v>
      </c>
      <c r="AK165" s="46">
        <f t="shared" si="67"/>
        <v>-6.90000000000002E-2</v>
      </c>
    </row>
    <row r="166" spans="1:37" x14ac:dyDescent="0.25">
      <c r="A166" s="21">
        <v>9.5000000000000107</v>
      </c>
      <c r="B166" s="15">
        <f t="shared" si="53"/>
        <v>-0.95000000000000107</v>
      </c>
      <c r="C166" s="3">
        <f t="shared" si="55"/>
        <v>8.5500000000000096</v>
      </c>
      <c r="D166" s="2"/>
      <c r="E166" s="5">
        <f t="shared" si="61"/>
        <v>5</v>
      </c>
      <c r="F166" s="3">
        <f t="shared" si="56"/>
        <v>4.0499999999999989</v>
      </c>
      <c r="G166" s="3"/>
      <c r="H166" s="3">
        <f t="shared" si="57"/>
        <v>-4.5000000000000107</v>
      </c>
      <c r="J166" s="23">
        <f t="shared" si="58"/>
        <v>-0.95000000000000095</v>
      </c>
      <c r="M166" s="46">
        <f t="shared" si="51"/>
        <v>0</v>
      </c>
      <c r="N166" s="46">
        <f t="shared" si="66"/>
        <v>0</v>
      </c>
      <c r="O166" s="46">
        <f t="shared" si="66"/>
        <v>0</v>
      </c>
      <c r="P166" s="46">
        <f t="shared" si="66"/>
        <v>0</v>
      </c>
      <c r="Q166" s="46">
        <f t="shared" si="66"/>
        <v>0</v>
      </c>
      <c r="R166" s="46">
        <f t="shared" si="66"/>
        <v>0</v>
      </c>
      <c r="S166" s="46">
        <f t="shared" si="66"/>
        <v>0</v>
      </c>
      <c r="T166" s="46">
        <f t="shared" si="66"/>
        <v>-0.08</v>
      </c>
      <c r="U166" s="46">
        <f t="shared" si="66"/>
        <v>-0.09</v>
      </c>
      <c r="V166" s="46">
        <f t="shared" si="66"/>
        <v>-0.1</v>
      </c>
      <c r="W166" s="46">
        <f t="shared" si="66"/>
        <v>-0.11</v>
      </c>
      <c r="X166" s="46">
        <f t="shared" si="66"/>
        <v>-0.12</v>
      </c>
      <c r="Z166" s="46">
        <f t="shared" si="59"/>
        <v>0</v>
      </c>
      <c r="AA166" s="46">
        <f t="shared" si="67"/>
        <v>0</v>
      </c>
      <c r="AB166" s="46">
        <f t="shared" si="67"/>
        <v>0</v>
      </c>
      <c r="AC166" s="46">
        <f t="shared" si="67"/>
        <v>0</v>
      </c>
      <c r="AD166" s="46">
        <f t="shared" si="67"/>
        <v>0</v>
      </c>
      <c r="AE166" s="46">
        <f t="shared" si="67"/>
        <v>0</v>
      </c>
      <c r="AF166" s="46">
        <f t="shared" si="67"/>
        <v>0</v>
      </c>
      <c r="AG166" s="46">
        <f t="shared" si="67"/>
        <v>-0.11000000000000021</v>
      </c>
      <c r="AH166" s="46">
        <f t="shared" si="67"/>
        <v>-0.10000000000000021</v>
      </c>
      <c r="AI166" s="46">
        <f t="shared" si="67"/>
        <v>-9.0000000000000219E-2</v>
      </c>
      <c r="AJ166" s="46">
        <f t="shared" si="67"/>
        <v>-8.000000000000021E-2</v>
      </c>
      <c r="AK166" s="46">
        <f t="shared" si="67"/>
        <v>-7.0000000000000215E-2</v>
      </c>
    </row>
    <row r="167" spans="1:37" x14ac:dyDescent="0.25">
      <c r="A167" s="21">
        <v>9.5500000000000096</v>
      </c>
      <c r="B167" s="15">
        <f t="shared" si="53"/>
        <v>-0.95500000000000096</v>
      </c>
      <c r="C167" s="3">
        <f t="shared" si="55"/>
        <v>8.5950000000000095</v>
      </c>
      <c r="D167" s="2"/>
      <c r="E167" s="5">
        <f t="shared" si="61"/>
        <v>5</v>
      </c>
      <c r="F167" s="3">
        <f t="shared" si="56"/>
        <v>4.044999999999999</v>
      </c>
      <c r="G167" s="3"/>
      <c r="H167" s="3">
        <f t="shared" si="57"/>
        <v>-4.5500000000000105</v>
      </c>
      <c r="J167" s="23">
        <f t="shared" si="58"/>
        <v>-0.95500000000000096</v>
      </c>
      <c r="M167" s="46">
        <f t="shared" si="51"/>
        <v>0</v>
      </c>
      <c r="N167" s="46">
        <f t="shared" si="66"/>
        <v>0</v>
      </c>
      <c r="O167" s="46">
        <f t="shared" si="66"/>
        <v>0</v>
      </c>
      <c r="P167" s="46">
        <f t="shared" si="66"/>
        <v>0</v>
      </c>
      <c r="Q167" s="46">
        <f t="shared" si="66"/>
        <v>0</v>
      </c>
      <c r="R167" s="46">
        <f t="shared" si="66"/>
        <v>0</v>
      </c>
      <c r="S167" s="46">
        <f t="shared" si="66"/>
        <v>0</v>
      </c>
      <c r="T167" s="46">
        <f t="shared" si="66"/>
        <v>-0.08</v>
      </c>
      <c r="U167" s="46">
        <f t="shared" si="66"/>
        <v>-0.09</v>
      </c>
      <c r="V167" s="46">
        <f t="shared" si="66"/>
        <v>-0.1</v>
      </c>
      <c r="W167" s="46">
        <f t="shared" si="66"/>
        <v>-0.11</v>
      </c>
      <c r="X167" s="46">
        <f t="shared" si="66"/>
        <v>-0.12</v>
      </c>
      <c r="Z167" s="46">
        <f t="shared" si="59"/>
        <v>0</v>
      </c>
      <c r="AA167" s="46">
        <f t="shared" si="67"/>
        <v>0</v>
      </c>
      <c r="AB167" s="46">
        <f t="shared" si="67"/>
        <v>0</v>
      </c>
      <c r="AC167" s="46">
        <f t="shared" si="67"/>
        <v>0</v>
      </c>
      <c r="AD167" s="46">
        <f t="shared" si="67"/>
        <v>0</v>
      </c>
      <c r="AE167" s="46">
        <f t="shared" si="67"/>
        <v>0</v>
      </c>
      <c r="AF167" s="46">
        <f t="shared" si="67"/>
        <v>0</v>
      </c>
      <c r="AG167" s="46">
        <f t="shared" si="67"/>
        <v>-0.1110000000000002</v>
      </c>
      <c r="AH167" s="46">
        <f t="shared" si="67"/>
        <v>-0.1010000000000002</v>
      </c>
      <c r="AI167" s="46">
        <f t="shared" si="67"/>
        <v>-9.1000000000000192E-2</v>
      </c>
      <c r="AJ167" s="46">
        <f t="shared" si="67"/>
        <v>-8.1000000000000197E-2</v>
      </c>
      <c r="AK167" s="46">
        <f t="shared" si="67"/>
        <v>-7.1000000000000188E-2</v>
      </c>
    </row>
    <row r="168" spans="1:37" x14ac:dyDescent="0.25">
      <c r="A168" s="21">
        <v>9.6000000000000103</v>
      </c>
      <c r="B168" s="15">
        <f t="shared" si="53"/>
        <v>-0.96000000000000107</v>
      </c>
      <c r="C168" s="3">
        <f t="shared" si="55"/>
        <v>8.6400000000000095</v>
      </c>
      <c r="D168" s="2"/>
      <c r="E168" s="5">
        <f t="shared" si="61"/>
        <v>5</v>
      </c>
      <c r="F168" s="3">
        <f t="shared" si="56"/>
        <v>4.0399999999999991</v>
      </c>
      <c r="G168" s="3"/>
      <c r="H168" s="3">
        <f t="shared" si="57"/>
        <v>-4.6000000000000103</v>
      </c>
      <c r="J168" s="23">
        <f t="shared" si="58"/>
        <v>-0.96000000000000096</v>
      </c>
      <c r="M168" s="46">
        <f t="shared" si="51"/>
        <v>0</v>
      </c>
      <c r="N168" s="46">
        <f t="shared" si="66"/>
        <v>0</v>
      </c>
      <c r="O168" s="46">
        <f t="shared" si="66"/>
        <v>0</v>
      </c>
      <c r="P168" s="46">
        <f t="shared" si="66"/>
        <v>0</v>
      </c>
      <c r="Q168" s="46">
        <f t="shared" si="66"/>
        <v>0</v>
      </c>
      <c r="R168" s="46">
        <f t="shared" si="66"/>
        <v>0</v>
      </c>
      <c r="S168" s="46">
        <f t="shared" si="66"/>
        <v>0</v>
      </c>
      <c r="T168" s="46">
        <f t="shared" si="66"/>
        <v>-0.08</v>
      </c>
      <c r="U168" s="46">
        <f t="shared" si="66"/>
        <v>-0.09</v>
      </c>
      <c r="V168" s="46">
        <f t="shared" si="66"/>
        <v>-0.1</v>
      </c>
      <c r="W168" s="46">
        <f t="shared" si="66"/>
        <v>-0.11</v>
      </c>
      <c r="X168" s="46">
        <f t="shared" si="66"/>
        <v>-0.12</v>
      </c>
      <c r="Z168" s="46">
        <f t="shared" si="59"/>
        <v>0</v>
      </c>
      <c r="AA168" s="46">
        <f t="shared" si="67"/>
        <v>0</v>
      </c>
      <c r="AB168" s="46">
        <f t="shared" si="67"/>
        <v>0</v>
      </c>
      <c r="AC168" s="46">
        <f t="shared" si="67"/>
        <v>0</v>
      </c>
      <c r="AD168" s="46">
        <f t="shared" si="67"/>
        <v>0</v>
      </c>
      <c r="AE168" s="46">
        <f t="shared" si="67"/>
        <v>0</v>
      </c>
      <c r="AF168" s="46">
        <f t="shared" si="67"/>
        <v>0</v>
      </c>
      <c r="AG168" s="46">
        <f t="shared" si="67"/>
        <v>-0.11200000000000021</v>
      </c>
      <c r="AH168" s="46">
        <f t="shared" si="67"/>
        <v>-0.1020000000000002</v>
      </c>
      <c r="AI168" s="46">
        <f t="shared" si="67"/>
        <v>-9.2000000000000207E-2</v>
      </c>
      <c r="AJ168" s="46">
        <f t="shared" si="67"/>
        <v>-8.2000000000000212E-2</v>
      </c>
      <c r="AK168" s="46">
        <f t="shared" si="67"/>
        <v>-7.2000000000000203E-2</v>
      </c>
    </row>
    <row r="169" spans="1:37" x14ac:dyDescent="0.25">
      <c r="A169" s="21">
        <v>9.6500000000000092</v>
      </c>
      <c r="B169" s="15">
        <f t="shared" si="53"/>
        <v>-0.96500000000000097</v>
      </c>
      <c r="C169" s="3">
        <f t="shared" si="55"/>
        <v>8.6850000000000076</v>
      </c>
      <c r="D169" s="2"/>
      <c r="E169" s="5">
        <f t="shared" si="61"/>
        <v>5</v>
      </c>
      <c r="F169" s="3">
        <f t="shared" si="56"/>
        <v>4.0349999999999993</v>
      </c>
      <c r="G169" s="3"/>
      <c r="H169" s="3">
        <f t="shared" si="57"/>
        <v>-4.6500000000000083</v>
      </c>
      <c r="J169" s="23">
        <f t="shared" si="58"/>
        <v>-0.96500000000000097</v>
      </c>
      <c r="M169" s="46">
        <f t="shared" si="51"/>
        <v>0</v>
      </c>
      <c r="N169" s="46">
        <f t="shared" si="66"/>
        <v>0</v>
      </c>
      <c r="O169" s="46">
        <f t="shared" si="66"/>
        <v>0</v>
      </c>
      <c r="P169" s="46">
        <f t="shared" si="66"/>
        <v>0</v>
      </c>
      <c r="Q169" s="46">
        <f t="shared" si="66"/>
        <v>0</v>
      </c>
      <c r="R169" s="46">
        <f t="shared" si="66"/>
        <v>0</v>
      </c>
      <c r="S169" s="46">
        <f t="shared" si="66"/>
        <v>0</v>
      </c>
      <c r="T169" s="46">
        <f t="shared" si="66"/>
        <v>-0.08</v>
      </c>
      <c r="U169" s="46">
        <f t="shared" si="66"/>
        <v>-0.09</v>
      </c>
      <c r="V169" s="46">
        <f t="shared" si="66"/>
        <v>-0.1</v>
      </c>
      <c r="W169" s="46">
        <f t="shared" si="66"/>
        <v>-0.11</v>
      </c>
      <c r="X169" s="46">
        <f t="shared" si="66"/>
        <v>-0.12</v>
      </c>
      <c r="Z169" s="46">
        <f t="shared" si="59"/>
        <v>0</v>
      </c>
      <c r="AA169" s="46">
        <f t="shared" si="67"/>
        <v>0</v>
      </c>
      <c r="AB169" s="46">
        <f t="shared" si="67"/>
        <v>0</v>
      </c>
      <c r="AC169" s="46">
        <f t="shared" si="67"/>
        <v>0</v>
      </c>
      <c r="AD169" s="46">
        <f t="shared" si="67"/>
        <v>0</v>
      </c>
      <c r="AE169" s="46">
        <f t="shared" si="67"/>
        <v>0</v>
      </c>
      <c r="AF169" s="46">
        <f t="shared" si="67"/>
        <v>0</v>
      </c>
      <c r="AG169" s="46">
        <f t="shared" si="67"/>
        <v>-0.11300000000000018</v>
      </c>
      <c r="AH169" s="46">
        <f t="shared" si="67"/>
        <v>-0.10300000000000019</v>
      </c>
      <c r="AI169" s="46">
        <f t="shared" si="67"/>
        <v>-9.300000000000018E-2</v>
      </c>
      <c r="AJ169" s="46">
        <f t="shared" si="67"/>
        <v>-8.3000000000000185E-2</v>
      </c>
      <c r="AK169" s="46">
        <f t="shared" si="67"/>
        <v>-7.300000000000019E-2</v>
      </c>
    </row>
    <row r="170" spans="1:37" x14ac:dyDescent="0.25">
      <c r="A170" s="21">
        <v>9.7000000000000099</v>
      </c>
      <c r="B170" s="15">
        <f t="shared" si="53"/>
        <v>-0.97000000000000108</v>
      </c>
      <c r="C170" s="3">
        <f t="shared" si="55"/>
        <v>8.7300000000000093</v>
      </c>
      <c r="D170" s="2"/>
      <c r="E170" s="5">
        <f t="shared" si="61"/>
        <v>5</v>
      </c>
      <c r="F170" s="3">
        <f t="shared" si="56"/>
        <v>4.0299999999999994</v>
      </c>
      <c r="G170" s="3"/>
      <c r="H170" s="3">
        <f t="shared" si="57"/>
        <v>-4.7000000000000099</v>
      </c>
      <c r="J170" s="23">
        <f t="shared" si="58"/>
        <v>-0.97000000000000097</v>
      </c>
      <c r="M170" s="46">
        <f t="shared" si="51"/>
        <v>0</v>
      </c>
      <c r="N170" s="46">
        <f t="shared" si="66"/>
        <v>0</v>
      </c>
      <c r="O170" s="46">
        <f t="shared" si="66"/>
        <v>0</v>
      </c>
      <c r="P170" s="46">
        <f t="shared" si="66"/>
        <v>0</v>
      </c>
      <c r="Q170" s="46">
        <f t="shared" si="66"/>
        <v>0</v>
      </c>
      <c r="R170" s="46">
        <f t="shared" si="66"/>
        <v>0</v>
      </c>
      <c r="S170" s="46">
        <f t="shared" si="66"/>
        <v>0</v>
      </c>
      <c r="T170" s="46">
        <f t="shared" si="66"/>
        <v>-0.08</v>
      </c>
      <c r="U170" s="46">
        <f t="shared" si="66"/>
        <v>-0.09</v>
      </c>
      <c r="V170" s="46">
        <f t="shared" si="66"/>
        <v>-0.1</v>
      </c>
      <c r="W170" s="46">
        <f t="shared" si="66"/>
        <v>-0.11</v>
      </c>
      <c r="X170" s="46">
        <f t="shared" si="66"/>
        <v>-0.12</v>
      </c>
      <c r="Z170" s="46">
        <f t="shared" si="59"/>
        <v>0</v>
      </c>
      <c r="AA170" s="46">
        <f t="shared" si="67"/>
        <v>0</v>
      </c>
      <c r="AB170" s="46">
        <f t="shared" si="67"/>
        <v>0</v>
      </c>
      <c r="AC170" s="46">
        <f t="shared" si="67"/>
        <v>0</v>
      </c>
      <c r="AD170" s="46">
        <f t="shared" si="67"/>
        <v>0</v>
      </c>
      <c r="AE170" s="46">
        <f t="shared" si="67"/>
        <v>0</v>
      </c>
      <c r="AF170" s="46">
        <f t="shared" si="67"/>
        <v>0</v>
      </c>
      <c r="AG170" s="46">
        <f t="shared" si="67"/>
        <v>-0.1140000000000002</v>
      </c>
      <c r="AH170" s="46">
        <f t="shared" si="67"/>
        <v>-0.1040000000000002</v>
      </c>
      <c r="AI170" s="46">
        <f t="shared" si="67"/>
        <v>-9.4000000000000195E-2</v>
      </c>
      <c r="AJ170" s="46">
        <f t="shared" si="67"/>
        <v>-8.40000000000002E-2</v>
      </c>
      <c r="AK170" s="46">
        <f t="shared" si="67"/>
        <v>-7.4000000000000205E-2</v>
      </c>
    </row>
    <row r="171" spans="1:37" x14ac:dyDescent="0.25">
      <c r="A171" s="21">
        <v>9.7500000000000107</v>
      </c>
      <c r="B171" s="15">
        <f t="shared" si="53"/>
        <v>-0.97500000000000109</v>
      </c>
      <c r="C171" s="3">
        <f t="shared" si="55"/>
        <v>8.7750000000000092</v>
      </c>
      <c r="D171" s="2"/>
      <c r="E171" s="5">
        <f t="shared" si="61"/>
        <v>5</v>
      </c>
      <c r="F171" s="3">
        <f t="shared" si="56"/>
        <v>4.0249999999999986</v>
      </c>
      <c r="G171" s="3"/>
      <c r="H171" s="3">
        <f t="shared" si="57"/>
        <v>-4.7500000000000107</v>
      </c>
      <c r="J171" s="23">
        <f t="shared" si="58"/>
        <v>-0.97500000000000098</v>
      </c>
      <c r="M171" s="46">
        <f t="shared" si="51"/>
        <v>0</v>
      </c>
      <c r="N171" s="46">
        <f t="shared" si="66"/>
        <v>0</v>
      </c>
      <c r="O171" s="46">
        <f t="shared" si="66"/>
        <v>0</v>
      </c>
      <c r="P171" s="46">
        <f t="shared" si="66"/>
        <v>0</v>
      </c>
      <c r="Q171" s="46">
        <f t="shared" si="66"/>
        <v>0</v>
      </c>
      <c r="R171" s="46">
        <f t="shared" si="66"/>
        <v>0</v>
      </c>
      <c r="S171" s="46">
        <f t="shared" si="66"/>
        <v>0</v>
      </c>
      <c r="T171" s="46">
        <f t="shared" si="66"/>
        <v>-0.08</v>
      </c>
      <c r="U171" s="46">
        <f t="shared" si="66"/>
        <v>-0.09</v>
      </c>
      <c r="V171" s="46">
        <f t="shared" si="66"/>
        <v>-0.1</v>
      </c>
      <c r="W171" s="46">
        <f t="shared" si="66"/>
        <v>-0.11</v>
      </c>
      <c r="X171" s="46">
        <f t="shared" si="66"/>
        <v>-0.12</v>
      </c>
      <c r="Z171" s="46">
        <f t="shared" si="59"/>
        <v>0</v>
      </c>
      <c r="AA171" s="46">
        <f t="shared" si="67"/>
        <v>0</v>
      </c>
      <c r="AB171" s="46">
        <f t="shared" si="67"/>
        <v>0</v>
      </c>
      <c r="AC171" s="46">
        <f t="shared" si="67"/>
        <v>0</v>
      </c>
      <c r="AD171" s="46">
        <f t="shared" si="67"/>
        <v>0</v>
      </c>
      <c r="AE171" s="46">
        <f t="shared" si="67"/>
        <v>0</v>
      </c>
      <c r="AF171" s="46">
        <f t="shared" si="67"/>
        <v>0</v>
      </c>
      <c r="AG171" s="46">
        <f t="shared" si="67"/>
        <v>-0.11500000000000021</v>
      </c>
      <c r="AH171" s="46">
        <f t="shared" si="67"/>
        <v>-0.10500000000000022</v>
      </c>
      <c r="AI171" s="46">
        <f t="shared" si="67"/>
        <v>-9.5000000000000209E-2</v>
      </c>
      <c r="AJ171" s="46">
        <f t="shared" si="67"/>
        <v>-8.5000000000000214E-2</v>
      </c>
      <c r="AK171" s="46">
        <f t="shared" si="67"/>
        <v>-7.5000000000000219E-2</v>
      </c>
    </row>
    <row r="172" spans="1:37" x14ac:dyDescent="0.25">
      <c r="A172" s="21">
        <v>9.8000000000000096</v>
      </c>
      <c r="B172" s="15">
        <f t="shared" si="53"/>
        <v>-0.98000000000000098</v>
      </c>
      <c r="C172" s="3">
        <f t="shared" si="55"/>
        <v>8.8200000000000092</v>
      </c>
      <c r="D172" s="2"/>
      <c r="E172" s="5">
        <f t="shared" si="61"/>
        <v>5</v>
      </c>
      <c r="F172" s="3">
        <f t="shared" si="56"/>
        <v>4.0199999999999987</v>
      </c>
      <c r="G172" s="3"/>
      <c r="H172" s="3">
        <f t="shared" si="57"/>
        <v>-4.8000000000000105</v>
      </c>
      <c r="J172" s="23">
        <f t="shared" si="58"/>
        <v>-0.98000000000000098</v>
      </c>
      <c r="M172" s="46">
        <f t="shared" si="51"/>
        <v>0</v>
      </c>
      <c r="N172" s="46">
        <f t="shared" si="66"/>
        <v>0</v>
      </c>
      <c r="O172" s="46">
        <f t="shared" si="66"/>
        <v>0</v>
      </c>
      <c r="P172" s="46">
        <f t="shared" si="66"/>
        <v>0</v>
      </c>
      <c r="Q172" s="46">
        <f t="shared" si="66"/>
        <v>0</v>
      </c>
      <c r="R172" s="46">
        <f t="shared" si="66"/>
        <v>0</v>
      </c>
      <c r="S172" s="46">
        <f t="shared" si="66"/>
        <v>0</v>
      </c>
      <c r="T172" s="46">
        <f t="shared" si="66"/>
        <v>-0.08</v>
      </c>
      <c r="U172" s="46">
        <f t="shared" si="66"/>
        <v>-0.09</v>
      </c>
      <c r="V172" s="46">
        <f t="shared" si="66"/>
        <v>-0.1</v>
      </c>
      <c r="W172" s="46">
        <f t="shared" si="66"/>
        <v>-0.11</v>
      </c>
      <c r="X172" s="46">
        <f t="shared" si="66"/>
        <v>-0.12</v>
      </c>
      <c r="Z172" s="46">
        <f t="shared" si="59"/>
        <v>0</v>
      </c>
      <c r="AA172" s="46">
        <f t="shared" si="67"/>
        <v>0</v>
      </c>
      <c r="AB172" s="46">
        <f t="shared" si="67"/>
        <v>0</v>
      </c>
      <c r="AC172" s="46">
        <f t="shared" si="67"/>
        <v>0</v>
      </c>
      <c r="AD172" s="46">
        <f t="shared" si="67"/>
        <v>0</v>
      </c>
      <c r="AE172" s="46">
        <f t="shared" si="67"/>
        <v>0</v>
      </c>
      <c r="AF172" s="46">
        <f t="shared" si="67"/>
        <v>0</v>
      </c>
      <c r="AG172" s="46">
        <f t="shared" si="67"/>
        <v>-0.1160000000000002</v>
      </c>
      <c r="AH172" s="46">
        <f t="shared" si="67"/>
        <v>-0.10600000000000019</v>
      </c>
      <c r="AI172" s="46">
        <f t="shared" si="67"/>
        <v>-9.6000000000000196E-2</v>
      </c>
      <c r="AJ172" s="46">
        <f t="shared" si="67"/>
        <v>-8.6000000000000187E-2</v>
      </c>
      <c r="AK172" s="46">
        <f t="shared" si="67"/>
        <v>-7.6000000000000192E-2</v>
      </c>
    </row>
    <row r="173" spans="1:37" x14ac:dyDescent="0.25">
      <c r="A173" s="21">
        <v>9.8500000000000103</v>
      </c>
      <c r="B173" s="15">
        <f t="shared" si="53"/>
        <v>-0.9850000000000011</v>
      </c>
      <c r="C173" s="3">
        <f t="shared" si="55"/>
        <v>8.8650000000000091</v>
      </c>
      <c r="D173" s="2"/>
      <c r="E173" s="5">
        <f t="shared" si="61"/>
        <v>5</v>
      </c>
      <c r="F173" s="3">
        <f t="shared" si="56"/>
        <v>4.0149999999999988</v>
      </c>
      <c r="G173" s="3"/>
      <c r="H173" s="3">
        <f t="shared" si="57"/>
        <v>-4.8500000000000103</v>
      </c>
      <c r="J173" s="23">
        <f t="shared" si="58"/>
        <v>-0.98500000000000099</v>
      </c>
      <c r="M173" s="46">
        <f t="shared" si="51"/>
        <v>0</v>
      </c>
      <c r="N173" s="46">
        <f t="shared" si="66"/>
        <v>0</v>
      </c>
      <c r="O173" s="46">
        <f t="shared" si="66"/>
        <v>0</v>
      </c>
      <c r="P173" s="46">
        <f t="shared" si="66"/>
        <v>0</v>
      </c>
      <c r="Q173" s="46">
        <f t="shared" si="66"/>
        <v>0</v>
      </c>
      <c r="R173" s="46">
        <f t="shared" si="66"/>
        <v>0</v>
      </c>
      <c r="S173" s="46">
        <f t="shared" si="66"/>
        <v>0</v>
      </c>
      <c r="T173" s="46">
        <f t="shared" si="66"/>
        <v>-0.08</v>
      </c>
      <c r="U173" s="46">
        <f t="shared" si="66"/>
        <v>-0.09</v>
      </c>
      <c r="V173" s="46">
        <f t="shared" si="66"/>
        <v>-0.1</v>
      </c>
      <c r="W173" s="46">
        <f t="shared" si="66"/>
        <v>-0.11</v>
      </c>
      <c r="X173" s="46">
        <f t="shared" si="66"/>
        <v>-0.12</v>
      </c>
      <c r="Z173" s="46">
        <f t="shared" si="59"/>
        <v>0</v>
      </c>
      <c r="AA173" s="46">
        <f t="shared" si="67"/>
        <v>0</v>
      </c>
      <c r="AB173" s="46">
        <f t="shared" si="67"/>
        <v>0</v>
      </c>
      <c r="AC173" s="46">
        <f t="shared" si="67"/>
        <v>0</v>
      </c>
      <c r="AD173" s="46">
        <f t="shared" si="67"/>
        <v>0</v>
      </c>
      <c r="AE173" s="46">
        <f t="shared" si="67"/>
        <v>0</v>
      </c>
      <c r="AF173" s="46">
        <f t="shared" si="67"/>
        <v>0</v>
      </c>
      <c r="AG173" s="46">
        <f t="shared" si="67"/>
        <v>-0.11700000000000021</v>
      </c>
      <c r="AH173" s="46">
        <f t="shared" si="67"/>
        <v>-0.10700000000000021</v>
      </c>
      <c r="AI173" s="46">
        <f t="shared" si="67"/>
        <v>-9.7000000000000211E-2</v>
      </c>
      <c r="AJ173" s="46">
        <f t="shared" si="67"/>
        <v>-8.7000000000000202E-2</v>
      </c>
      <c r="AK173" s="46">
        <f t="shared" si="67"/>
        <v>-7.7000000000000207E-2</v>
      </c>
    </row>
    <row r="174" spans="1:37" x14ac:dyDescent="0.25">
      <c r="A174" s="21">
        <v>9.9000000000000092</v>
      </c>
      <c r="B174" s="15">
        <f t="shared" si="53"/>
        <v>-0.99000000000000099</v>
      </c>
      <c r="C174" s="3">
        <f t="shared" si="55"/>
        <v>8.910000000000009</v>
      </c>
      <c r="D174" s="2"/>
      <c r="E174" s="5">
        <f t="shared" si="61"/>
        <v>5</v>
      </c>
      <c r="F174" s="3">
        <f t="shared" si="56"/>
        <v>4.0099999999999989</v>
      </c>
      <c r="G174" s="3"/>
      <c r="H174" s="3">
        <f t="shared" si="57"/>
        <v>-4.9000000000000101</v>
      </c>
      <c r="J174" s="23">
        <f t="shared" si="58"/>
        <v>-0.99000000000000099</v>
      </c>
      <c r="M174" s="46">
        <f t="shared" si="51"/>
        <v>0</v>
      </c>
      <c r="N174" s="46">
        <f t="shared" si="66"/>
        <v>0</v>
      </c>
      <c r="O174" s="46">
        <f t="shared" si="66"/>
        <v>0</v>
      </c>
      <c r="P174" s="46">
        <f t="shared" si="66"/>
        <v>0</v>
      </c>
      <c r="Q174" s="46">
        <f t="shared" si="66"/>
        <v>0</v>
      </c>
      <c r="R174" s="46">
        <f t="shared" si="66"/>
        <v>0</v>
      </c>
      <c r="S174" s="46">
        <f t="shared" si="66"/>
        <v>0</v>
      </c>
      <c r="T174" s="46">
        <f t="shared" si="66"/>
        <v>-0.08</v>
      </c>
      <c r="U174" s="46">
        <f t="shared" si="66"/>
        <v>-0.09</v>
      </c>
      <c r="V174" s="46">
        <f t="shared" si="66"/>
        <v>-0.1</v>
      </c>
      <c r="W174" s="46">
        <f t="shared" si="66"/>
        <v>-0.11</v>
      </c>
      <c r="X174" s="46">
        <f t="shared" si="66"/>
        <v>-0.12</v>
      </c>
      <c r="Z174" s="46">
        <f t="shared" si="59"/>
        <v>0</v>
      </c>
      <c r="AA174" s="46">
        <f t="shared" si="67"/>
        <v>0</v>
      </c>
      <c r="AB174" s="46">
        <f t="shared" si="67"/>
        <v>0</v>
      </c>
      <c r="AC174" s="46">
        <f t="shared" si="67"/>
        <v>0</v>
      </c>
      <c r="AD174" s="46">
        <f t="shared" si="67"/>
        <v>0</v>
      </c>
      <c r="AE174" s="46">
        <f t="shared" si="67"/>
        <v>0</v>
      </c>
      <c r="AF174" s="46">
        <f t="shared" si="67"/>
        <v>0</v>
      </c>
      <c r="AG174" s="46">
        <f t="shared" si="67"/>
        <v>-0.11800000000000019</v>
      </c>
      <c r="AH174" s="46">
        <f t="shared" si="67"/>
        <v>-0.10800000000000019</v>
      </c>
      <c r="AI174" s="46">
        <f t="shared" si="67"/>
        <v>-9.8000000000000184E-2</v>
      </c>
      <c r="AJ174" s="46">
        <f t="shared" si="67"/>
        <v>-8.8000000000000189E-2</v>
      </c>
      <c r="AK174" s="46">
        <f t="shared" si="67"/>
        <v>-7.800000000000018E-2</v>
      </c>
    </row>
    <row r="175" spans="1:37" x14ac:dyDescent="0.25">
      <c r="A175" s="21">
        <v>9.9500000000000099</v>
      </c>
      <c r="B175" s="15">
        <f t="shared" si="53"/>
        <v>-0.99500000000000099</v>
      </c>
      <c r="C175" s="3">
        <f t="shared" si="55"/>
        <v>8.955000000000009</v>
      </c>
      <c r="D175" s="2"/>
      <c r="E175" s="5">
        <f t="shared" si="61"/>
        <v>5</v>
      </c>
      <c r="F175" s="3">
        <f t="shared" si="56"/>
        <v>4.004999999999999</v>
      </c>
      <c r="G175" s="3"/>
      <c r="H175" s="3">
        <f t="shared" si="57"/>
        <v>-4.9500000000000099</v>
      </c>
      <c r="J175" s="23">
        <f t="shared" si="58"/>
        <v>-0.99500000000000099</v>
      </c>
      <c r="M175" s="46">
        <f t="shared" si="51"/>
        <v>0</v>
      </c>
      <c r="N175" s="46">
        <f t="shared" si="66"/>
        <v>0</v>
      </c>
      <c r="O175" s="46">
        <f t="shared" si="66"/>
        <v>0</v>
      </c>
      <c r="P175" s="46">
        <f t="shared" si="66"/>
        <v>0</v>
      </c>
      <c r="Q175" s="46">
        <f t="shared" si="66"/>
        <v>0</v>
      </c>
      <c r="R175" s="46">
        <f t="shared" si="66"/>
        <v>0</v>
      </c>
      <c r="S175" s="46">
        <f t="shared" si="66"/>
        <v>0</v>
      </c>
      <c r="T175" s="46">
        <f t="shared" si="66"/>
        <v>-0.08</v>
      </c>
      <c r="U175" s="46">
        <f t="shared" si="66"/>
        <v>-0.09</v>
      </c>
      <c r="V175" s="46">
        <f t="shared" si="66"/>
        <v>-0.1</v>
      </c>
      <c r="W175" s="46">
        <f t="shared" si="66"/>
        <v>-0.11</v>
      </c>
      <c r="X175" s="46">
        <f t="shared" si="66"/>
        <v>-0.12</v>
      </c>
      <c r="Z175" s="46">
        <f t="shared" si="59"/>
        <v>0</v>
      </c>
      <c r="AA175" s="46">
        <f t="shared" si="67"/>
        <v>0</v>
      </c>
      <c r="AB175" s="46">
        <f t="shared" si="67"/>
        <v>0</v>
      </c>
      <c r="AC175" s="46">
        <f t="shared" si="67"/>
        <v>0</v>
      </c>
      <c r="AD175" s="46">
        <f t="shared" si="67"/>
        <v>0</v>
      </c>
      <c r="AE175" s="46">
        <f t="shared" si="67"/>
        <v>0</v>
      </c>
      <c r="AF175" s="46">
        <f t="shared" si="67"/>
        <v>0</v>
      </c>
      <c r="AG175" s="46">
        <f t="shared" si="67"/>
        <v>-0.1190000000000002</v>
      </c>
      <c r="AH175" s="46">
        <f t="shared" si="67"/>
        <v>-0.10900000000000021</v>
      </c>
      <c r="AI175" s="46">
        <f t="shared" si="67"/>
        <v>-9.9000000000000199E-2</v>
      </c>
      <c r="AJ175" s="46">
        <f t="shared" si="67"/>
        <v>-8.9000000000000204E-2</v>
      </c>
      <c r="AK175" s="46">
        <f t="shared" si="67"/>
        <v>-7.9000000000000195E-2</v>
      </c>
    </row>
    <row r="176" spans="1:37" x14ac:dyDescent="0.25">
      <c r="A176" s="21">
        <v>10</v>
      </c>
      <c r="B176" s="15">
        <f t="shared" si="53"/>
        <v>-1</v>
      </c>
      <c r="C176" s="3">
        <f t="shared" si="55"/>
        <v>9</v>
      </c>
      <c r="D176" s="2"/>
      <c r="E176" s="5">
        <f t="shared" si="61"/>
        <v>5</v>
      </c>
      <c r="F176" s="3">
        <f t="shared" si="56"/>
        <v>4</v>
      </c>
      <c r="G176" s="3"/>
      <c r="H176" s="3">
        <f t="shared" si="57"/>
        <v>-5</v>
      </c>
      <c r="J176" s="23">
        <f t="shared" si="58"/>
        <v>-0.99999999999999989</v>
      </c>
      <c r="M176" s="46">
        <f t="shared" si="51"/>
        <v>0</v>
      </c>
      <c r="N176" s="46">
        <f t="shared" si="66"/>
        <v>0</v>
      </c>
      <c r="O176" s="46">
        <f t="shared" si="66"/>
        <v>0</v>
      </c>
      <c r="P176" s="46">
        <f t="shared" si="66"/>
        <v>0</v>
      </c>
      <c r="Q176" s="46">
        <f t="shared" si="66"/>
        <v>0</v>
      </c>
      <c r="R176" s="46">
        <f t="shared" si="66"/>
        <v>0</v>
      </c>
      <c r="S176" s="46">
        <f t="shared" si="66"/>
        <v>0</v>
      </c>
      <c r="T176" s="46">
        <f t="shared" si="66"/>
        <v>-0.08</v>
      </c>
      <c r="U176" s="46">
        <f t="shared" si="66"/>
        <v>-0.09</v>
      </c>
      <c r="V176" s="46">
        <f t="shared" si="66"/>
        <v>-0.1</v>
      </c>
      <c r="W176" s="46">
        <f t="shared" si="66"/>
        <v>-0.11</v>
      </c>
      <c r="X176" s="46">
        <f t="shared" si="66"/>
        <v>-0.12</v>
      </c>
      <c r="Z176" s="46">
        <f t="shared" si="59"/>
        <v>0</v>
      </c>
      <c r="AA176" s="46">
        <f t="shared" si="67"/>
        <v>0</v>
      </c>
      <c r="AB176" s="46">
        <f t="shared" si="67"/>
        <v>0</v>
      </c>
      <c r="AC176" s="46">
        <f t="shared" si="67"/>
        <v>0</v>
      </c>
      <c r="AD176" s="46">
        <f t="shared" si="67"/>
        <v>0</v>
      </c>
      <c r="AE176" s="46">
        <f t="shared" si="67"/>
        <v>0</v>
      </c>
      <c r="AF176" s="46">
        <f t="shared" si="67"/>
        <v>0</v>
      </c>
      <c r="AG176" s="46">
        <f t="shared" si="67"/>
        <v>-0.12</v>
      </c>
      <c r="AH176" s="46">
        <f t="shared" si="67"/>
        <v>-0.11</v>
      </c>
      <c r="AI176" s="46">
        <f t="shared" si="67"/>
        <v>-0.1</v>
      </c>
      <c r="AJ176" s="46">
        <f t="shared" si="67"/>
        <v>-0.09</v>
      </c>
      <c r="AK176" s="46">
        <f t="shared" si="67"/>
        <v>-0.08</v>
      </c>
    </row>
    <row r="177" spans="1:37" x14ac:dyDescent="0.25">
      <c r="A177" s="21">
        <v>10.050000000000001</v>
      </c>
      <c r="B177" s="15">
        <f t="shared" si="53"/>
        <v>-1.0050000000000001</v>
      </c>
      <c r="C177" s="3">
        <f t="shared" si="55"/>
        <v>9.0449999999999999</v>
      </c>
      <c r="D177" s="2"/>
      <c r="E177" s="5">
        <f t="shared" si="61"/>
        <v>5</v>
      </c>
      <c r="F177" s="3">
        <f t="shared" si="56"/>
        <v>3.9950000000000001</v>
      </c>
      <c r="G177" s="3"/>
      <c r="H177" s="3">
        <f t="shared" si="57"/>
        <v>-5.05</v>
      </c>
      <c r="J177" s="23">
        <f t="shared" si="58"/>
        <v>-1.0049999999999999</v>
      </c>
      <c r="M177" s="46">
        <f t="shared" si="51"/>
        <v>0</v>
      </c>
      <c r="N177" s="46">
        <f t="shared" si="66"/>
        <v>0</v>
      </c>
      <c r="O177" s="46">
        <f t="shared" si="66"/>
        <v>0</v>
      </c>
      <c r="P177" s="46">
        <f t="shared" si="66"/>
        <v>0</v>
      </c>
      <c r="Q177" s="46">
        <f t="shared" si="66"/>
        <v>0</v>
      </c>
      <c r="R177" s="46">
        <f t="shared" si="66"/>
        <v>0</v>
      </c>
      <c r="S177" s="46">
        <f t="shared" si="66"/>
        <v>0</v>
      </c>
      <c r="T177" s="46">
        <f t="shared" si="66"/>
        <v>-0.08</v>
      </c>
      <c r="U177" s="46">
        <f t="shared" si="66"/>
        <v>-0.09</v>
      </c>
      <c r="V177" s="46">
        <f t="shared" si="66"/>
        <v>-0.1</v>
      </c>
      <c r="W177" s="46">
        <f t="shared" si="66"/>
        <v>-0.11</v>
      </c>
      <c r="X177" s="46">
        <f t="shared" si="66"/>
        <v>-0.12</v>
      </c>
      <c r="Z177" s="46">
        <f t="shared" si="59"/>
        <v>0</v>
      </c>
      <c r="AA177" s="46">
        <f t="shared" si="67"/>
        <v>0</v>
      </c>
      <c r="AB177" s="46">
        <f t="shared" si="67"/>
        <v>0</v>
      </c>
      <c r="AC177" s="46">
        <f t="shared" si="67"/>
        <v>0</v>
      </c>
      <c r="AD177" s="46">
        <f t="shared" si="67"/>
        <v>0</v>
      </c>
      <c r="AE177" s="46">
        <f t="shared" si="67"/>
        <v>0</v>
      </c>
      <c r="AF177" s="46">
        <f t="shared" si="67"/>
        <v>0</v>
      </c>
      <c r="AG177" s="46">
        <f t="shared" si="67"/>
        <v>-0.12100000000000001</v>
      </c>
      <c r="AH177" s="46">
        <f t="shared" si="67"/>
        <v>-0.11100000000000002</v>
      </c>
      <c r="AI177" s="46">
        <f t="shared" si="67"/>
        <v>-0.10100000000000002</v>
      </c>
      <c r="AJ177" s="46">
        <f t="shared" si="67"/>
        <v>-9.1000000000000011E-2</v>
      </c>
      <c r="AK177" s="46">
        <f t="shared" si="67"/>
        <v>-8.1000000000000016E-2</v>
      </c>
    </row>
    <row r="178" spans="1:37" x14ac:dyDescent="0.25">
      <c r="A178" s="21">
        <v>10.1</v>
      </c>
      <c r="B178" s="15">
        <f t="shared" si="53"/>
        <v>-1.01</v>
      </c>
      <c r="C178" s="3">
        <f t="shared" si="55"/>
        <v>9.09</v>
      </c>
      <c r="D178" s="2"/>
      <c r="E178" s="5">
        <f t="shared" si="61"/>
        <v>5</v>
      </c>
      <c r="F178" s="3">
        <f t="shared" si="56"/>
        <v>3.99</v>
      </c>
      <c r="G178" s="3"/>
      <c r="H178" s="3">
        <f t="shared" si="57"/>
        <v>-5.0999999999999996</v>
      </c>
      <c r="J178" s="23">
        <f t="shared" si="58"/>
        <v>-1.01</v>
      </c>
      <c r="M178" s="46">
        <f t="shared" si="51"/>
        <v>0</v>
      </c>
      <c r="N178" s="46">
        <f t="shared" si="66"/>
        <v>0</v>
      </c>
      <c r="O178" s="46">
        <f t="shared" si="66"/>
        <v>0</v>
      </c>
      <c r="P178" s="46">
        <f t="shared" si="66"/>
        <v>0</v>
      </c>
      <c r="Q178" s="46">
        <f t="shared" si="66"/>
        <v>0</v>
      </c>
      <c r="R178" s="46">
        <f t="shared" si="66"/>
        <v>0</v>
      </c>
      <c r="S178" s="46">
        <f t="shared" si="66"/>
        <v>0</v>
      </c>
      <c r="T178" s="46">
        <f t="shared" si="66"/>
        <v>-0.08</v>
      </c>
      <c r="U178" s="46">
        <f t="shared" si="66"/>
        <v>-0.09</v>
      </c>
      <c r="V178" s="46">
        <f t="shared" si="66"/>
        <v>-0.1</v>
      </c>
      <c r="W178" s="46">
        <f t="shared" si="66"/>
        <v>-0.11</v>
      </c>
      <c r="X178" s="46">
        <f t="shared" si="66"/>
        <v>-0.12</v>
      </c>
      <c r="Z178" s="46">
        <f t="shared" si="59"/>
        <v>0</v>
      </c>
      <c r="AA178" s="46">
        <f t="shared" si="67"/>
        <v>0</v>
      </c>
      <c r="AB178" s="46">
        <f t="shared" si="67"/>
        <v>0</v>
      </c>
      <c r="AC178" s="46">
        <f t="shared" si="67"/>
        <v>0</v>
      </c>
      <c r="AD178" s="46">
        <f t="shared" si="67"/>
        <v>0</v>
      </c>
      <c r="AE178" s="46">
        <f t="shared" si="67"/>
        <v>0</v>
      </c>
      <c r="AF178" s="46">
        <f t="shared" si="67"/>
        <v>0</v>
      </c>
      <c r="AG178" s="46">
        <f t="shared" si="67"/>
        <v>-0.122</v>
      </c>
      <c r="AH178" s="46">
        <f t="shared" si="67"/>
        <v>-0.11199999999999999</v>
      </c>
      <c r="AI178" s="46">
        <f t="shared" si="67"/>
        <v>-0.10199999999999999</v>
      </c>
      <c r="AJ178" s="46">
        <f t="shared" si="67"/>
        <v>-9.1999999999999998E-2</v>
      </c>
      <c r="AK178" s="46">
        <f t="shared" si="67"/>
        <v>-8.199999999999999E-2</v>
      </c>
    </row>
    <row r="179" spans="1:37" x14ac:dyDescent="0.25">
      <c r="A179" s="21">
        <v>10.15</v>
      </c>
      <c r="B179" s="15">
        <f t="shared" si="53"/>
        <v>-1.0150000000000001</v>
      </c>
      <c r="C179" s="3">
        <f t="shared" si="55"/>
        <v>9.1349999999999998</v>
      </c>
      <c r="D179" s="2"/>
      <c r="E179" s="5">
        <f t="shared" si="61"/>
        <v>5</v>
      </c>
      <c r="F179" s="3">
        <f t="shared" si="56"/>
        <v>3.9849999999999999</v>
      </c>
      <c r="G179" s="3"/>
      <c r="H179" s="3">
        <f t="shared" si="57"/>
        <v>-5.15</v>
      </c>
      <c r="J179" s="23">
        <f t="shared" si="58"/>
        <v>-1.0149999999999999</v>
      </c>
      <c r="M179" s="46">
        <f t="shared" si="51"/>
        <v>0</v>
      </c>
      <c r="N179" s="46">
        <f t="shared" si="66"/>
        <v>0</v>
      </c>
      <c r="O179" s="46">
        <f t="shared" si="66"/>
        <v>0</v>
      </c>
      <c r="P179" s="46">
        <f t="shared" si="66"/>
        <v>0</v>
      </c>
      <c r="Q179" s="46">
        <f t="shared" si="66"/>
        <v>0</v>
      </c>
      <c r="R179" s="46">
        <f t="shared" si="66"/>
        <v>0</v>
      </c>
      <c r="S179" s="46">
        <f t="shared" si="66"/>
        <v>0</v>
      </c>
      <c r="T179" s="46">
        <f t="shared" si="66"/>
        <v>-0.08</v>
      </c>
      <c r="U179" s="46">
        <f t="shared" si="66"/>
        <v>-0.09</v>
      </c>
      <c r="V179" s="46">
        <f t="shared" si="66"/>
        <v>-0.1</v>
      </c>
      <c r="W179" s="46">
        <f t="shared" si="66"/>
        <v>-0.11</v>
      </c>
      <c r="X179" s="46">
        <f t="shared" si="66"/>
        <v>-0.12</v>
      </c>
      <c r="Z179" s="46">
        <f t="shared" si="59"/>
        <v>0</v>
      </c>
      <c r="AA179" s="46">
        <f t="shared" si="67"/>
        <v>0</v>
      </c>
      <c r="AB179" s="46">
        <f t="shared" si="67"/>
        <v>0</v>
      </c>
      <c r="AC179" s="46">
        <f t="shared" si="67"/>
        <v>0</v>
      </c>
      <c r="AD179" s="46">
        <f t="shared" si="67"/>
        <v>0</v>
      </c>
      <c r="AE179" s="46">
        <f t="shared" si="67"/>
        <v>0</v>
      </c>
      <c r="AF179" s="46">
        <f t="shared" si="67"/>
        <v>0</v>
      </c>
      <c r="AG179" s="46">
        <f t="shared" si="67"/>
        <v>-0.12300000000000001</v>
      </c>
      <c r="AH179" s="46">
        <f t="shared" si="67"/>
        <v>-0.113</v>
      </c>
      <c r="AI179" s="46">
        <f t="shared" si="67"/>
        <v>-0.10300000000000001</v>
      </c>
      <c r="AJ179" s="46">
        <f t="shared" si="67"/>
        <v>-9.3000000000000013E-2</v>
      </c>
      <c r="AK179" s="46">
        <f t="shared" si="67"/>
        <v>-8.3000000000000004E-2</v>
      </c>
    </row>
    <row r="180" spans="1:37" x14ac:dyDescent="0.25">
      <c r="A180" s="21">
        <v>10.199999999999999</v>
      </c>
      <c r="B180" s="15">
        <f t="shared" si="53"/>
        <v>-1.02</v>
      </c>
      <c r="C180" s="3">
        <f t="shared" si="55"/>
        <v>9.18</v>
      </c>
      <c r="D180" s="2"/>
      <c r="E180" s="5">
        <f t="shared" si="61"/>
        <v>5</v>
      </c>
      <c r="F180" s="3">
        <f t="shared" si="56"/>
        <v>3.98</v>
      </c>
      <c r="G180" s="3"/>
      <c r="H180" s="3">
        <f t="shared" si="57"/>
        <v>-5.1999999999999993</v>
      </c>
      <c r="J180" s="23">
        <f t="shared" si="58"/>
        <v>-1.02</v>
      </c>
      <c r="M180" s="46">
        <f t="shared" si="51"/>
        <v>0</v>
      </c>
      <c r="N180" s="46">
        <f t="shared" si="66"/>
        <v>0</v>
      </c>
      <c r="O180" s="46">
        <f t="shared" si="66"/>
        <v>0</v>
      </c>
      <c r="P180" s="46">
        <f t="shared" si="66"/>
        <v>0</v>
      </c>
      <c r="Q180" s="46">
        <f t="shared" si="66"/>
        <v>0</v>
      </c>
      <c r="R180" s="46">
        <f t="shared" si="66"/>
        <v>0</v>
      </c>
      <c r="S180" s="46">
        <f t="shared" si="66"/>
        <v>0</v>
      </c>
      <c r="T180" s="46">
        <f t="shared" si="66"/>
        <v>-0.08</v>
      </c>
      <c r="U180" s="46">
        <f t="shared" si="66"/>
        <v>-0.09</v>
      </c>
      <c r="V180" s="46">
        <f t="shared" si="66"/>
        <v>-0.1</v>
      </c>
      <c r="W180" s="46">
        <f t="shared" si="66"/>
        <v>-0.11</v>
      </c>
      <c r="X180" s="46">
        <f t="shared" si="66"/>
        <v>-0.12</v>
      </c>
      <c r="Z180" s="46">
        <f t="shared" si="59"/>
        <v>0</v>
      </c>
      <c r="AA180" s="46">
        <f t="shared" si="67"/>
        <v>0</v>
      </c>
      <c r="AB180" s="46">
        <f t="shared" si="67"/>
        <v>0</v>
      </c>
      <c r="AC180" s="46">
        <f t="shared" si="67"/>
        <v>0</v>
      </c>
      <c r="AD180" s="46">
        <f t="shared" si="67"/>
        <v>0</v>
      </c>
      <c r="AE180" s="46">
        <f t="shared" si="67"/>
        <v>0</v>
      </c>
      <c r="AF180" s="46">
        <f t="shared" si="67"/>
        <v>0</v>
      </c>
      <c r="AG180" s="46">
        <f t="shared" si="67"/>
        <v>-0.12399999999999999</v>
      </c>
      <c r="AH180" s="46">
        <f t="shared" si="67"/>
        <v>-0.11399999999999999</v>
      </c>
      <c r="AI180" s="46">
        <f t="shared" si="67"/>
        <v>-0.10399999999999998</v>
      </c>
      <c r="AJ180" s="46">
        <f t="shared" si="67"/>
        <v>-9.3999999999999986E-2</v>
      </c>
      <c r="AK180" s="46">
        <f t="shared" si="67"/>
        <v>-8.3999999999999991E-2</v>
      </c>
    </row>
    <row r="181" spans="1:37" x14ac:dyDescent="0.25">
      <c r="A181" s="21">
        <v>10.25</v>
      </c>
      <c r="B181" s="15">
        <f t="shared" si="53"/>
        <v>-1.0250000000000001</v>
      </c>
      <c r="C181" s="3">
        <f t="shared" si="55"/>
        <v>9.2249999999999996</v>
      </c>
      <c r="D181" s="2"/>
      <c r="E181" s="5">
        <f t="shared" si="61"/>
        <v>5</v>
      </c>
      <c r="F181" s="3">
        <f t="shared" si="56"/>
        <v>3.9749999999999996</v>
      </c>
      <c r="G181" s="3"/>
      <c r="H181" s="3">
        <f t="shared" si="57"/>
        <v>-5.25</v>
      </c>
      <c r="J181" s="23">
        <f t="shared" si="58"/>
        <v>-1.0249999999999999</v>
      </c>
      <c r="M181" s="46">
        <f t="shared" si="51"/>
        <v>0</v>
      </c>
      <c r="N181" s="46">
        <f t="shared" si="66"/>
        <v>0</v>
      </c>
      <c r="O181" s="46">
        <f t="shared" ref="N181:X186" si="68">IF(O$7="Long",IF(O$6="Call",IF($A181&gt;O$4,1,0),IF(O$4&gt;$A181,1,0))*O$5,IF(O$6="Call",IF(O$4&lt;=$A181,-1,0),IF($A181&lt;=O$4,-1,0))*O$5)</f>
        <v>0</v>
      </c>
      <c r="P181" s="46">
        <f t="shared" si="68"/>
        <v>0</v>
      </c>
      <c r="Q181" s="46">
        <f t="shared" si="68"/>
        <v>0</v>
      </c>
      <c r="R181" s="46">
        <f t="shared" si="68"/>
        <v>0</v>
      </c>
      <c r="S181" s="46">
        <f t="shared" si="68"/>
        <v>0</v>
      </c>
      <c r="T181" s="46">
        <f t="shared" si="68"/>
        <v>-0.08</v>
      </c>
      <c r="U181" s="46">
        <f t="shared" si="68"/>
        <v>-0.09</v>
      </c>
      <c r="V181" s="46">
        <f t="shared" si="68"/>
        <v>-0.1</v>
      </c>
      <c r="W181" s="46">
        <f t="shared" si="68"/>
        <v>-0.11</v>
      </c>
      <c r="X181" s="46">
        <f t="shared" si="68"/>
        <v>-0.12</v>
      </c>
      <c r="Z181" s="46">
        <f t="shared" si="59"/>
        <v>0</v>
      </c>
      <c r="AA181" s="46">
        <f t="shared" si="67"/>
        <v>0</v>
      </c>
      <c r="AB181" s="46">
        <f t="shared" si="67"/>
        <v>0</v>
      </c>
      <c r="AC181" s="46">
        <f t="shared" si="67"/>
        <v>0</v>
      </c>
      <c r="AD181" s="46">
        <f t="shared" si="67"/>
        <v>0</v>
      </c>
      <c r="AE181" s="46">
        <f t="shared" si="67"/>
        <v>0</v>
      </c>
      <c r="AF181" s="46">
        <f t="shared" ref="AA181:AK186" si="69">IF(AF$7="Long",IF(AF$6="Put",MAX(AF$4-$A181,0),MAX($A181-AF$4,0))*AF$5,IF(AF$6="Put",MIN($A181-AF$4,0),MIN(AF$4-$A181,0))*AF$5)</f>
        <v>0</v>
      </c>
      <c r="AG181" s="46">
        <f t="shared" si="69"/>
        <v>-0.125</v>
      </c>
      <c r="AH181" s="46">
        <f t="shared" si="69"/>
        <v>-0.115</v>
      </c>
      <c r="AI181" s="46">
        <f t="shared" si="69"/>
        <v>-0.105</v>
      </c>
      <c r="AJ181" s="46">
        <f t="shared" si="69"/>
        <v>-9.5000000000000001E-2</v>
      </c>
      <c r="AK181" s="46">
        <f t="shared" si="69"/>
        <v>-8.5000000000000006E-2</v>
      </c>
    </row>
    <row r="182" spans="1:37" x14ac:dyDescent="0.25">
      <c r="A182" s="21">
        <v>10.3</v>
      </c>
      <c r="B182" s="15">
        <f t="shared" si="53"/>
        <v>-1.03</v>
      </c>
      <c r="C182" s="3">
        <f t="shared" si="55"/>
        <v>9.2700000000000014</v>
      </c>
      <c r="D182" s="2"/>
      <c r="E182" s="5">
        <f t="shared" si="61"/>
        <v>5</v>
      </c>
      <c r="F182" s="3">
        <f t="shared" si="56"/>
        <v>3.9699999999999998</v>
      </c>
      <c r="G182" s="3"/>
      <c r="H182" s="3">
        <f t="shared" si="57"/>
        <v>-5.3000000000000016</v>
      </c>
      <c r="J182" s="23">
        <f t="shared" si="58"/>
        <v>-1.03</v>
      </c>
      <c r="M182" s="46">
        <f t="shared" si="51"/>
        <v>0</v>
      </c>
      <c r="N182" s="46">
        <f t="shared" si="68"/>
        <v>0</v>
      </c>
      <c r="O182" s="46">
        <f t="shared" si="68"/>
        <v>0</v>
      </c>
      <c r="P182" s="46">
        <f t="shared" si="68"/>
        <v>0</v>
      </c>
      <c r="Q182" s="46">
        <f t="shared" si="68"/>
        <v>0</v>
      </c>
      <c r="R182" s="46">
        <f t="shared" si="68"/>
        <v>0</v>
      </c>
      <c r="S182" s="46">
        <f t="shared" si="68"/>
        <v>0</v>
      </c>
      <c r="T182" s="46">
        <f t="shared" si="68"/>
        <v>-0.08</v>
      </c>
      <c r="U182" s="46">
        <f t="shared" si="68"/>
        <v>-0.09</v>
      </c>
      <c r="V182" s="46">
        <f t="shared" si="68"/>
        <v>-0.1</v>
      </c>
      <c r="W182" s="46">
        <f t="shared" si="68"/>
        <v>-0.11</v>
      </c>
      <c r="X182" s="46">
        <f t="shared" si="68"/>
        <v>-0.12</v>
      </c>
      <c r="Z182" s="46">
        <f t="shared" si="59"/>
        <v>0</v>
      </c>
      <c r="AA182" s="46">
        <f t="shared" si="69"/>
        <v>0</v>
      </c>
      <c r="AB182" s="46">
        <f t="shared" si="69"/>
        <v>0</v>
      </c>
      <c r="AC182" s="46">
        <f t="shared" si="69"/>
        <v>0</v>
      </c>
      <c r="AD182" s="46">
        <f t="shared" si="69"/>
        <v>0</v>
      </c>
      <c r="AE182" s="46">
        <f t="shared" si="69"/>
        <v>0</v>
      </c>
      <c r="AF182" s="46">
        <f t="shared" si="69"/>
        <v>0</v>
      </c>
      <c r="AG182" s="46">
        <f t="shared" si="69"/>
        <v>-0.12600000000000003</v>
      </c>
      <c r="AH182" s="46">
        <f t="shared" si="69"/>
        <v>-0.11600000000000002</v>
      </c>
      <c r="AI182" s="46">
        <f t="shared" si="69"/>
        <v>-0.10600000000000001</v>
      </c>
      <c r="AJ182" s="46">
        <f t="shared" si="69"/>
        <v>-9.6000000000000016E-2</v>
      </c>
      <c r="AK182" s="46">
        <f t="shared" si="69"/>
        <v>-8.6000000000000021E-2</v>
      </c>
    </row>
    <row r="183" spans="1:37" x14ac:dyDescent="0.25">
      <c r="A183" s="21">
        <v>10.35</v>
      </c>
      <c r="B183" s="15">
        <f t="shared" si="53"/>
        <v>-1.0349999999999999</v>
      </c>
      <c r="C183" s="3">
        <f t="shared" si="55"/>
        <v>9.3149999999999995</v>
      </c>
      <c r="D183" s="2"/>
      <c r="E183" s="5">
        <f t="shared" si="61"/>
        <v>5</v>
      </c>
      <c r="F183" s="3">
        <f t="shared" si="56"/>
        <v>3.9649999999999999</v>
      </c>
      <c r="G183" s="3"/>
      <c r="H183" s="3">
        <f t="shared" si="57"/>
        <v>-5.35</v>
      </c>
      <c r="J183" s="23">
        <f t="shared" si="58"/>
        <v>-1.0349999999999999</v>
      </c>
      <c r="M183" s="46">
        <f t="shared" si="51"/>
        <v>0</v>
      </c>
      <c r="N183" s="46">
        <f t="shared" si="68"/>
        <v>0</v>
      </c>
      <c r="O183" s="46">
        <f t="shared" si="68"/>
        <v>0</v>
      </c>
      <c r="P183" s="46">
        <f t="shared" si="68"/>
        <v>0</v>
      </c>
      <c r="Q183" s="46">
        <f t="shared" si="68"/>
        <v>0</v>
      </c>
      <c r="R183" s="46">
        <f t="shared" si="68"/>
        <v>0</v>
      </c>
      <c r="S183" s="46">
        <f t="shared" si="68"/>
        <v>0</v>
      </c>
      <c r="T183" s="46">
        <f t="shared" si="68"/>
        <v>-0.08</v>
      </c>
      <c r="U183" s="46">
        <f t="shared" si="68"/>
        <v>-0.09</v>
      </c>
      <c r="V183" s="46">
        <f t="shared" si="68"/>
        <v>-0.1</v>
      </c>
      <c r="W183" s="46">
        <f t="shared" si="68"/>
        <v>-0.11</v>
      </c>
      <c r="X183" s="46">
        <f t="shared" si="68"/>
        <v>-0.12</v>
      </c>
      <c r="Z183" s="46">
        <f t="shared" si="59"/>
        <v>0</v>
      </c>
      <c r="AA183" s="46">
        <f t="shared" si="69"/>
        <v>0</v>
      </c>
      <c r="AB183" s="46">
        <f t="shared" si="69"/>
        <v>0</v>
      </c>
      <c r="AC183" s="46">
        <f t="shared" si="69"/>
        <v>0</v>
      </c>
      <c r="AD183" s="46">
        <f t="shared" si="69"/>
        <v>0</v>
      </c>
      <c r="AE183" s="46">
        <f t="shared" si="69"/>
        <v>0</v>
      </c>
      <c r="AF183" s="46">
        <f t="shared" si="69"/>
        <v>0</v>
      </c>
      <c r="AG183" s="46">
        <f t="shared" si="69"/>
        <v>-0.127</v>
      </c>
      <c r="AH183" s="46">
        <f t="shared" si="69"/>
        <v>-0.11699999999999999</v>
      </c>
      <c r="AI183" s="46">
        <f t="shared" si="69"/>
        <v>-0.107</v>
      </c>
      <c r="AJ183" s="46">
        <f t="shared" si="69"/>
        <v>-9.6999999999999989E-2</v>
      </c>
      <c r="AK183" s="46">
        <f t="shared" si="69"/>
        <v>-8.6999999999999994E-2</v>
      </c>
    </row>
    <row r="184" spans="1:37" x14ac:dyDescent="0.25">
      <c r="A184" s="21">
        <v>10.4</v>
      </c>
      <c r="B184" s="15">
        <f t="shared" si="53"/>
        <v>-1.04</v>
      </c>
      <c r="C184" s="3">
        <f t="shared" si="55"/>
        <v>9.36</v>
      </c>
      <c r="D184" s="2"/>
      <c r="E184" s="5">
        <f t="shared" si="61"/>
        <v>5</v>
      </c>
      <c r="F184" s="3">
        <f t="shared" si="56"/>
        <v>3.96</v>
      </c>
      <c r="G184" s="3"/>
      <c r="H184" s="3">
        <f t="shared" si="57"/>
        <v>-5.3999999999999995</v>
      </c>
      <c r="J184" s="23">
        <f t="shared" si="58"/>
        <v>-1.04</v>
      </c>
      <c r="M184" s="46">
        <f t="shared" si="51"/>
        <v>0</v>
      </c>
      <c r="N184" s="46">
        <f t="shared" si="68"/>
        <v>0</v>
      </c>
      <c r="O184" s="46">
        <f t="shared" si="68"/>
        <v>0</v>
      </c>
      <c r="P184" s="46">
        <f t="shared" si="68"/>
        <v>0</v>
      </c>
      <c r="Q184" s="46">
        <f t="shared" si="68"/>
        <v>0</v>
      </c>
      <c r="R184" s="46">
        <f t="shared" si="68"/>
        <v>0</v>
      </c>
      <c r="S184" s="46">
        <f t="shared" si="68"/>
        <v>0</v>
      </c>
      <c r="T184" s="46">
        <f t="shared" si="68"/>
        <v>-0.08</v>
      </c>
      <c r="U184" s="46">
        <f t="shared" si="68"/>
        <v>-0.09</v>
      </c>
      <c r="V184" s="46">
        <f t="shared" si="68"/>
        <v>-0.1</v>
      </c>
      <c r="W184" s="46">
        <f t="shared" si="68"/>
        <v>-0.11</v>
      </c>
      <c r="X184" s="46">
        <f t="shared" si="68"/>
        <v>-0.12</v>
      </c>
      <c r="Z184" s="46">
        <f t="shared" si="59"/>
        <v>0</v>
      </c>
      <c r="AA184" s="46">
        <f t="shared" si="69"/>
        <v>0</v>
      </c>
      <c r="AB184" s="46">
        <f t="shared" si="69"/>
        <v>0</v>
      </c>
      <c r="AC184" s="46">
        <f t="shared" si="69"/>
        <v>0</v>
      </c>
      <c r="AD184" s="46">
        <f t="shared" si="69"/>
        <v>0</v>
      </c>
      <c r="AE184" s="46">
        <f t="shared" si="69"/>
        <v>0</v>
      </c>
      <c r="AF184" s="46">
        <f t="shared" si="69"/>
        <v>0</v>
      </c>
      <c r="AG184" s="46">
        <f t="shared" si="69"/>
        <v>-0.128</v>
      </c>
      <c r="AH184" s="46">
        <f t="shared" si="69"/>
        <v>-0.11800000000000001</v>
      </c>
      <c r="AI184" s="46">
        <f t="shared" si="69"/>
        <v>-0.10800000000000001</v>
      </c>
      <c r="AJ184" s="46">
        <f t="shared" si="69"/>
        <v>-9.8000000000000004E-2</v>
      </c>
      <c r="AK184" s="46">
        <f t="shared" si="69"/>
        <v>-8.8000000000000009E-2</v>
      </c>
    </row>
    <row r="185" spans="1:37" x14ac:dyDescent="0.25">
      <c r="A185" s="21">
        <v>10.45</v>
      </c>
      <c r="B185" s="15">
        <f t="shared" si="53"/>
        <v>-1.0449999999999999</v>
      </c>
      <c r="C185" s="3">
        <f t="shared" si="55"/>
        <v>9.4049999999999994</v>
      </c>
      <c r="D185" s="2"/>
      <c r="E185" s="5">
        <f t="shared" si="61"/>
        <v>5</v>
      </c>
      <c r="F185" s="3">
        <f t="shared" si="56"/>
        <v>3.9550000000000001</v>
      </c>
      <c r="G185" s="3"/>
      <c r="H185" s="3">
        <f t="shared" si="57"/>
        <v>-5.4499999999999993</v>
      </c>
      <c r="J185" s="23">
        <f t="shared" si="58"/>
        <v>-1.0449999999999999</v>
      </c>
      <c r="M185" s="46">
        <f t="shared" si="51"/>
        <v>0</v>
      </c>
      <c r="N185" s="46">
        <f t="shared" si="68"/>
        <v>0</v>
      </c>
      <c r="O185" s="46">
        <f t="shared" si="68"/>
        <v>0</v>
      </c>
      <c r="P185" s="46">
        <f t="shared" si="68"/>
        <v>0</v>
      </c>
      <c r="Q185" s="46">
        <f t="shared" si="68"/>
        <v>0</v>
      </c>
      <c r="R185" s="46">
        <f t="shared" si="68"/>
        <v>0</v>
      </c>
      <c r="S185" s="46">
        <f t="shared" si="68"/>
        <v>0</v>
      </c>
      <c r="T185" s="46">
        <f t="shared" si="68"/>
        <v>-0.08</v>
      </c>
      <c r="U185" s="46">
        <f t="shared" si="68"/>
        <v>-0.09</v>
      </c>
      <c r="V185" s="46">
        <f t="shared" si="68"/>
        <v>-0.1</v>
      </c>
      <c r="W185" s="46">
        <f t="shared" si="68"/>
        <v>-0.11</v>
      </c>
      <c r="X185" s="46">
        <f t="shared" si="68"/>
        <v>-0.12</v>
      </c>
      <c r="Z185" s="46">
        <f t="shared" si="59"/>
        <v>0</v>
      </c>
      <c r="AA185" s="46">
        <f t="shared" si="69"/>
        <v>0</v>
      </c>
      <c r="AB185" s="46">
        <f t="shared" si="69"/>
        <v>0</v>
      </c>
      <c r="AC185" s="46">
        <f t="shared" si="69"/>
        <v>0</v>
      </c>
      <c r="AD185" s="46">
        <f t="shared" si="69"/>
        <v>0</v>
      </c>
      <c r="AE185" s="46">
        <f t="shared" si="69"/>
        <v>0</v>
      </c>
      <c r="AF185" s="46">
        <f t="shared" si="69"/>
        <v>0</v>
      </c>
      <c r="AG185" s="46">
        <f t="shared" si="69"/>
        <v>-0.12899999999999998</v>
      </c>
      <c r="AH185" s="46">
        <f t="shared" si="69"/>
        <v>-0.11899999999999999</v>
      </c>
      <c r="AI185" s="46">
        <f t="shared" si="69"/>
        <v>-0.10899999999999999</v>
      </c>
      <c r="AJ185" s="46">
        <f t="shared" si="69"/>
        <v>-9.8999999999999991E-2</v>
      </c>
      <c r="AK185" s="46">
        <f t="shared" si="69"/>
        <v>-8.8999999999999982E-2</v>
      </c>
    </row>
    <row r="186" spans="1:37" x14ac:dyDescent="0.25">
      <c r="A186" s="21">
        <v>10.5</v>
      </c>
      <c r="B186" s="15">
        <f t="shared" si="53"/>
        <v>-1.05</v>
      </c>
      <c r="C186" s="3">
        <f t="shared" si="55"/>
        <v>9.4499999999999993</v>
      </c>
      <c r="D186" s="2"/>
      <c r="E186" s="5">
        <f t="shared" si="61"/>
        <v>5</v>
      </c>
      <c r="F186" s="3">
        <f t="shared" si="56"/>
        <v>3.95</v>
      </c>
      <c r="G186" s="3"/>
      <c r="H186" s="3">
        <f t="shared" si="57"/>
        <v>-5.4999999999999991</v>
      </c>
      <c r="J186" s="23">
        <f t="shared" si="58"/>
        <v>-1.05</v>
      </c>
      <c r="M186" s="46">
        <f t="shared" si="51"/>
        <v>0</v>
      </c>
      <c r="N186" s="46">
        <f t="shared" si="68"/>
        <v>0</v>
      </c>
      <c r="O186" s="46">
        <f t="shared" si="68"/>
        <v>0</v>
      </c>
      <c r="P186" s="46">
        <f t="shared" si="68"/>
        <v>0</v>
      </c>
      <c r="Q186" s="46">
        <f t="shared" si="68"/>
        <v>0</v>
      </c>
      <c r="R186" s="46">
        <f t="shared" si="68"/>
        <v>0</v>
      </c>
      <c r="S186" s="46">
        <f t="shared" si="68"/>
        <v>0</v>
      </c>
      <c r="T186" s="46">
        <f t="shared" si="68"/>
        <v>-0.08</v>
      </c>
      <c r="U186" s="46">
        <f t="shared" si="68"/>
        <v>-0.09</v>
      </c>
      <c r="V186" s="46">
        <f t="shared" si="68"/>
        <v>-0.1</v>
      </c>
      <c r="W186" s="46">
        <f t="shared" si="68"/>
        <v>-0.11</v>
      </c>
      <c r="X186" s="46">
        <f t="shared" si="68"/>
        <v>-0.12</v>
      </c>
      <c r="Z186" s="46">
        <f t="shared" si="59"/>
        <v>0</v>
      </c>
      <c r="AA186" s="46">
        <f t="shared" si="69"/>
        <v>0</v>
      </c>
      <c r="AB186" s="46">
        <f t="shared" si="69"/>
        <v>0</v>
      </c>
      <c r="AC186" s="46">
        <f t="shared" si="69"/>
        <v>0</v>
      </c>
      <c r="AD186" s="46">
        <f t="shared" si="69"/>
        <v>0</v>
      </c>
      <c r="AE186" s="46">
        <f t="shared" si="69"/>
        <v>0</v>
      </c>
      <c r="AF186" s="46">
        <f t="shared" si="69"/>
        <v>0</v>
      </c>
      <c r="AG186" s="46">
        <f t="shared" si="69"/>
        <v>-0.13</v>
      </c>
      <c r="AH186" s="46">
        <f t="shared" si="69"/>
        <v>-0.12</v>
      </c>
      <c r="AI186" s="46">
        <f t="shared" si="69"/>
        <v>-0.11</v>
      </c>
      <c r="AJ186" s="46">
        <f t="shared" si="69"/>
        <v>-0.1</v>
      </c>
      <c r="AK186" s="46">
        <f t="shared" si="69"/>
        <v>-0.09</v>
      </c>
    </row>
    <row r="187" spans="1:37" x14ac:dyDescent="0.25">
      <c r="A187" s="22"/>
    </row>
    <row r="188" spans="1:37" x14ac:dyDescent="0.25">
      <c r="A188" s="22"/>
    </row>
    <row r="189" spans="1:37" x14ac:dyDescent="0.25">
      <c r="A189" s="22"/>
    </row>
    <row r="190" spans="1:37" x14ac:dyDescent="0.25">
      <c r="A190" s="22"/>
    </row>
    <row r="191" spans="1:37" x14ac:dyDescent="0.25">
      <c r="A191" s="22"/>
    </row>
    <row r="192" spans="1:37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Sheet1</vt:lpstr>
      <vt:lpstr>Sheet2</vt:lpstr>
      <vt:lpstr>Sheet3</vt:lpstr>
      <vt:lpstr>Chart</vt:lpstr>
      <vt:lpstr>Strike_1</vt:lpstr>
      <vt:lpstr>Strike_10</vt:lpstr>
      <vt:lpstr>Strike_11</vt:lpstr>
      <vt:lpstr>Strike_12</vt:lpstr>
      <vt:lpstr>Strike_2</vt:lpstr>
      <vt:lpstr>Strike_3</vt:lpstr>
      <vt:lpstr>Strike_4</vt:lpstr>
      <vt:lpstr>Strike_5</vt:lpstr>
      <vt:lpstr>Strike_6</vt:lpstr>
      <vt:lpstr>Strike_7</vt:lpstr>
      <vt:lpstr>Strike_8</vt:lpstr>
      <vt:lpstr>Strike_9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Havlíček Jan</cp:lastModifiedBy>
  <dcterms:created xsi:type="dcterms:W3CDTF">2001-02-27T15:06:04Z</dcterms:created>
  <dcterms:modified xsi:type="dcterms:W3CDTF">2023-09-10T11:22:57Z</dcterms:modified>
</cp:coreProperties>
</file>