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4" r:id="rId1"/>
    <sheet name="Breakdown" sheetId="2" r:id="rId2"/>
    <sheet name="COB 092401" sheetId="15" r:id="rId3"/>
    <sheet name="COB 092101" sheetId="14" r:id="rId4"/>
    <sheet name="COB 092001" sheetId="13" r:id="rId5"/>
    <sheet name="COB 091901" sheetId="12" r:id="rId6"/>
    <sheet name="COB 091801" sheetId="11" r:id="rId7"/>
    <sheet name="COB 091701" sheetId="10" r:id="rId8"/>
    <sheet name="COB 091201" sheetId="9" r:id="rId9"/>
    <sheet name="COB 091001" sheetId="8" r:id="rId10"/>
    <sheet name="COB 090601" sheetId="7" r:id="rId11"/>
    <sheet name="COB 090401" sheetId="6" r:id="rId12"/>
    <sheet name="COB 082901" sheetId="5" r:id="rId13"/>
    <sheet name="COB 082801" sheetId="3" r:id="rId14"/>
    <sheet name="COB 082701" sheetId="1" r:id="rId15"/>
  </sheets>
  <definedNames>
    <definedName name="_xlnm.Print_Area" localSheetId="14">'COB 082701'!$A$1:$G$14</definedName>
    <definedName name="_xlnm.Print_Area" localSheetId="13">'COB 082801'!$A$1:$G$14</definedName>
    <definedName name="_xlnm.Print_Area" localSheetId="12">'COB 082901'!$A$1:$E$22</definedName>
    <definedName name="_xlnm.Print_Area" localSheetId="10">'COB 090601'!$A$1:$E$16</definedName>
    <definedName name="_xlnm.Print_Area" localSheetId="9">'COB 091001'!$A$1:$E$17</definedName>
    <definedName name="_xlnm.Print_Area" localSheetId="8">'COB 091201'!$A$1:$E$18</definedName>
    <definedName name="_xlnm.Print_Area" localSheetId="7">'COB 091701'!$A$1:$E$18</definedName>
    <definedName name="_xlnm.Print_Area" localSheetId="6">'COB 091801'!$A$1:$E$18</definedName>
    <definedName name="_xlnm.Print_Area" localSheetId="5">'COB 091901'!$A$1:$E$18</definedName>
    <definedName name="_xlnm.Print_Area" localSheetId="4">'COB 092001'!$A$1:$G$24</definedName>
    <definedName name="_xlnm.Print_Area" localSheetId="3">'COB 092101'!$A$1:$G$24</definedName>
    <definedName name="_xlnm.Print_Area" localSheetId="2">'COB 092401'!$A$1:$G$24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K6" i="2"/>
  <c r="G8" i="2"/>
  <c r="K8" i="2"/>
  <c r="O8" i="2"/>
  <c r="S8" i="2"/>
  <c r="W8" i="2"/>
  <c r="Z8" i="2"/>
  <c r="AA8" i="2"/>
  <c r="AD8" i="2"/>
  <c r="AE8" i="2"/>
  <c r="B9" i="2"/>
  <c r="G9" i="2"/>
  <c r="K9" i="2"/>
  <c r="O9" i="2"/>
  <c r="S9" i="2"/>
  <c r="W9" i="2"/>
  <c r="Z9" i="2"/>
  <c r="AA9" i="2"/>
  <c r="AD9" i="2"/>
  <c r="AE9" i="2"/>
  <c r="B10" i="2"/>
  <c r="G10" i="2"/>
  <c r="K10" i="2"/>
  <c r="O10" i="2"/>
  <c r="S10" i="2"/>
  <c r="W10" i="2"/>
  <c r="Z10" i="2"/>
  <c r="AA10" i="2"/>
  <c r="AD10" i="2"/>
  <c r="AE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I11" i="2"/>
  <c r="AK11" i="2"/>
  <c r="G13" i="2"/>
  <c r="K13" i="2"/>
  <c r="O13" i="2"/>
  <c r="S13" i="2"/>
  <c r="W13" i="2"/>
  <c r="Z13" i="2"/>
  <c r="AA13" i="2"/>
  <c r="AD13" i="2"/>
  <c r="AE13" i="2"/>
  <c r="AK13" i="2"/>
  <c r="G14" i="2"/>
  <c r="K14" i="2"/>
  <c r="O14" i="2"/>
  <c r="S14" i="2"/>
  <c r="W14" i="2"/>
  <c r="AA14" i="2"/>
  <c r="AE14" i="2"/>
  <c r="AK14" i="2"/>
  <c r="G15" i="2"/>
  <c r="K15" i="2"/>
  <c r="O15" i="2"/>
  <c r="S15" i="2"/>
  <c r="W15" i="2"/>
  <c r="AA15" i="2"/>
  <c r="AE15" i="2"/>
  <c r="AK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I16" i="2"/>
  <c r="AK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I18" i="2"/>
  <c r="AK18" i="2"/>
  <c r="G19" i="2"/>
  <c r="K19" i="2"/>
  <c r="O19" i="2"/>
  <c r="S19" i="2"/>
  <c r="W19" i="2"/>
  <c r="AA19" i="2"/>
  <c r="AE19" i="2"/>
  <c r="AK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I20" i="2"/>
  <c r="AK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I21" i="2"/>
  <c r="AK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F8" i="14"/>
  <c r="G8" i="14"/>
  <c r="F9" i="14"/>
  <c r="G9" i="14"/>
  <c r="D10" i="14"/>
  <c r="E10" i="14"/>
  <c r="F10" i="14"/>
  <c r="G10" i="14"/>
  <c r="B11" i="14"/>
  <c r="C11" i="14"/>
  <c r="D11" i="14"/>
  <c r="E11" i="14"/>
  <c r="F11" i="14"/>
  <c r="G11" i="14"/>
  <c r="G14" i="14"/>
  <c r="F8" i="15"/>
  <c r="G8" i="15"/>
  <c r="F9" i="15"/>
  <c r="G9" i="15"/>
  <c r="D10" i="15"/>
  <c r="E10" i="15"/>
  <c r="F10" i="15"/>
  <c r="G10" i="15"/>
  <c r="B11" i="15"/>
  <c r="C11" i="15"/>
  <c r="D11" i="15"/>
  <c r="E11" i="15"/>
  <c r="F11" i="15"/>
  <c r="G11" i="15"/>
  <c r="G14" i="15"/>
  <c r="C2" i="4"/>
  <c r="D2" i="4"/>
  <c r="E2" i="4"/>
  <c r="F2" i="4"/>
  <c r="G2" i="4"/>
  <c r="H2" i="4"/>
  <c r="I2" i="4"/>
  <c r="J2" i="4"/>
  <c r="K2" i="4"/>
  <c r="L2" i="4"/>
  <c r="M2" i="4"/>
  <c r="N2" i="4"/>
  <c r="O2" i="4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</calcChain>
</file>

<file path=xl/sharedStrings.xml><?xml version="1.0" encoding="utf-8"?>
<sst xmlns="http://schemas.openxmlformats.org/spreadsheetml/2006/main" count="295" uniqueCount="92">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</sst>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78986264031892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41579558580489E-2"/>
          <c:y val="0.30979585004273863"/>
          <c:w val="0.88025641966638835"/>
          <c:h val="0.56036602287142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Graph'!$B$2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Graph'!$J$2:$O$2</c:f>
              <c:numCache>
                <c:formatCode>_(* #,##0_);_(* \(#,##0\);_(* "-"??_);_(@_)</c:formatCode>
                <c:ptCount val="6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7-4FC6-A5F7-D172D56CAE5F}"/>
            </c:ext>
          </c:extLst>
        </c:ser>
        <c:ser>
          <c:idx val="1"/>
          <c:order val="1"/>
          <c:tx>
            <c:strRef>
              <c:f>'Daily Change Graph'!$B$3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Graph'!$J$3:$O$3</c:f>
              <c:numCache>
                <c:formatCode>_(* #,##0_);_(* \(#,##0\);_(* "-"??_);_(@_)</c:formatCode>
                <c:ptCount val="6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7-4FC6-A5F7-D172D56CAE5F}"/>
            </c:ext>
          </c:extLst>
        </c:ser>
        <c:ser>
          <c:idx val="2"/>
          <c:order val="2"/>
          <c:tx>
            <c:strRef>
              <c:f>'Daily Change Graph'!$B$4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Graph'!$J$4:$O$4</c:f>
              <c:numCache>
                <c:formatCode>_(* #,##0_);_(* \(#,##0\);_(* "-"??_);_(@_)</c:formatCode>
                <c:ptCount val="6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7-4FC6-A5F7-D172D56CA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625424"/>
        <c:axId val="1"/>
      </c:barChart>
      <c:catAx>
        <c:axId val="18962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5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961854277942647"/>
          <c:y val="0.18906658495255374"/>
          <c:w val="0.33121080913641238"/>
          <c:h val="6.37814985382108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7620</xdr:rowOff>
    </xdr:from>
    <xdr:to>
      <xdr:col>15</xdr:col>
      <xdr:colOff>160020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17</xdr:row>
      <xdr:rowOff>76200</xdr:rowOff>
    </xdr:from>
    <xdr:to>
      <xdr:col>9</xdr:col>
      <xdr:colOff>289560</xdr:colOff>
      <xdr:row>18</xdr:row>
      <xdr:rowOff>137160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72540" y="2926080"/>
          <a:ext cx="32766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822960</xdr:colOff>
      <xdr:row>16</xdr:row>
      <xdr:rowOff>30480</xdr:rowOff>
    </xdr:from>
    <xdr:to>
      <xdr:col>10</xdr:col>
      <xdr:colOff>342900</xdr:colOff>
      <xdr:row>17</xdr:row>
      <xdr:rowOff>91440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133600" y="271272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838200</xdr:colOff>
      <xdr:row>15</xdr:row>
      <xdr:rowOff>106680</xdr:rowOff>
    </xdr:from>
    <xdr:to>
      <xdr:col>11</xdr:col>
      <xdr:colOff>342900</xdr:colOff>
      <xdr:row>17</xdr:row>
      <xdr:rowOff>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017520" y="2621280"/>
          <a:ext cx="3733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845820</xdr:colOff>
      <xdr:row>15</xdr:row>
      <xdr:rowOff>91440</xdr:rowOff>
    </xdr:from>
    <xdr:to>
      <xdr:col>12</xdr:col>
      <xdr:colOff>373380</xdr:colOff>
      <xdr:row>16</xdr:row>
      <xdr:rowOff>144780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893820" y="2606040"/>
          <a:ext cx="396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12</xdr:col>
      <xdr:colOff>861060</xdr:colOff>
      <xdr:row>15</xdr:row>
      <xdr:rowOff>106680</xdr:rowOff>
    </xdr:from>
    <xdr:to>
      <xdr:col>13</xdr:col>
      <xdr:colOff>381000</xdr:colOff>
      <xdr:row>17</xdr:row>
      <xdr:rowOff>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4777740" y="262128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14</xdr:col>
      <xdr:colOff>0</xdr:colOff>
      <xdr:row>14</xdr:row>
      <xdr:rowOff>106680</xdr:rowOff>
    </xdr:from>
    <xdr:to>
      <xdr:col>14</xdr:col>
      <xdr:colOff>388620</xdr:colOff>
      <xdr:row>16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5654040" y="245364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Q21" sqref="Q21"/>
    </sheetView>
  </sheetViews>
  <sheetFormatPr defaultColWidth="9.109375" defaultRowHeight="13.2" x14ac:dyDescent="0.25"/>
  <cols>
    <col min="1" max="1" width="9.109375" style="15"/>
    <col min="2" max="2" width="10" style="15" bestFit="1" customWidth="1"/>
    <col min="3" max="4" width="12.6640625" style="15" hidden="1" customWidth="1"/>
    <col min="5" max="5" width="12.88671875" style="15" hidden="1" customWidth="1"/>
    <col min="6" max="7" width="12.33203125" style="15" hidden="1" customWidth="1"/>
    <col min="8" max="9" width="12.6640625" style="15" hidden="1" customWidth="1"/>
    <col min="10" max="14" width="12.6640625" style="15" bestFit="1" customWidth="1"/>
    <col min="15" max="16384" width="9.109375" style="15"/>
  </cols>
  <sheetData>
    <row r="1" spans="2:15" x14ac:dyDescent="0.25">
      <c r="C1" s="16" t="s">
        <v>32</v>
      </c>
      <c r="D1" s="16" t="s">
        <v>33</v>
      </c>
      <c r="E1" s="16" t="s">
        <v>50</v>
      </c>
      <c r="F1" s="16" t="s">
        <v>55</v>
      </c>
      <c r="G1" s="16" t="s">
        <v>56</v>
      </c>
      <c r="H1" s="16" t="s">
        <v>59</v>
      </c>
      <c r="I1" s="16" t="s">
        <v>62</v>
      </c>
      <c r="J1" s="16" t="s">
        <v>71</v>
      </c>
      <c r="K1" s="16" t="s">
        <v>72</v>
      </c>
      <c r="L1" s="16" t="s">
        <v>82</v>
      </c>
      <c r="M1" s="16" t="s">
        <v>83</v>
      </c>
      <c r="N1" s="16" t="s">
        <v>87</v>
      </c>
      <c r="O1" s="16" t="s">
        <v>89</v>
      </c>
    </row>
    <row r="2" spans="2:15" x14ac:dyDescent="0.25">
      <c r="B2" s="18" t="s">
        <v>30</v>
      </c>
      <c r="C2" s="17">
        <f>('COB 082701'!B11)/1000000</f>
        <v>49.947293999999999</v>
      </c>
      <c r="D2" s="17">
        <f>('COB 082801'!B11)/1000000</f>
        <v>55.858212999999999</v>
      </c>
      <c r="E2" s="37">
        <f>'COB 082901'!B11/1000000</f>
        <v>57.692146000000001</v>
      </c>
      <c r="F2" s="37">
        <f>'COB 090401'!B11/1000000</f>
        <v>46.484929999999999</v>
      </c>
      <c r="G2" s="37">
        <f>'COB 090601'!B11/1000000</f>
        <v>46.043208999999997</v>
      </c>
      <c r="H2" s="37">
        <f>'COB 091001'!B11/1000000</f>
        <v>44.910437000000002</v>
      </c>
      <c r="I2" s="37">
        <f>'COB 091201'!B11/1000000</f>
        <v>42.269725999999999</v>
      </c>
      <c r="J2" s="37">
        <f>'COB 091701'!B11/1000000</f>
        <v>41.763714999999998</v>
      </c>
      <c r="K2" s="37">
        <f>'COB 091801'!B11/1000000</f>
        <v>48.406571</v>
      </c>
      <c r="L2" s="37">
        <f>'COB 091901'!B11/1000000</f>
        <v>56.350740000000002</v>
      </c>
      <c r="M2" s="37">
        <f>'COB 092001'!B11/1000000</f>
        <v>54.912945999999998</v>
      </c>
      <c r="N2" s="37">
        <f>'COB 092101'!B11/1000000</f>
        <v>54.592359000000002</v>
      </c>
      <c r="O2" s="37">
        <f>'COB 092401'!B11/1000000</f>
        <v>61.351647</v>
      </c>
    </row>
    <row r="3" spans="2:15" x14ac:dyDescent="0.25">
      <c r="B3" s="18" t="s">
        <v>31</v>
      </c>
      <c r="C3" s="17">
        <f>('COB 082701'!C11)/1000000</f>
        <v>57.479230000000001</v>
      </c>
      <c r="D3" s="17">
        <f>('COB 082801'!C11)/1000000</f>
        <v>58.976370000000003</v>
      </c>
      <c r="E3" s="17">
        <f>'COB 082901'!C11/1000000</f>
        <v>59.464941000000003</v>
      </c>
      <c r="F3" s="17">
        <f>'COB 090401'!C11/1000000</f>
        <v>58.301839000000001</v>
      </c>
      <c r="G3" s="17">
        <f>'COB 090601'!C11/1000000</f>
        <v>12.563722</v>
      </c>
      <c r="H3" s="17">
        <f>'COB 091001'!C11/1000000</f>
        <v>58.504902999999999</v>
      </c>
      <c r="I3" s="17">
        <f>'COB 091201'!C11/1000000</f>
        <v>50.763724000000003</v>
      </c>
      <c r="J3" s="37">
        <f>'COB 091701'!C11/1000000</f>
        <v>42.437646000000001</v>
      </c>
      <c r="K3" s="37">
        <f>'COB 091801'!C11/1000000</f>
        <v>50.792780999999998</v>
      </c>
      <c r="L3" s="37">
        <f>'COB 091901'!C11/1000000</f>
        <v>55.425265000000003</v>
      </c>
      <c r="M3" s="37">
        <f>'COB 092001'!C11/1000000</f>
        <v>57.439205000000001</v>
      </c>
      <c r="N3" s="37">
        <f>'COB 092101'!C11/1000000</f>
        <v>57.251666</v>
      </c>
      <c r="O3" s="37">
        <f>'COB 092401'!C11/1000000</f>
        <v>60.938603999999998</v>
      </c>
    </row>
    <row r="4" spans="2:15" x14ac:dyDescent="0.25">
      <c r="B4" s="18" t="s">
        <v>3</v>
      </c>
      <c r="C4" s="19">
        <f>('COB 082701'!D11)/1000000</f>
        <v>33.101858999999997</v>
      </c>
      <c r="D4" s="19">
        <f>('COB 082801'!D11)/1000000</f>
        <v>34.013471000000003</v>
      </c>
      <c r="E4" s="19">
        <f>'COB 082901'!D11/1000000</f>
        <v>4.2966610000000003</v>
      </c>
      <c r="F4" s="19">
        <f>'COB 090401'!D11/1000000</f>
        <v>10.899541200000007</v>
      </c>
      <c r="G4" s="19">
        <f>'COB 090601'!D11/1000000</f>
        <v>10.537416200000006</v>
      </c>
      <c r="H4" s="19">
        <f>'COB 091001'!D11/1000000</f>
        <v>10.538117200000007</v>
      </c>
      <c r="I4" s="19">
        <f>'COB 091201'!D11/1000000</f>
        <v>10.538351200000006</v>
      </c>
      <c r="J4" s="51">
        <f>'COB 091701'!D11/1000000</f>
        <v>10.544581200000007</v>
      </c>
      <c r="K4" s="51">
        <f>'COB 091801'!D11/1000000</f>
        <v>10.475962200000007</v>
      </c>
      <c r="L4" s="51">
        <f>'COB 091901'!D11/1000000</f>
        <v>5.5201492000000005</v>
      </c>
      <c r="M4" s="51">
        <f>'COB 092001'!F11/1000000</f>
        <v>5.3376061999999997</v>
      </c>
      <c r="N4" s="51">
        <f>'COB 092101'!F11/1000000</f>
        <v>5.0076222000000001</v>
      </c>
      <c r="O4" s="51">
        <f>'COB 092401'!F11/1000000</f>
        <v>4.8221471999999999</v>
      </c>
    </row>
    <row r="5" spans="2:15" x14ac:dyDescent="0.25">
      <c r="B5" s="18" t="s">
        <v>4</v>
      </c>
      <c r="C5" s="20">
        <f t="shared" ref="C5:I5" si="0">SUM(C2:C4)</f>
        <v>140.52838299999999</v>
      </c>
      <c r="D5" s="20">
        <f t="shared" si="0"/>
        <v>148.84805400000002</v>
      </c>
      <c r="E5" s="20">
        <f t="shared" si="0"/>
        <v>121.453748</v>
      </c>
      <c r="F5" s="20">
        <f t="shared" si="0"/>
        <v>115.68631019999999</v>
      </c>
      <c r="G5" s="20">
        <f t="shared" si="0"/>
        <v>69.144347199999999</v>
      </c>
      <c r="H5" s="20">
        <f t="shared" si="0"/>
        <v>113.9534572</v>
      </c>
      <c r="I5" s="20">
        <f t="shared" si="0"/>
        <v>103.57180120000001</v>
      </c>
      <c r="J5" s="20">
        <f t="shared" ref="J5:O5" si="1">SUM(J2:J4)</f>
        <v>94.745942200000002</v>
      </c>
      <c r="K5" s="20">
        <f t="shared" si="1"/>
        <v>109.67531420000002</v>
      </c>
      <c r="L5" s="20">
        <f t="shared" si="1"/>
        <v>117.2961542</v>
      </c>
      <c r="M5" s="20">
        <f t="shared" si="1"/>
        <v>117.68975719999999</v>
      </c>
      <c r="N5" s="20">
        <f t="shared" si="1"/>
        <v>116.8516472</v>
      </c>
      <c r="O5" s="20">
        <f t="shared" si="1"/>
        <v>127.1123982</v>
      </c>
    </row>
    <row r="6" spans="2:15" x14ac:dyDescent="0.25">
      <c r="B6" s="18" t="s">
        <v>35</v>
      </c>
      <c r="C6" s="52">
        <v>-87.3</v>
      </c>
      <c r="D6" s="52">
        <v>-109.3</v>
      </c>
      <c r="E6" s="52">
        <f>'COB 082901'!E12/1000000</f>
        <v>-109.3</v>
      </c>
      <c r="F6" s="52">
        <f>'COB 090401'!E12/1000000</f>
        <v>-109.3</v>
      </c>
      <c r="G6" s="52">
        <f>'COB 090601'!E12/1000000</f>
        <v>-109.3</v>
      </c>
      <c r="H6" s="52">
        <f>'COB 091001'!E12/1000000</f>
        <v>-109.3</v>
      </c>
      <c r="I6" s="52">
        <f>'COB 091201'!E12/1000000</f>
        <v>-109.3</v>
      </c>
      <c r="J6" s="52">
        <f>'COB 091701'!E12/1000000</f>
        <v>-109.3</v>
      </c>
      <c r="K6" s="52">
        <f>'COB 091801'!E12/1000000</f>
        <v>-109.3</v>
      </c>
      <c r="L6" s="52">
        <f>'COB 091901'!E12/1000000</f>
        <v>-109.3</v>
      </c>
      <c r="M6" s="52">
        <f>'COB 092001'!G12/1000000</f>
        <v>-109.3</v>
      </c>
      <c r="N6" s="52">
        <f>'COB 092101'!G12/1000000</f>
        <v>-109.3</v>
      </c>
      <c r="O6" s="52">
        <f>'COB 092401'!G12/1000000</f>
        <v>-109.3</v>
      </c>
    </row>
    <row r="7" spans="2:15" x14ac:dyDescent="0.25">
      <c r="B7" s="18" t="s">
        <v>34</v>
      </c>
      <c r="C7" s="31">
        <v>-15</v>
      </c>
      <c r="D7" s="31">
        <v>-15</v>
      </c>
      <c r="E7" s="31">
        <f>'COB 082901'!E13/1000000</f>
        <v>-15</v>
      </c>
      <c r="F7" s="31">
        <f>'COB 090401'!E13/1000000</f>
        <v>-15</v>
      </c>
      <c r="G7" s="31">
        <f>'COB 090601'!E13/1000000</f>
        <v>-15</v>
      </c>
      <c r="H7" s="31">
        <f>'COB 091001'!E13/1000000</f>
        <v>-15</v>
      </c>
      <c r="I7" s="31">
        <f>'COB 091201'!E13/1000000</f>
        <v>-15</v>
      </c>
      <c r="J7" s="31">
        <f>'COB 091701'!E13/1000000</f>
        <v>-15</v>
      </c>
      <c r="K7" s="31">
        <f>'COB 091801'!E13</f>
        <v>0</v>
      </c>
      <c r="L7" s="31">
        <f>'COB 091901'!E13</f>
        <v>0</v>
      </c>
      <c r="M7" s="31">
        <f>'COB 092001'!G13/1000000</f>
        <v>0</v>
      </c>
      <c r="N7" s="31">
        <f>'COB 092101'!G13/1000000</f>
        <v>0</v>
      </c>
      <c r="O7" s="31">
        <f>'COB 092401'!G13/1000000</f>
        <v>0</v>
      </c>
    </row>
    <row r="8" spans="2:15" x14ac:dyDescent="0.25">
      <c r="B8" s="18" t="s">
        <v>28</v>
      </c>
      <c r="C8" s="53">
        <f t="shared" ref="C8:H8" si="2">SUM(C5:C7)</f>
        <v>38.228382999999994</v>
      </c>
      <c r="D8" s="53">
        <f t="shared" si="2"/>
        <v>24.548054000000022</v>
      </c>
      <c r="E8" s="53">
        <f t="shared" si="2"/>
        <v>-2.8462519999999927</v>
      </c>
      <c r="F8" s="53">
        <f t="shared" si="2"/>
        <v>-8.6136898000000031</v>
      </c>
      <c r="G8" s="53">
        <f t="shared" si="2"/>
        <v>-55.155652799999999</v>
      </c>
      <c r="H8" s="53">
        <f t="shared" si="2"/>
        <v>-10.346542799999995</v>
      </c>
      <c r="I8" s="53">
        <f t="shared" ref="I8:O8" si="3">SUM(I5:I7)</f>
        <v>-20.728198799999987</v>
      </c>
      <c r="J8" s="53">
        <f t="shared" si="3"/>
        <v>-29.554057799999995</v>
      </c>
      <c r="K8" s="53">
        <f t="shared" si="3"/>
        <v>0.37531420000001958</v>
      </c>
      <c r="L8" s="53">
        <f t="shared" si="3"/>
        <v>7.9961542000000065</v>
      </c>
      <c r="M8" s="53">
        <f t="shared" si="3"/>
        <v>8.3897571999999911</v>
      </c>
      <c r="N8" s="53">
        <f t="shared" si="3"/>
        <v>7.551647200000005</v>
      </c>
      <c r="O8" s="53">
        <f t="shared" si="3"/>
        <v>17.812398200000004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23</v>
      </c>
      <c r="B2" s="59"/>
      <c r="C2" s="59"/>
      <c r="D2" s="59"/>
      <c r="E2" s="59"/>
    </row>
    <row r="3" spans="1:7" x14ac:dyDescent="0.25">
      <c r="A3" s="60" t="s">
        <v>58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23</v>
      </c>
      <c r="B2" s="59"/>
      <c r="C2" s="59"/>
      <c r="D2" s="59"/>
      <c r="E2" s="59"/>
    </row>
    <row r="3" spans="1:7" x14ac:dyDescent="0.25">
      <c r="A3" s="60" t="s">
        <v>52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23</v>
      </c>
      <c r="B2" s="59"/>
      <c r="C2" s="59"/>
      <c r="D2" s="59"/>
      <c r="E2" s="59"/>
    </row>
    <row r="3" spans="1:7" x14ac:dyDescent="0.25">
      <c r="A3" s="60" t="s">
        <v>53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58" t="s">
        <v>5</v>
      </c>
      <c r="B1" s="58"/>
      <c r="C1" s="58"/>
      <c r="D1" s="58"/>
      <c r="E1" s="58"/>
    </row>
    <row r="2" spans="1:5" s="8" customFormat="1" ht="20.399999999999999" x14ac:dyDescent="0.35">
      <c r="A2" s="59" t="s">
        <v>23</v>
      </c>
      <c r="B2" s="59"/>
      <c r="C2" s="59"/>
      <c r="D2" s="59"/>
      <c r="E2" s="59"/>
    </row>
    <row r="3" spans="1:5" x14ac:dyDescent="0.25">
      <c r="A3" s="60" t="s">
        <v>49</v>
      </c>
      <c r="B3" s="60"/>
      <c r="C3" s="60"/>
      <c r="D3" s="60"/>
      <c r="E3" s="60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58" t="s">
        <v>5</v>
      </c>
      <c r="B1" s="61"/>
      <c r="C1" s="61"/>
      <c r="D1" s="61"/>
      <c r="E1" s="61"/>
      <c r="F1" s="61"/>
      <c r="G1" s="61"/>
    </row>
    <row r="2" spans="1:7" s="8" customFormat="1" ht="20.399999999999999" x14ac:dyDescent="0.35">
      <c r="A2" s="59" t="s">
        <v>23</v>
      </c>
      <c r="B2" s="61"/>
      <c r="C2" s="61"/>
      <c r="D2" s="61"/>
      <c r="E2" s="61"/>
      <c r="F2" s="61"/>
      <c r="G2" s="61"/>
    </row>
    <row r="3" spans="1:7" x14ac:dyDescent="0.25">
      <c r="A3" s="60" t="s">
        <v>37</v>
      </c>
      <c r="B3" s="61"/>
      <c r="C3" s="61"/>
      <c r="D3" s="61"/>
      <c r="E3" s="61"/>
      <c r="F3" s="61"/>
      <c r="G3" s="6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58" t="s">
        <v>5</v>
      </c>
      <c r="B1" s="61"/>
      <c r="C1" s="61"/>
      <c r="D1" s="61"/>
      <c r="E1" s="61"/>
      <c r="F1" s="61"/>
      <c r="G1" s="61"/>
    </row>
    <row r="2" spans="1:7" s="8" customFormat="1" ht="20.399999999999999" x14ac:dyDescent="0.35">
      <c r="A2" s="59" t="s">
        <v>23</v>
      </c>
      <c r="B2" s="61"/>
      <c r="C2" s="61"/>
      <c r="D2" s="61"/>
      <c r="E2" s="61"/>
      <c r="F2" s="61"/>
      <c r="G2" s="61"/>
    </row>
    <row r="3" spans="1:7" x14ac:dyDescent="0.25">
      <c r="A3" s="60" t="s">
        <v>29</v>
      </c>
      <c r="B3" s="61"/>
      <c r="C3" s="61"/>
      <c r="D3" s="61"/>
      <c r="E3" s="61"/>
      <c r="F3" s="61"/>
      <c r="G3" s="61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zoomScale="75" workbookViewId="0">
      <selection activeCell="AG25" sqref="AG25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5" width="13.6640625" customWidth="1"/>
    <col min="36" max="36" width="2" customWidth="1"/>
    <col min="37" max="37" width="14" customWidth="1"/>
  </cols>
  <sheetData>
    <row r="1" spans="1:37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I1" s="2"/>
    </row>
    <row r="2" spans="1:37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I2" s="2"/>
    </row>
    <row r="3" spans="1:37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I3" s="2"/>
    </row>
    <row r="4" spans="1:37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I4" s="26"/>
      <c r="AK4" s="27"/>
    </row>
    <row r="5" spans="1:37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I5" s="22" t="s">
        <v>88</v>
      </c>
      <c r="AK5" s="22" t="s">
        <v>40</v>
      </c>
    </row>
    <row r="6" spans="1:37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I6" s="57">
        <v>61351647</v>
      </c>
      <c r="AK6" s="4">
        <f>AI6-AH6</f>
        <v>6759288</v>
      </c>
    </row>
    <row r="7" spans="1:37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I7" s="2"/>
      <c r="AK7" s="2"/>
    </row>
    <row r="8" spans="1:37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I8" s="2">
        <v>6028749</v>
      </c>
      <c r="AK8" s="2">
        <v>6759288</v>
      </c>
    </row>
    <row r="9" spans="1:37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I9" s="2">
        <v>-804191</v>
      </c>
      <c r="AK9" s="2">
        <v>6759288</v>
      </c>
    </row>
    <row r="10" spans="1:37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I10" s="5">
        <v>8059302</v>
      </c>
      <c r="AK10" s="5">
        <v>6759288</v>
      </c>
    </row>
    <row r="11" spans="1:37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I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I11" s="4">
        <f t="shared" si="0"/>
        <v>13283860</v>
      </c>
      <c r="AK11" s="4">
        <f>SUM(AK8:AK10)</f>
        <v>20277864</v>
      </c>
    </row>
    <row r="12" spans="1:37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I12" s="2"/>
      <c r="AK12" s="2"/>
    </row>
    <row r="13" spans="1:37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">
        <v>54909855</v>
      </c>
      <c r="AJ13" s="21"/>
      <c r="AK13" s="2">
        <f>AI13-AH13</f>
        <v>3397720</v>
      </c>
    </row>
    <row r="14" spans="1:37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I14" s="30">
        <v>-7858527.7999999998</v>
      </c>
      <c r="AK14" s="2">
        <f>AI14-AH14</f>
        <v>-234980</v>
      </c>
    </row>
    <row r="15" spans="1:37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31">
        <v>5425564</v>
      </c>
      <c r="AJ15" s="21"/>
      <c r="AK15" s="5">
        <f>AI15-AH15</f>
        <v>46980</v>
      </c>
    </row>
    <row r="16" spans="1:37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4">
        <f>SUM(AI13:AI15)</f>
        <v>52476891.200000003</v>
      </c>
      <c r="AJ16" s="21"/>
      <c r="AK16" s="4">
        <f>SUM(AK13:AK15)</f>
        <v>3209720</v>
      </c>
    </row>
    <row r="17" spans="1:37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K17" s="2"/>
    </row>
    <row r="18" spans="1:37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>
        <f>AI6+AI11+AI16</f>
        <v>127112398.2</v>
      </c>
      <c r="AJ18" s="2"/>
      <c r="AK18" s="55">
        <f>AI18-AH18</f>
        <v>10260751</v>
      </c>
    </row>
    <row r="19" spans="1:37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I19" s="2">
        <v>0</v>
      </c>
      <c r="AK19" s="55">
        <f>AI19-AH19</f>
        <v>0</v>
      </c>
    </row>
    <row r="20" spans="1:37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I20" s="2">
        <f>-87300000-22000000</f>
        <v>-109300000</v>
      </c>
      <c r="AK20" s="5">
        <f>AI20-AH20</f>
        <v>0</v>
      </c>
    </row>
    <row r="21" spans="1:37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I21" s="3">
        <f>SUM(AI18:AI20)</f>
        <v>17812398.200000003</v>
      </c>
      <c r="AK21" s="3">
        <f>SUM(AK18:AK20)</f>
        <v>10260751</v>
      </c>
    </row>
    <row r="22" spans="1:37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K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sqref="A1:G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58" t="s">
        <v>5</v>
      </c>
      <c r="B1" s="58"/>
      <c r="C1" s="58"/>
      <c r="D1" s="58"/>
      <c r="E1" s="58"/>
      <c r="F1" s="58"/>
      <c r="G1" s="58"/>
    </row>
    <row r="2" spans="1:8" s="8" customFormat="1" ht="20.399999999999999" x14ac:dyDescent="0.35">
      <c r="A2" s="59" t="s">
        <v>65</v>
      </c>
      <c r="B2" s="59"/>
      <c r="C2" s="59"/>
      <c r="D2" s="59"/>
      <c r="E2" s="59"/>
      <c r="F2" s="59"/>
      <c r="G2" s="59"/>
    </row>
    <row r="3" spans="1:8" x14ac:dyDescent="0.25">
      <c r="A3" s="60" t="s">
        <v>90</v>
      </c>
      <c r="B3" s="60"/>
      <c r="C3" s="60"/>
      <c r="D3" s="60"/>
      <c r="E3" s="60"/>
      <c r="F3" s="60"/>
      <c r="G3" s="60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5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5">
      <c r="A10" s="10" t="s">
        <v>8</v>
      </c>
      <c r="B10" s="33">
        <v>0</v>
      </c>
      <c r="C10" s="33">
        <v>7694983</v>
      </c>
      <c r="D10" s="33">
        <f>Breakdown!AI15</f>
        <v>5425564</v>
      </c>
      <c r="E10" s="33">
        <f>Breakdown!AI14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5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58" t="s">
        <v>5</v>
      </c>
      <c r="B1" s="58"/>
      <c r="C1" s="58"/>
      <c r="D1" s="58"/>
      <c r="E1" s="58"/>
      <c r="F1" s="58"/>
      <c r="G1" s="58"/>
    </row>
    <row r="2" spans="1:8" s="8" customFormat="1" ht="20.399999999999999" x14ac:dyDescent="0.35">
      <c r="A2" s="59" t="s">
        <v>65</v>
      </c>
      <c r="B2" s="59"/>
      <c r="C2" s="59"/>
      <c r="D2" s="59"/>
      <c r="E2" s="59"/>
      <c r="F2" s="59"/>
      <c r="G2" s="59"/>
    </row>
    <row r="3" spans="1:8" x14ac:dyDescent="0.25">
      <c r="A3" s="60" t="s">
        <v>84</v>
      </c>
      <c r="B3" s="60"/>
      <c r="C3" s="60"/>
      <c r="D3" s="60"/>
      <c r="E3" s="60"/>
      <c r="F3" s="60"/>
      <c r="G3" s="60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5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5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5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58" t="s">
        <v>5</v>
      </c>
      <c r="B1" s="58"/>
      <c r="C1" s="58"/>
      <c r="D1" s="58"/>
      <c r="E1" s="58"/>
      <c r="F1" s="58"/>
      <c r="G1" s="58"/>
    </row>
    <row r="2" spans="1:8" s="8" customFormat="1" ht="20.399999999999999" x14ac:dyDescent="0.35">
      <c r="A2" s="59" t="s">
        <v>65</v>
      </c>
      <c r="B2" s="59"/>
      <c r="C2" s="59"/>
      <c r="D2" s="59"/>
      <c r="E2" s="59"/>
      <c r="F2" s="59"/>
      <c r="G2" s="59"/>
    </row>
    <row r="3" spans="1:8" x14ac:dyDescent="0.25">
      <c r="A3" s="60" t="s">
        <v>78</v>
      </c>
      <c r="B3" s="60"/>
      <c r="C3" s="60"/>
      <c r="D3" s="60"/>
      <c r="E3" s="60"/>
      <c r="F3" s="60"/>
      <c r="G3" s="60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5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5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5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65</v>
      </c>
      <c r="B2" s="59"/>
      <c r="C2" s="59"/>
      <c r="D2" s="59"/>
      <c r="E2" s="59"/>
    </row>
    <row r="3" spans="1:7" x14ac:dyDescent="0.25">
      <c r="A3" s="60" t="s">
        <v>73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65</v>
      </c>
      <c r="B2" s="59"/>
      <c r="C2" s="59"/>
      <c r="D2" s="59"/>
      <c r="E2" s="59"/>
    </row>
    <row r="3" spans="1:7" x14ac:dyDescent="0.25">
      <c r="A3" s="60" t="s">
        <v>67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65</v>
      </c>
      <c r="B2" s="59"/>
      <c r="C2" s="59"/>
      <c r="D2" s="59"/>
      <c r="E2" s="59"/>
    </row>
    <row r="3" spans="1:7" x14ac:dyDescent="0.25">
      <c r="A3" s="60" t="s">
        <v>63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8" t="s">
        <v>5</v>
      </c>
      <c r="B1" s="58"/>
      <c r="C1" s="58"/>
      <c r="D1" s="58"/>
      <c r="E1" s="58"/>
    </row>
    <row r="2" spans="1:7" s="8" customFormat="1" ht="20.399999999999999" x14ac:dyDescent="0.35">
      <c r="A2" s="59" t="s">
        <v>23</v>
      </c>
      <c r="B2" s="59"/>
      <c r="C2" s="59"/>
      <c r="D2" s="59"/>
      <c r="E2" s="59"/>
    </row>
    <row r="3" spans="1:7" x14ac:dyDescent="0.25">
      <c r="A3" s="60" t="s">
        <v>60</v>
      </c>
      <c r="B3" s="60"/>
      <c r="C3" s="60"/>
      <c r="D3" s="60"/>
      <c r="E3" s="60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Daily Change Graph</vt:lpstr>
      <vt:lpstr>Breakdown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2001-09-25T16:40:31Z</cp:lastPrinted>
  <dcterms:created xsi:type="dcterms:W3CDTF">2001-08-28T12:34:46Z</dcterms:created>
  <dcterms:modified xsi:type="dcterms:W3CDTF">2023-09-10T11:26:18Z</dcterms:modified>
</cp:coreProperties>
</file>