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Region'!$A$1:$I$26</definedName>
    <definedName name="_xlnm.Print_Area" localSheetId="1">'Summary by Status'!$A$1:$H$67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G18" i="10"/>
  <c r="H18" i="10"/>
  <c r="I18" i="10"/>
  <c r="A21" i="10"/>
  <c r="B21" i="10"/>
  <c r="C21" i="10"/>
  <c r="D21" i="10"/>
  <c r="E21" i="10"/>
  <c r="F21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6" i="10"/>
  <c r="G26" i="10"/>
  <c r="H26" i="10"/>
  <c r="I26" i="10"/>
  <c r="G28" i="10"/>
  <c r="H28" i="10"/>
  <c r="I28" i="10"/>
  <c r="G29" i="10"/>
  <c r="H29" i="10"/>
  <c r="I29" i="10"/>
  <c r="A3" i="4"/>
  <c r="H5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5" i="11"/>
  <c r="F25" i="11"/>
  <c r="G25" i="11"/>
  <c r="H25" i="11"/>
  <c r="A26" i="11"/>
  <c r="F26" i="11"/>
  <c r="G26" i="11"/>
  <c r="H26" i="11"/>
  <c r="A27" i="11"/>
  <c r="F27" i="11"/>
  <c r="G27" i="11"/>
  <c r="H27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<sst xmlns="http://schemas.openxmlformats.org/spreadsheetml/2006/main" count="1329" uniqueCount="211">
  <si>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</si>
  <si>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</si>
  <si>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</si>
  <si>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</si>
  <si>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</si>
  <si>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</si>
  <si>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</si>
  <si>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</si>
  <si>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</si>
  <si>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</si>
  <si>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</si>
  <si>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</si>
  <si>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</si>
  <si>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</si>
  <si>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</si>
  <si>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</si>
  <si>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</si>
  <si>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</si>
  <si>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</si>
  <si>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</si>
  <si>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</si>
  <si>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</si>
  <si>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</si>
  <si>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</si>
  <si>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</si>
  <si>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</si>
  <si>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</si>
  <si>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</si>
  <si>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</si>
  <si>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</si>
  <si>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</si>
  <si>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</si>
  <si>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</si>
  <si>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</si>
  <si>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</si>
  <si>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</si>
  <si>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</si>
  <si>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</si>
  <si>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</si>
  <si>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</si>
  <si>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</si>
  <si>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</si>
  <si>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</si>
  <si>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</si>
  <si>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</si>
  <si>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</si>
  <si>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</si>
  <si>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</si>
  <si>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</si>
  <si>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</si>
  <si>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</si>
  <si>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</si>
  <si>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</si>
  <si>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</si>
  <si>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</si>
  <si>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</si>
  <si>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</si>
  <si>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</si>
  <si>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</si>
  <si>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</si>
  <si>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</si>
  <si>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</si>
  <si>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</si>
  <si>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</si>
  <si>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</si>
  <si>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</si>
  <si>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</si>
  <si>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</si>
  <si>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</si>
  <si>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</si>
  <si>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</si>
  <si>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</si>
  <si>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</si>
  <si>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</si>
  <si>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</si>
  <si>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</si>
  <si>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</si>
  <si>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</si>
  <si>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</si>
  <si>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</si>
  <si>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</si>
  <si>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</si>
  <si>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</si>
  <si>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</si>
  <si>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</si>
  <si>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</si>
  <si>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</si>
  <si>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</si>
  <si>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</si>
  <si>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</si>
  <si>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</si>
  <si>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</si>
  <si>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</si>
  <si>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</si>
  <si>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</si>
  <si>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</si>
  <si>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</si>
  <si>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</si>
  <si>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</si>
  <si>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</si>
  <si>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</si>
  <si>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</si>
  <si>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</si>
  <si>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</si>
  <si>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</si>
  <si>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</si>
  <si>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</si>
  <si>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</si>
  <si>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</si>
  <si>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</si>
  <si>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</si>
  <si>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</si>
  <si>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</si>
  <si>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</si>
  <si>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</si>
  <si>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</si>
  <si>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</si>
  <si>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</si>
  <si>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</si>
  <si>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</si>
  <si>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</si>
  <si>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</si>
  <si>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</si>
  <si>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</si>
  <si>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</si>
  <si>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</si>
  <si>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</si>
  <si>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</si>
  <si>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</si>
  <si>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</si>
  <si>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</si>
  <si>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</si>
  <si>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</si>
  <si>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</si>
  <si>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</si>
  <si>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</si>
  <si>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</si>
  <si>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</si>
  <si>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</si>
  <si>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</si>
  <si>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</si>
  <si>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</si>
  <si>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</si>
  <si>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</si>
  <si>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</si>
  <si>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</si>
  <si>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</si>
  <si>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</si>
  <si>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</si>
  <si>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</si>
  <si>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</si>
  <si>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</si>
  <si>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</si>
  <si>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</si>
  <si>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</si>
  <si>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</si>
  <si>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</si>
  <si>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</si>
  <si>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</si>
  <si>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</si>
  <si>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</si>
  <si>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</si>
  <si>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</si>
  <si>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</si>
  <si>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</si>
  <si>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</si>
  <si>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</si>
  <si>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</si>
  <si>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</si>
  <si>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</si>
  <si>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</si>
  <si>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</si>
  <si>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</si>
  <si>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</si>
  <si>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</si>
  <si>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</si>
  <si>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</si>
  <si>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</si>
  <si>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</si>
  <si>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</si>
  <si>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</si>
  <si>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</si>
  <si>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</si>
  <si>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</si>
  <si>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</si>
  <si>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</si>
  <si>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</si>
  <si>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</si>
  <si>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</si>
  <si>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</si>
  <si>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</si>
  <si>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</si>
  <si>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</si>
  <si>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</si>
  <si>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</si>
  <si>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</si>
  <si>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</si>
  <si>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</si>
  <si>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</si>
  <si>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</si>
  <si>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</si>
  <si>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</si>
  <si>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</si>
  <si>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</si>
  <si>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</si>
  <si>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</si>
  <si>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</si>
  <si>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</si>
  <si>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</si>
  <si>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</t>
  </si>
  <si>
    <t>Negotiations for sale have fallen thru.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</si>
</sst>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300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974-9D98-DBF46FDF735C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974-9D98-DBF46FDF735C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>
                  <c:v>78.202668000000003</c:v>
                </c:pt>
                <c:pt idx="35" formatCode="&quot;$&quot;#,##0.0_);[Red]\(&quot;$&quot;#,##0.0\)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5-4974-9D98-DBF46FDF735C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>
                  <c:v>137.13697999999999</c:v>
                </c:pt>
                <c:pt idx="35" formatCode="#,##0.0_);[Red]\(#,##0.0\)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5-4974-9D98-DBF46FDF735C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>
                  <c:v>257.48960800000009</c:v>
                </c:pt>
                <c:pt idx="35" formatCode="&quot;$&quot;#,##0.0_);[Red]\(&quot;$&quot;#,##0.0\)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5-4974-9D98-DBF46FDF735C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>
                  <c:v>256.59193000000005</c:v>
                </c:pt>
                <c:pt idx="35" formatCode="#,##0.0_);[Red]\(#,##0.0\)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5-4974-9D98-DBF46FDF735C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190.88997000000001</c:v>
                </c:pt>
                <c:pt idx="25">
                  <c:v>208.97799700000002</c:v>
                </c:pt>
                <c:pt idx="26">
                  <c:v>221.490497</c:v>
                </c:pt>
                <c:pt idx="27">
                  <c:v>234.00299700000005</c:v>
                </c:pt>
                <c:pt idx="28">
                  <c:v>256.01102400000002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310.82468000000006</c:v>
                </c:pt>
                <c:pt idx="33">
                  <c:v>317.00568000000004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</c:v>
                </c:pt>
                <c:pt idx="37">
                  <c:v>393.17734400000006</c:v>
                </c:pt>
                <c:pt idx="38">
                  <c:v>419.30488000000014</c:v>
                </c:pt>
                <c:pt idx="39">
                  <c:v>435.49588000000017</c:v>
                </c:pt>
                <c:pt idx="40">
                  <c:v>439.56638000000015</c:v>
                </c:pt>
                <c:pt idx="41">
                  <c:v>457.16104000000013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501.45736000000011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5-4974-9D98-DBF46FDF735C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342.01115999999996</c:v>
                </c:pt>
                <c:pt idx="29">
                  <c:v>355.27440999999999</c:v>
                </c:pt>
                <c:pt idx="30">
                  <c:v>366.31865999999997</c:v>
                </c:pt>
                <c:pt idx="31">
                  <c:v>374.61015999999995</c:v>
                </c:pt>
                <c:pt idx="32">
                  <c:v>383.40216000000004</c:v>
                </c:pt>
                <c:pt idx="33">
                  <c:v>388.69066000000004</c:v>
                </c:pt>
                <c:pt idx="34">
                  <c:v>393.72891000000004</c:v>
                </c:pt>
                <c:pt idx="35">
                  <c:v>398.01640999999995</c:v>
                </c:pt>
                <c:pt idx="36">
                  <c:v>401.80340999999999</c:v>
                </c:pt>
                <c:pt idx="37">
                  <c:v>426.61140999999998</c:v>
                </c:pt>
                <c:pt idx="38">
                  <c:v>451.16916000000003</c:v>
                </c:pt>
                <c:pt idx="39">
                  <c:v>474.97615999999999</c:v>
                </c:pt>
                <c:pt idx="40">
                  <c:v>476.76116000000002</c:v>
                </c:pt>
                <c:pt idx="41">
                  <c:v>477.54516000000001</c:v>
                </c:pt>
                <c:pt idx="42">
                  <c:v>478.32916</c:v>
                </c:pt>
                <c:pt idx="43">
                  <c:v>479.11315999999999</c:v>
                </c:pt>
                <c:pt idx="44">
                  <c:v>479.89715999999999</c:v>
                </c:pt>
                <c:pt idx="45">
                  <c:v>479.89715999999999</c:v>
                </c:pt>
                <c:pt idx="46">
                  <c:v>479.89715999999999</c:v>
                </c:pt>
                <c:pt idx="47">
                  <c:v>479.89715999999999</c:v>
                </c:pt>
                <c:pt idx="48">
                  <c:v>479.89715999999999</c:v>
                </c:pt>
                <c:pt idx="49">
                  <c:v>479.89715999999999</c:v>
                </c:pt>
                <c:pt idx="50">
                  <c:v>503.41715999999997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5-4974-9D98-DBF46FDF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3976"/>
        <c:axId val="1"/>
      </c:lineChart>
      <c:dateAx>
        <c:axId val="18275397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75397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53</xdr:row>
      <xdr:rowOff>99060</xdr:rowOff>
    </xdr:from>
    <xdr:to>
      <xdr:col>4</xdr:col>
      <xdr:colOff>213360</xdr:colOff>
      <xdr:row>53</xdr:row>
      <xdr:rowOff>99060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100584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50</xdr:row>
      <xdr:rowOff>144780</xdr:rowOff>
    </xdr:from>
    <xdr:to>
      <xdr:col>3</xdr:col>
      <xdr:colOff>2506980</xdr:colOff>
      <xdr:row>51</xdr:row>
      <xdr:rowOff>144780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60120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$398MM</a:t>
          </a:r>
        </a:p>
      </xdr:txBody>
    </xdr:sp>
    <xdr:clientData/>
  </xdr:twoCellAnchor>
  <xdr:twoCellAnchor>
    <xdr:from>
      <xdr:col>3</xdr:col>
      <xdr:colOff>1805940</xdr:colOff>
      <xdr:row>49</xdr:row>
      <xdr:rowOff>129540</xdr:rowOff>
    </xdr:from>
    <xdr:to>
      <xdr:col>3</xdr:col>
      <xdr:colOff>2438400</xdr:colOff>
      <xdr:row>53</xdr:row>
      <xdr:rowOff>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41832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46</xdr:row>
      <xdr:rowOff>60960</xdr:rowOff>
    </xdr:from>
    <xdr:to>
      <xdr:col>4</xdr:col>
      <xdr:colOff>243840</xdr:colOff>
      <xdr:row>49</xdr:row>
      <xdr:rowOff>106680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84682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$44MM</a:t>
          </a:r>
        </a:p>
      </xdr:txBody>
    </xdr:sp>
    <xdr:clientData/>
  </xdr:twoCellAnchor>
  <xdr:twoCellAnchor>
    <xdr:from>
      <xdr:col>1</xdr:col>
      <xdr:colOff>1965960</xdr:colOff>
      <xdr:row>53</xdr:row>
      <xdr:rowOff>129540</xdr:rowOff>
    </xdr:from>
    <xdr:to>
      <xdr:col>3</xdr:col>
      <xdr:colOff>2484120</xdr:colOff>
      <xdr:row>54</xdr:row>
      <xdr:rowOff>129540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1008888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$354MM</a:t>
          </a:r>
        </a:p>
      </xdr:txBody>
    </xdr:sp>
    <xdr:clientData/>
  </xdr:twoCellAnchor>
  <xdr:twoCellAnchor>
    <xdr:from>
      <xdr:col>1</xdr:col>
      <xdr:colOff>2004060</xdr:colOff>
      <xdr:row>52</xdr:row>
      <xdr:rowOff>0</xdr:rowOff>
    </xdr:from>
    <xdr:to>
      <xdr:col>4</xdr:col>
      <xdr:colOff>213360</xdr:colOff>
      <xdr:row>52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7917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52</xdr:row>
      <xdr:rowOff>45720</xdr:rowOff>
    </xdr:from>
    <xdr:to>
      <xdr:col>4</xdr:col>
      <xdr:colOff>38100</xdr:colOff>
      <xdr:row>53</xdr:row>
      <xdr:rowOff>76200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837420"/>
          <a:ext cx="198120" cy="19812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0.66334</cdr:x>
      <cdr:y>0.38381</cdr:y>
    </cdr:from>
    <cdr:to>
      <cdr:x>0.66334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251675" y="1731764"/>
          <a:ext cx="0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0.57014</cdr:x>
      <cdr:y>0.31034</cdr:y>
    </cdr:from>
    <cdr:to>
      <cdr:x>0.75356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2017" y="1399763"/>
          <a:ext cx="2282304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September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B21" sqref="B21:R21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91</v>
      </c>
      <c r="B2" s="1"/>
      <c r="C2" s="2"/>
    </row>
    <row r="3" spans="1:158" ht="14.25" customHeight="1" x14ac:dyDescent="0.25">
      <c r="A3" s="288">
        <v>37155</v>
      </c>
      <c r="B3" s="288"/>
      <c r="C3" s="288"/>
      <c r="D3" s="288"/>
      <c r="J3" s="148" t="s">
        <v>102</v>
      </c>
      <c r="K3" s="147">
        <v>37164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26"/>
      <c r="C7" s="26"/>
      <c r="D7" s="27"/>
      <c r="E7" s="26"/>
      <c r="F7" s="27"/>
      <c r="G7" s="26"/>
      <c r="H7" s="27"/>
      <c r="I7" s="47"/>
      <c r="J7" s="27"/>
      <c r="K7" s="285"/>
      <c r="L7" s="27"/>
      <c r="M7" s="27"/>
      <c r="N7" s="27"/>
      <c r="O7" s="27"/>
      <c r="P7" s="27"/>
      <c r="Q7" s="26"/>
      <c r="R7" s="26"/>
      <c r="S7" s="26"/>
      <c r="T7" s="286"/>
      <c r="U7" s="286"/>
      <c r="V7" s="287"/>
      <c r="W7" s="26"/>
      <c r="X7" s="26"/>
    </row>
    <row r="8" spans="1:158" s="251" customFormat="1" ht="27.9" customHeight="1" x14ac:dyDescent="0.25">
      <c r="A8" s="35">
        <v>1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Details'!C10</f>
        <v>39.200000000000003</v>
      </c>
      <c r="U8" s="265">
        <f>'Cost Cancel Details'!AM10</f>
        <v>12.152000000000003</v>
      </c>
      <c r="V8" s="265">
        <f>'Cost Cancel Details'!AM11</f>
        <v>8.6240000000000006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" customHeight="1" x14ac:dyDescent="0.25">
      <c r="A9" s="35">
        <f t="shared" ref="A9:A21" si="0">1+A8</f>
        <v>2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Details'!C18</f>
        <v>37.170180000000002</v>
      </c>
      <c r="U9" s="265">
        <f>+'Cost Cancel Details'!AM18</f>
        <v>29.736144000000003</v>
      </c>
      <c r="V9" s="266">
        <f>+'Cost Cancel Details'!AM19</f>
        <v>37.170180000000002</v>
      </c>
      <c r="W9" s="261" t="s">
        <v>209</v>
      </c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" customHeight="1" x14ac:dyDescent="0.25">
      <c r="A10" s="35">
        <f t="shared" si="0"/>
        <v>3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Details'!C26</f>
        <v>33.810399999999994</v>
      </c>
      <c r="U10" s="265">
        <f>+'Cost Cancel Details'!AM26</f>
        <v>13.524159999999998</v>
      </c>
      <c r="V10" s="266">
        <f>+'Cost Cancel Details'!AM27</f>
        <v>33.810399999999994</v>
      </c>
      <c r="W10" s="261" t="s">
        <v>209</v>
      </c>
      <c r="X10" s="261" t="s">
        <v>210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" customHeight="1" x14ac:dyDescent="0.25">
      <c r="A11" s="35">
        <f t="shared" si="0"/>
        <v>4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Details'!C34</f>
        <v>33.810399999999994</v>
      </c>
      <c r="U11" s="265">
        <f>+'Cost Cancel Details'!AM34</f>
        <v>13.524159999999998</v>
      </c>
      <c r="V11" s="266">
        <f>+'Cost Cancel Details'!AM35</f>
        <v>33.810399999999994</v>
      </c>
      <c r="W11" s="261" t="s">
        <v>209</v>
      </c>
      <c r="X11" s="261" t="s">
        <v>210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" customHeight="1" x14ac:dyDescent="0.25">
      <c r="A12" s="35">
        <f t="shared" si="0"/>
        <v>5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Details'!C42</f>
        <v>37.170180000000002</v>
      </c>
      <c r="U12" s="274">
        <f>+'Cost Cancel Details'!AM42</f>
        <v>22.302108000000004</v>
      </c>
      <c r="V12" s="275">
        <f>+'Cost Cancel Details'!AM43</f>
        <v>37.170180000000002</v>
      </c>
      <c r="W12" s="269" t="s">
        <v>209</v>
      </c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" customHeight="1" x14ac:dyDescent="0.25">
      <c r="A13" s="35">
        <f t="shared" si="0"/>
        <v>6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Details'!C50</f>
        <v>24.506</v>
      </c>
      <c r="U13" s="274">
        <f>+'Cost Cancel Details'!AM50</f>
        <v>22.947800000000004</v>
      </c>
      <c r="V13" s="275">
        <f>+'Cost Cancel Details'!AM51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" customHeight="1" x14ac:dyDescent="0.25">
      <c r="A14" s="35">
        <f t="shared" si="0"/>
        <v>7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Details'!C58</f>
        <v>83.416666666666671</v>
      </c>
      <c r="U14" s="274">
        <f>+'Cost Cancel Details'!AM58</f>
        <v>64.230833333333351</v>
      </c>
      <c r="V14" s="275">
        <f>+'Cost Cancel Details'!AM59</f>
        <v>58.47508333333333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" customHeight="1" x14ac:dyDescent="0.25">
      <c r="A15" s="35">
        <f t="shared" si="0"/>
        <v>8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Details'!C66</f>
        <v>83.416666666666671</v>
      </c>
      <c r="U15" s="274">
        <f>+'Cost Cancel Details'!AM66</f>
        <v>64.230833333333351</v>
      </c>
      <c r="V15" s="275">
        <f>+'Cost Cancel Details'!AM67</f>
        <v>58.47508333333333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" customHeight="1" x14ac:dyDescent="0.25">
      <c r="A16" s="35">
        <f t="shared" si="0"/>
        <v>9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Details'!C74</f>
        <v>83.416666666666671</v>
      </c>
      <c r="U16" s="274">
        <f>+'Cost Cancel Details'!AM74</f>
        <v>64.230833333333351</v>
      </c>
      <c r="V16" s="275">
        <f>+'Cost Cancel Details'!AM75</f>
        <v>58.47508333333333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" customHeight="1" x14ac:dyDescent="0.25">
      <c r="A17" s="35">
        <f t="shared" si="0"/>
        <v>10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Details'!C82</f>
        <v>17.25</v>
      </c>
      <c r="U17" s="274">
        <f>+'Cost Cancel Details'!AM82</f>
        <v>17.25</v>
      </c>
      <c r="V17" s="275">
        <f>+'Cost Cancel Details'!AM83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" customHeight="1" x14ac:dyDescent="0.25">
      <c r="A18" s="35">
        <f t="shared" si="0"/>
        <v>11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Details'!C90</f>
        <v>17.25</v>
      </c>
      <c r="U18" s="274">
        <f>+'Cost Cancel Details'!AM90</f>
        <v>17.25</v>
      </c>
      <c r="V18" s="275">
        <f>+'Cost Cancel Details'!AM91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" customHeight="1" x14ac:dyDescent="0.25">
      <c r="A19" s="35">
        <f t="shared" si="0"/>
        <v>12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Details'!C98</f>
        <v>6.5</v>
      </c>
      <c r="U19" s="274">
        <f>+'Cost Cancel Details'!AM98</f>
        <v>6.5</v>
      </c>
      <c r="V19" s="275">
        <f>+'Cost Cancel Details'!AM99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" customHeight="1" x14ac:dyDescent="0.25">
      <c r="A20" s="35">
        <f t="shared" si="0"/>
        <v>13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Details'!C106</f>
        <v>6.5</v>
      </c>
      <c r="U20" s="274">
        <f>+'Cost Cancel Details'!AM106</f>
        <v>6.5</v>
      </c>
      <c r="V20" s="275">
        <f>+'Cost Cancel Details'!AM107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" customHeight="1" x14ac:dyDescent="0.25">
      <c r="A21" s="35">
        <f t="shared" si="0"/>
        <v>14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6"/>
  <sheetViews>
    <sheetView tabSelected="1" view="pageBreakPreview" zoomScale="80" zoomScaleNormal="85" zoomScaleSheetLayoutView="75" workbookViewId="0">
      <selection activeCell="I45" sqref="I4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H1" s="229" t="s">
        <v>131</v>
      </c>
    </row>
    <row r="2" spans="1:9" ht="20.399999999999999" x14ac:dyDescent="0.35">
      <c r="A2" s="173" t="s">
        <v>90</v>
      </c>
      <c r="B2" s="174"/>
      <c r="C2" s="2"/>
    </row>
    <row r="3" spans="1:9" ht="20.399999999999999" x14ac:dyDescent="0.35">
      <c r="A3" s="289">
        <f>'Detail by Turbine'!A3:C3</f>
        <v>37155</v>
      </c>
      <c r="B3" s="289"/>
      <c r="C3" s="19"/>
    </row>
    <row r="4" spans="1:9" ht="20.399999999999999" x14ac:dyDescent="0.35">
      <c r="A4" s="173" t="s">
        <v>121</v>
      </c>
      <c r="B4" s="175"/>
      <c r="H4" s="182"/>
    </row>
    <row r="5" spans="1:9" ht="13.8" x14ac:dyDescent="0.25">
      <c r="G5" s="155" t="s">
        <v>117</v>
      </c>
      <c r="H5" s="156">
        <f>'Detail by Turbine'!K3</f>
        <v>37164</v>
      </c>
    </row>
    <row r="6" spans="1:9" ht="60.7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" customHeight="1" x14ac:dyDescent="0.25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5">
      <c r="A9" s="277"/>
      <c r="C9" s="27"/>
      <c r="E9" s="27"/>
      <c r="F9" s="48"/>
      <c r="G9" s="48"/>
      <c r="H9" s="244"/>
      <c r="I9" s="27"/>
    </row>
    <row r="10" spans="1:9" s="25" customFormat="1" x14ac:dyDescent="0.25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12.152000000000003</v>
      </c>
      <c r="H15" s="51">
        <f>'Detail by Turbine'!V8</f>
        <v>8.6240000000000006</v>
      </c>
      <c r="I15" s="30" t="s">
        <v>56</v>
      </c>
    </row>
    <row r="16" spans="1:9" s="29" customFormat="1" x14ac:dyDescent="0.25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27.048319999999997</v>
      </c>
      <c r="H16" s="168">
        <f>SUM('Detail by Turbine'!V10:V11)</f>
        <v>67.620799999999988</v>
      </c>
      <c r="I16" s="30" t="s">
        <v>56</v>
      </c>
    </row>
    <row r="17" spans="1:9" s="28" customFormat="1" x14ac:dyDescent="0.25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68.936464000000001</v>
      </c>
      <c r="H17" s="53">
        <f>SUM(H14:H16)</f>
        <v>113.41497999999999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5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192.69250000000005</v>
      </c>
      <c r="H23" s="169">
        <f>SUM('Detail by Turbine'!V14:V16)</f>
        <v>175.42525000000001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5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285.44240800000006</v>
      </c>
      <c r="H27" s="56">
        <f>SUM(H21:H26)</f>
        <v>284.60142999999999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125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C31" s="33"/>
      <c r="E31" s="33"/>
      <c r="F31" s="58"/>
      <c r="G31" s="58"/>
      <c r="H31" s="172"/>
      <c r="I31" s="24"/>
    </row>
    <row r="32" spans="1:9" s="32" customFormat="1" x14ac:dyDescent="0.25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+A32+A27+A17+A10</f>
        <v>14</v>
      </c>
      <c r="B34" s="45" t="s">
        <v>118</v>
      </c>
      <c r="D34" s="46" t="s">
        <v>101</v>
      </c>
      <c r="E34" s="46"/>
      <c r="F34" s="222">
        <f>+F32+F27+F17+F10</f>
        <v>503.41715999999997</v>
      </c>
      <c r="G34" s="222">
        <f>+G27+G17+G10</f>
        <v>354.37887200000006</v>
      </c>
      <c r="H34" s="222">
        <f>+H27+H17+H10</f>
        <v>398.01640999999995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116</v>
      </c>
    </row>
    <row r="38" spans="1:8" x14ac:dyDescent="0.25">
      <c r="A38" s="45" t="s">
        <v>121</v>
      </c>
    </row>
    <row r="42" spans="1:8" x14ac:dyDescent="0.25">
      <c r="F42" s="37"/>
    </row>
    <row r="66" spans="1:5" ht="13.8" x14ac:dyDescent="0.25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B24" sqref="B24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I1" s="229" t="s">
        <v>131</v>
      </c>
    </row>
    <row r="2" spans="1:9" ht="20.399999999999999" x14ac:dyDescent="0.35">
      <c r="A2" s="173" t="s">
        <v>119</v>
      </c>
      <c r="B2" s="174"/>
      <c r="C2" s="2"/>
    </row>
    <row r="3" spans="1:9" ht="20.399999999999999" x14ac:dyDescent="0.35">
      <c r="A3" s="289">
        <f>'Detail by Turbine'!A3:C3</f>
        <v>37155</v>
      </c>
      <c r="B3" s="289"/>
      <c r="C3" s="19"/>
      <c r="I3" s="159"/>
    </row>
    <row r="4" spans="1:9" ht="20.399999999999999" x14ac:dyDescent="0.35">
      <c r="A4" s="173" t="s">
        <v>121</v>
      </c>
      <c r="B4" s="175"/>
      <c r="I4" s="182"/>
    </row>
    <row r="5" spans="1:9" ht="13.8" x14ac:dyDescent="0.25">
      <c r="G5" s="16"/>
      <c r="H5" s="155" t="s">
        <v>117</v>
      </c>
      <c r="I5" s="156">
        <f>+'Detail by Turbine'!K3</f>
        <v>37164</v>
      </c>
    </row>
    <row r="6" spans="1:9" ht="59.2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27.048319999999997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Status'!A15</f>
        <v>1</v>
      </c>
      <c r="B16" s="3" t="str">
        <f>+'Summary by Status'!B15</f>
        <v>7FA</v>
      </c>
      <c r="C16" s="2" t="str">
        <f>+'Summary by Status'!C15</f>
        <v>EA</v>
      </c>
      <c r="D16" s="3" t="str">
        <f>+'Summary by Status'!D15</f>
        <v>Columbia / Longview</v>
      </c>
      <c r="E16" s="214" t="str">
        <f>+'Summary by Status'!E15</f>
        <v>$16.5MM on 2/16/01</v>
      </c>
      <c r="F16" s="11">
        <f>+'Summary by Status'!F15</f>
        <v>39.200000000000003</v>
      </c>
      <c r="G16" s="11">
        <f>+'Summary by Status'!G15</f>
        <v>12.152000000000003</v>
      </c>
      <c r="H16" s="11">
        <f>+'Summary by Status'!H15</f>
        <v>8.6240000000000006</v>
      </c>
      <c r="I16" s="2" t="str">
        <f>+'Summary by Status'!I15</f>
        <v>Tentative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Status'!A23</f>
        <v>3</v>
      </c>
      <c r="B18" s="3" t="str">
        <f>+'Summary by Status'!B23</f>
        <v>9FA STAG power islands</v>
      </c>
      <c r="C18" s="2" t="str">
        <f>+'Summary by Status'!C23</f>
        <v>EEL</v>
      </c>
      <c r="D18" s="3" t="str">
        <f>+'Summary by Status'!D23</f>
        <v>Arcos</v>
      </c>
      <c r="E18" s="214" t="str">
        <f>+'Summary by Status'!E23</f>
        <v>Analyzing</v>
      </c>
      <c r="F18" s="11">
        <f>+'Summary by Status'!F23</f>
        <v>250.25</v>
      </c>
      <c r="G18" s="11">
        <f>+'Summary by Status'!G23</f>
        <v>192.69250000000005</v>
      </c>
      <c r="H18" s="11">
        <f>+'Summary by Status'!H23</f>
        <v>175.42525000000001</v>
      </c>
      <c r="I18" s="2" t="str">
        <f>+'Summary by Status'!I23</f>
        <v>Available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Status'!D25</f>
        <v>Unassigned</v>
      </c>
      <c r="E20" s="214" t="str">
        <f>+'Summary by Status'!E25</f>
        <v>Analyzing</v>
      </c>
      <c r="F20" s="11">
        <f>+'Summary by Status'!F25</f>
        <v>13</v>
      </c>
      <c r="G20" s="11">
        <f>+'Summary by Status'!G25</f>
        <v>13</v>
      </c>
      <c r="H20" s="11">
        <f>+'Summary by Status'!H25</f>
        <v>13</v>
      </c>
      <c r="I20" s="2" t="str">
        <f>+'Summary by Status'!I25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Status'!D26</f>
        <v>Unassigned</v>
      </c>
      <c r="E22" s="214" t="str">
        <f>+'Summary by Status'!E26</f>
        <v>Analyzing</v>
      </c>
      <c r="F22" s="11">
        <f>+'Summary by Status'!F26</f>
        <v>0</v>
      </c>
      <c r="G22" s="11">
        <f>+'Summary by Status'!G26</f>
        <v>0</v>
      </c>
      <c r="H22" s="11">
        <f>+'Summary by Status'!H26</f>
        <v>0</v>
      </c>
      <c r="I22" s="2" t="str">
        <f>+'Summary by Status'!I26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5" spans="1:9" x14ac:dyDescent="0.25">
      <c r="A25" s="16">
        <f>SUM(A8:A23)</f>
        <v>14</v>
      </c>
      <c r="E25" s="145" t="s">
        <v>159</v>
      </c>
      <c r="F25" s="159">
        <f>SUM(F7:F23)</f>
        <v>503.41715999999997</v>
      </c>
      <c r="G25" s="159">
        <f>SUM(G7:G23)</f>
        <v>354.37887200000006</v>
      </c>
      <c r="H25" s="159">
        <f>SUM(H7:H23)</f>
        <v>398.01640999999995</v>
      </c>
    </row>
    <row r="26" spans="1:9" x14ac:dyDescent="0.25">
      <c r="A26" s="16">
        <f>+'Summary by Status'!A34</f>
        <v>14</v>
      </c>
      <c r="E26" s="145" t="s">
        <v>157</v>
      </c>
      <c r="F26" s="159">
        <f>+'Summary by Status'!F34</f>
        <v>503.41715999999997</v>
      </c>
      <c r="G26" s="159">
        <f>+'Summary by Status'!G34</f>
        <v>354.37887200000006</v>
      </c>
      <c r="H26" s="159">
        <f>+'Summary by Status'!H34</f>
        <v>398.01640999999995</v>
      </c>
    </row>
    <row r="27" spans="1:9" x14ac:dyDescent="0.25">
      <c r="A27" s="159">
        <f>+A25-A26</f>
        <v>0</v>
      </c>
      <c r="E27" s="145" t="s">
        <v>158</v>
      </c>
      <c r="F27" s="159">
        <f>+F25-F26</f>
        <v>0</v>
      </c>
      <c r="G27" s="159">
        <f>+G25-G26</f>
        <v>0</v>
      </c>
      <c r="H27" s="159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A16" sqref="A16:IV16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22</v>
      </c>
      <c r="B1" s="177"/>
      <c r="C1" s="2"/>
      <c r="I1" s="229" t="s">
        <v>131</v>
      </c>
    </row>
    <row r="2" spans="1:9" ht="20.399999999999999" x14ac:dyDescent="0.35">
      <c r="A2" s="178" t="s">
        <v>92</v>
      </c>
      <c r="B2" s="177"/>
      <c r="C2" s="2"/>
    </row>
    <row r="3" spans="1:9" ht="20.399999999999999" x14ac:dyDescent="0.35">
      <c r="A3" s="289">
        <f>'Detail by Turbine'!A3:C3</f>
        <v>37155</v>
      </c>
      <c r="B3" s="289"/>
      <c r="C3" s="19"/>
    </row>
    <row r="4" spans="1:9" ht="20.399999999999999" x14ac:dyDescent="0.35">
      <c r="A4" s="173" t="s">
        <v>121</v>
      </c>
      <c r="B4" s="179"/>
      <c r="I4" s="182"/>
    </row>
    <row r="5" spans="1:9" ht="13.8" x14ac:dyDescent="0.25">
      <c r="H5" s="157" t="s">
        <v>117</v>
      </c>
      <c r="I5" s="156">
        <f>+'Detail by Turbine'!K3</f>
        <v>37164</v>
      </c>
    </row>
    <row r="6" spans="1:9" ht="58.5" customHeight="1" x14ac:dyDescent="0.25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5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192.69250000000005</v>
      </c>
      <c r="I8" s="221">
        <f>+'Summary by Status'!H23</f>
        <v>175.42525000000001</v>
      </c>
    </row>
    <row r="9" spans="1:9" s="29" customFormat="1" x14ac:dyDescent="0.25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192.69250000000005</v>
      </c>
      <c r="I9" s="161">
        <f>SUM(I8:I8)</f>
        <v>175.42525000000001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12.152000000000003</v>
      </c>
      <c r="I14" s="215">
        <f>+'Summary by Status'!H15</f>
        <v>8.6240000000000006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x14ac:dyDescent="0.25">
      <c r="A16" s="2">
        <f>+'Summary by Status'!A16</f>
        <v>2</v>
      </c>
      <c r="B16" s="3" t="str">
        <f>+'Summary by Status'!B16</f>
        <v>MHI 501F simple cycle</v>
      </c>
      <c r="C16" s="2" t="str">
        <f>+'Summary by Status'!C16</f>
        <v>EA</v>
      </c>
      <c r="D16" s="2" t="str">
        <f>+'Summary by Status'!I16</f>
        <v>Tentative</v>
      </c>
      <c r="E16" s="214" t="str">
        <f>+'Summary by Status'!E16</f>
        <v>Analyzing</v>
      </c>
      <c r="F16" s="164" t="str">
        <f>+'Summary by Status'!D16</f>
        <v>Eletrobolt II</v>
      </c>
      <c r="G16" s="11">
        <f>+'Summary by Status'!F16</f>
        <v>67.620799999999988</v>
      </c>
      <c r="H16" s="11">
        <f>+'Summary by Status'!G16</f>
        <v>27.048319999999997</v>
      </c>
      <c r="I16" s="215">
        <f>+'Summary by Status'!H16</f>
        <v>67.620799999999988</v>
      </c>
    </row>
    <row r="17" spans="1:9" x14ac:dyDescent="0.25">
      <c r="A17" s="2">
        <f>+'Summary by Status'!A21</f>
        <v>1</v>
      </c>
      <c r="B17" s="3" t="str">
        <f>+'Summary by Status'!B21</f>
        <v>MHI 501F simple cycle</v>
      </c>
      <c r="C17" s="2" t="str">
        <f>+'Summary by Status'!C21</f>
        <v>EA</v>
      </c>
      <c r="D17" s="2" t="str">
        <f>+'Summary by Status'!I21</f>
        <v>Available</v>
      </c>
      <c r="E17" s="214" t="str">
        <f>+'Summary by Status'!E21</f>
        <v>Analyzing</v>
      </c>
      <c r="F17" s="164" t="str">
        <f>+'Summary by Status'!D21</f>
        <v>Unassigned</v>
      </c>
      <c r="G17" s="220">
        <f>+'Summary by Status'!F21</f>
        <v>37.170180000000002</v>
      </c>
      <c r="H17" s="220">
        <f>+'Summary by Status'!G21</f>
        <v>22.302108000000004</v>
      </c>
      <c r="I17" s="221">
        <f>+'Summary by Status'!H21</f>
        <v>37.170180000000002</v>
      </c>
    </row>
    <row r="18" spans="1:9" s="31" customFormat="1" x14ac:dyDescent="0.25">
      <c r="A18" s="70"/>
      <c r="B18" s="71"/>
      <c r="C18" s="70"/>
      <c r="D18" s="70"/>
      <c r="E18" s="70"/>
      <c r="F18" s="72" t="s">
        <v>184</v>
      </c>
      <c r="G18" s="161">
        <f>SUM(G12:G17)</f>
        <v>240.16716000000002</v>
      </c>
      <c r="H18" s="161">
        <f>SUM(H12:H17)</f>
        <v>148.68637200000001</v>
      </c>
      <c r="I18" s="161">
        <f>SUM(I12:I17)</f>
        <v>209.59116</v>
      </c>
    </row>
    <row r="19" spans="1:9" s="31" customFormat="1" x14ac:dyDescent="0.25">
      <c r="A19" s="70"/>
      <c r="B19" s="71"/>
      <c r="C19" s="70"/>
      <c r="D19" s="70"/>
      <c r="E19" s="70"/>
      <c r="F19" s="72"/>
      <c r="G19" s="161"/>
      <c r="H19" s="161"/>
      <c r="I19" s="161"/>
    </row>
    <row r="20" spans="1:9" s="31" customFormat="1" x14ac:dyDescent="0.25">
      <c r="A20" s="69" t="s">
        <v>165</v>
      </c>
      <c r="B20" s="71"/>
      <c r="C20" s="70"/>
      <c r="D20" s="70"/>
      <c r="E20" s="70"/>
      <c r="F20" s="72"/>
      <c r="G20" s="161"/>
      <c r="H20" s="161"/>
      <c r="I20" s="161"/>
    </row>
    <row r="21" spans="1:9" s="3" customFormat="1" x14ac:dyDescent="0.25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Status'!I25</f>
        <v>Available</v>
      </c>
      <c r="E21" s="214" t="str">
        <f>+'Summary by Status'!E25</f>
        <v>Analyzing</v>
      </c>
      <c r="F21" s="164" t="str">
        <f>+'Summary by Status'!D25</f>
        <v>Unassigned</v>
      </c>
      <c r="G21" s="11">
        <f>+'Summary by Status'!F25</f>
        <v>13</v>
      </c>
      <c r="H21" s="11">
        <f>+'Summary by Status'!G25</f>
        <v>13</v>
      </c>
      <c r="I21" s="215">
        <f>+'Summary by Status'!H25</f>
        <v>13</v>
      </c>
    </row>
    <row r="22" spans="1:9" s="3" customFormat="1" x14ac:dyDescent="0.25">
      <c r="A22" s="2"/>
      <c r="C22" s="2"/>
      <c r="D22" s="2"/>
      <c r="E22" s="214"/>
      <c r="F22" s="164"/>
      <c r="G22" s="11"/>
      <c r="H22" s="11"/>
      <c r="I22" s="215"/>
    </row>
    <row r="23" spans="1:9" s="3" customFormat="1" x14ac:dyDescent="0.25">
      <c r="A23" s="69" t="s">
        <v>197</v>
      </c>
      <c r="C23" s="2"/>
      <c r="D23" s="2"/>
      <c r="E23" s="214"/>
      <c r="F23" s="164"/>
      <c r="G23" s="11"/>
      <c r="H23" s="11"/>
      <c r="I23" s="215"/>
    </row>
    <row r="24" spans="1:9" s="3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Status'!I26</f>
        <v>Available</v>
      </c>
      <c r="E24" s="214" t="str">
        <f>+'Summary by Status'!E26</f>
        <v>Analyzing</v>
      </c>
      <c r="F24" s="164" t="str">
        <f>+'Summary by Status'!D26</f>
        <v>Unassigned</v>
      </c>
      <c r="G24" s="11">
        <f>+'Summary by Status'!F26</f>
        <v>0</v>
      </c>
      <c r="H24" s="11">
        <f>+'Summary by Status'!G26</f>
        <v>0</v>
      </c>
      <c r="I24" s="215">
        <f>+'Summary by Status'!H26</f>
        <v>0</v>
      </c>
    </row>
    <row r="25" spans="1:9" s="3" customFormat="1" x14ac:dyDescent="0.25">
      <c r="A25" s="2"/>
      <c r="C25" s="2"/>
      <c r="D25" s="2"/>
      <c r="E25" s="214"/>
      <c r="F25" s="164"/>
      <c r="G25" s="11"/>
      <c r="H25" s="11"/>
      <c r="I25" s="215"/>
    </row>
    <row r="26" spans="1:9" s="45" customFormat="1" ht="13.8" thickBot="1" x14ac:dyDescent="0.3">
      <c r="A26" s="73">
        <f>SUM(A8:A25)</f>
        <v>14</v>
      </c>
      <c r="B26" s="45" t="s">
        <v>118</v>
      </c>
      <c r="C26" s="73"/>
      <c r="D26" s="73"/>
      <c r="E26" s="73"/>
      <c r="F26" s="72" t="s">
        <v>101</v>
      </c>
      <c r="G26" s="222">
        <f>+G18+G9+G21</f>
        <v>503.41716000000002</v>
      </c>
      <c r="H26" s="222">
        <f>+H18+H9+H21</f>
        <v>354.37887200000006</v>
      </c>
      <c r="I26" s="222">
        <f>+I18+I9+I21</f>
        <v>398.01641000000001</v>
      </c>
    </row>
    <row r="27" spans="1:9" ht="13.8" thickTop="1" x14ac:dyDescent="0.25"/>
    <row r="28" spans="1:9" x14ac:dyDescent="0.25">
      <c r="F28" s="146" t="s">
        <v>157</v>
      </c>
      <c r="G28" s="159">
        <f>+'Summary by Status'!F34</f>
        <v>503.41715999999997</v>
      </c>
      <c r="H28" s="159">
        <f>+'Summary by Status'!G34</f>
        <v>354.37887200000006</v>
      </c>
      <c r="I28" s="159">
        <f>+'Summary by Status'!H34</f>
        <v>398.01640999999995</v>
      </c>
    </row>
    <row r="29" spans="1:9" x14ac:dyDescent="0.25">
      <c r="F29" s="146" t="s">
        <v>158</v>
      </c>
      <c r="G29" s="159">
        <f>+G26-G28</f>
        <v>0</v>
      </c>
      <c r="H29" s="159">
        <f>+H26-H28</f>
        <v>0</v>
      </c>
      <c r="I29" s="159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79" activePane="bottomRight" state="frozen"/>
      <selection pane="topRight" activeCell="E1" sqref="E1"/>
      <selection pane="bottomLeft" activeCell="A6" sqref="A6"/>
      <selection pane="bottomRight" activeCell="B104" sqref="B10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8" width="11.77734375" style="74" customWidth="1"/>
    <col min="39" max="39" width="11.77734375" style="79" customWidth="1"/>
    <col min="40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22</v>
      </c>
    </row>
    <row r="2" spans="1:102" ht="17.399999999999999" x14ac:dyDescent="0.3">
      <c r="B2" s="230" t="s">
        <v>103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80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5">
      <c r="A4" s="294">
        <v>1</v>
      </c>
      <c r="B4" s="98" t="str">
        <f>+'Detail by Turbine'!G8</f>
        <v>7FA</v>
      </c>
      <c r="C4" s="292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84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5">
      <c r="A5" s="295"/>
      <c r="B5" s="101" t="s">
        <v>104</v>
      </c>
      <c r="C5" s="293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82">
        <v>0.03</v>
      </c>
      <c r="AN5" s="103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5">
      <c r="A6" s="295"/>
      <c r="B6" s="101" t="s">
        <v>105</v>
      </c>
      <c r="C6" s="293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82">
        <f t="shared" si="2"/>
        <v>0.31000000000000005</v>
      </c>
      <c r="AN6" s="103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5">
      <c r="A7" s="295"/>
      <c r="B7" s="101" t="s">
        <v>106</v>
      </c>
      <c r="C7" s="293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82">
        <f t="shared" si="3"/>
        <v>1.999999999999999E-2</v>
      </c>
      <c r="AN7" s="103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5">
      <c r="A8" s="295"/>
      <c r="B8" s="101" t="s">
        <v>107</v>
      </c>
      <c r="C8" s="293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82">
        <v>0.22</v>
      </c>
      <c r="AN8" s="103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5">
      <c r="A9" s="295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82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5">
      <c r="A10" s="295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0">
        <f t="shared" si="5"/>
        <v>12.152000000000003</v>
      </c>
      <c r="AN10" s="94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8" thickBot="1" x14ac:dyDescent="0.3">
      <c r="A11" s="296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6">
        <f t="shared" si="6"/>
        <v>8.6240000000000006</v>
      </c>
      <c r="AN11" s="135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5">
      <c r="A12" s="294">
        <f>+A4+1</f>
        <v>2</v>
      </c>
      <c r="B12" s="98" t="str">
        <f>+'Detail by Turbine'!G9</f>
        <v>MHI 501F Simple Cycle</v>
      </c>
      <c r="C12" s="292" t="str">
        <f>+'Detail by Turbine'!S9</f>
        <v>Fort Pierce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84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00"/>
    </row>
    <row r="13" spans="1:102" s="105" customFormat="1" x14ac:dyDescent="0.25">
      <c r="A13" s="295"/>
      <c r="B13" s="101" t="s">
        <v>104</v>
      </c>
      <c r="C13" s="293"/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0.1</v>
      </c>
      <c r="W13" s="103">
        <v>0</v>
      </c>
      <c r="X13" s="103">
        <v>0</v>
      </c>
      <c r="Y13" s="103">
        <v>0.15</v>
      </c>
      <c r="Z13" s="103">
        <v>0</v>
      </c>
      <c r="AA13" s="103">
        <v>0</v>
      </c>
      <c r="AB13" s="103">
        <v>0</v>
      </c>
      <c r="AC13" s="103">
        <v>0.15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0.2</v>
      </c>
      <c r="AJ13" s="103">
        <v>0</v>
      </c>
      <c r="AK13" s="103">
        <v>0</v>
      </c>
      <c r="AL13" s="103">
        <v>0</v>
      </c>
      <c r="AM13" s="82">
        <v>0.2</v>
      </c>
      <c r="AN13" s="103">
        <v>0</v>
      </c>
      <c r="AO13" s="103">
        <v>0.2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4">
        <f>SUM(D13:BB13)</f>
        <v>1</v>
      </c>
      <c r="BD13" s="101"/>
    </row>
    <row r="14" spans="1:102" s="105" customFormat="1" x14ac:dyDescent="0.25">
      <c r="A14" s="295"/>
      <c r="B14" s="101" t="s">
        <v>105</v>
      </c>
      <c r="C14" s="293"/>
      <c r="D14" s="103">
        <f>D13</f>
        <v>0</v>
      </c>
      <c r="E14" s="103">
        <f t="shared" ref="E14:AJ14" si="7">+D14+E13</f>
        <v>0</v>
      </c>
      <c r="F14" s="103">
        <f t="shared" si="7"/>
        <v>0</v>
      </c>
      <c r="G14" s="103">
        <f t="shared" si="7"/>
        <v>0</v>
      </c>
      <c r="H14" s="103">
        <f t="shared" si="7"/>
        <v>0</v>
      </c>
      <c r="I14" s="103">
        <f t="shared" si="7"/>
        <v>0</v>
      </c>
      <c r="J14" s="103">
        <f t="shared" si="7"/>
        <v>0</v>
      </c>
      <c r="K14" s="103">
        <f t="shared" si="7"/>
        <v>0</v>
      </c>
      <c r="L14" s="103">
        <f t="shared" si="7"/>
        <v>0</v>
      </c>
      <c r="M14" s="103">
        <f t="shared" si="7"/>
        <v>0</v>
      </c>
      <c r="N14" s="103">
        <f t="shared" si="7"/>
        <v>0</v>
      </c>
      <c r="O14" s="103">
        <f t="shared" si="7"/>
        <v>0</v>
      </c>
      <c r="P14" s="103">
        <f t="shared" si="7"/>
        <v>0</v>
      </c>
      <c r="Q14" s="103">
        <f t="shared" si="7"/>
        <v>0</v>
      </c>
      <c r="R14" s="103">
        <f t="shared" si="7"/>
        <v>0</v>
      </c>
      <c r="S14" s="103">
        <f t="shared" si="7"/>
        <v>0</v>
      </c>
      <c r="T14" s="103">
        <f t="shared" si="7"/>
        <v>0</v>
      </c>
      <c r="U14" s="103">
        <f t="shared" si="7"/>
        <v>0</v>
      </c>
      <c r="V14" s="103">
        <f t="shared" si="7"/>
        <v>0.1</v>
      </c>
      <c r="W14" s="103">
        <f t="shared" si="7"/>
        <v>0.1</v>
      </c>
      <c r="X14" s="103">
        <f t="shared" si="7"/>
        <v>0.1</v>
      </c>
      <c r="Y14" s="103">
        <f t="shared" si="7"/>
        <v>0.25</v>
      </c>
      <c r="Z14" s="103">
        <f t="shared" si="7"/>
        <v>0.25</v>
      </c>
      <c r="AA14" s="103">
        <f t="shared" si="7"/>
        <v>0.25</v>
      </c>
      <c r="AB14" s="103">
        <f t="shared" si="7"/>
        <v>0.25</v>
      </c>
      <c r="AC14" s="103">
        <f t="shared" si="7"/>
        <v>0.4</v>
      </c>
      <c r="AD14" s="103">
        <f t="shared" si="7"/>
        <v>0.4</v>
      </c>
      <c r="AE14" s="103">
        <f t="shared" si="7"/>
        <v>0.4</v>
      </c>
      <c r="AF14" s="103">
        <f t="shared" si="7"/>
        <v>0.4</v>
      </c>
      <c r="AG14" s="103">
        <f t="shared" si="7"/>
        <v>0.4</v>
      </c>
      <c r="AH14" s="103">
        <f t="shared" si="7"/>
        <v>0.4</v>
      </c>
      <c r="AI14" s="103">
        <f t="shared" si="7"/>
        <v>0.60000000000000009</v>
      </c>
      <c r="AJ14" s="103">
        <f t="shared" si="7"/>
        <v>0.60000000000000009</v>
      </c>
      <c r="AK14" s="103">
        <f t="shared" ref="AK14:BB14" si="8">+AJ14+AK13</f>
        <v>0.60000000000000009</v>
      </c>
      <c r="AL14" s="103">
        <f t="shared" si="8"/>
        <v>0.60000000000000009</v>
      </c>
      <c r="AM14" s="82">
        <f t="shared" si="8"/>
        <v>0.8</v>
      </c>
      <c r="AN14" s="103">
        <f t="shared" si="8"/>
        <v>0.8</v>
      </c>
      <c r="AO14" s="103">
        <f t="shared" si="8"/>
        <v>1</v>
      </c>
      <c r="AP14" s="103">
        <f t="shared" si="8"/>
        <v>1</v>
      </c>
      <c r="AQ14" s="103">
        <f t="shared" si="8"/>
        <v>1</v>
      </c>
      <c r="AR14" s="103">
        <f t="shared" si="8"/>
        <v>1</v>
      </c>
      <c r="AS14" s="103">
        <f t="shared" si="8"/>
        <v>1</v>
      </c>
      <c r="AT14" s="103">
        <f t="shared" si="8"/>
        <v>1</v>
      </c>
      <c r="AU14" s="103">
        <f t="shared" si="8"/>
        <v>1</v>
      </c>
      <c r="AV14" s="103">
        <f t="shared" si="8"/>
        <v>1</v>
      </c>
      <c r="AW14" s="103">
        <f t="shared" si="8"/>
        <v>1</v>
      </c>
      <c r="AX14" s="103">
        <f t="shared" si="8"/>
        <v>1</v>
      </c>
      <c r="AY14" s="103">
        <f t="shared" si="8"/>
        <v>1</v>
      </c>
      <c r="AZ14" s="103">
        <f t="shared" si="8"/>
        <v>1</v>
      </c>
      <c r="BA14" s="103">
        <f t="shared" si="8"/>
        <v>1</v>
      </c>
      <c r="BB14" s="103">
        <f t="shared" si="8"/>
        <v>1</v>
      </c>
      <c r="BC14" s="104"/>
      <c r="BD14" s="101"/>
    </row>
    <row r="15" spans="1:102" s="105" customFormat="1" x14ac:dyDescent="0.25">
      <c r="A15" s="295"/>
      <c r="B15" s="101" t="s">
        <v>106</v>
      </c>
      <c r="C15" s="293"/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1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82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4">
        <f>SUM(D15:BB15)</f>
        <v>1</v>
      </c>
      <c r="BD15" s="101"/>
    </row>
    <row r="16" spans="1:102" s="105" customFormat="1" x14ac:dyDescent="0.25">
      <c r="A16" s="295"/>
      <c r="B16" s="101" t="s">
        <v>107</v>
      </c>
      <c r="C16" s="293"/>
      <c r="D16" s="103">
        <f>D15</f>
        <v>0</v>
      </c>
      <c r="E16" s="103">
        <f t="shared" ref="E16:AJ16" si="9">+D16+E15</f>
        <v>0</v>
      </c>
      <c r="F16" s="103">
        <f t="shared" si="9"/>
        <v>0</v>
      </c>
      <c r="G16" s="103">
        <f t="shared" si="9"/>
        <v>0</v>
      </c>
      <c r="H16" s="103">
        <f t="shared" si="9"/>
        <v>0</v>
      </c>
      <c r="I16" s="103">
        <f t="shared" si="9"/>
        <v>0</v>
      </c>
      <c r="J16" s="103">
        <f t="shared" si="9"/>
        <v>0</v>
      </c>
      <c r="K16" s="103">
        <f t="shared" si="9"/>
        <v>0</v>
      </c>
      <c r="L16" s="103">
        <f t="shared" si="9"/>
        <v>0</v>
      </c>
      <c r="M16" s="103">
        <f t="shared" si="9"/>
        <v>0</v>
      </c>
      <c r="N16" s="103">
        <f t="shared" si="9"/>
        <v>0</v>
      </c>
      <c r="O16" s="103">
        <f t="shared" si="9"/>
        <v>0</v>
      </c>
      <c r="P16" s="103">
        <f t="shared" si="9"/>
        <v>0</v>
      </c>
      <c r="Q16" s="103">
        <f t="shared" si="9"/>
        <v>0</v>
      </c>
      <c r="R16" s="103">
        <f t="shared" si="9"/>
        <v>0</v>
      </c>
      <c r="S16" s="103">
        <f t="shared" si="9"/>
        <v>0</v>
      </c>
      <c r="T16" s="103">
        <f t="shared" si="9"/>
        <v>0</v>
      </c>
      <c r="U16" s="103">
        <f t="shared" si="9"/>
        <v>1</v>
      </c>
      <c r="V16" s="103">
        <f t="shared" si="9"/>
        <v>1</v>
      </c>
      <c r="W16" s="103">
        <f t="shared" si="9"/>
        <v>1</v>
      </c>
      <c r="X16" s="103">
        <f t="shared" si="9"/>
        <v>1</v>
      </c>
      <c r="Y16" s="103">
        <f t="shared" si="9"/>
        <v>1</v>
      </c>
      <c r="Z16" s="103">
        <f t="shared" si="9"/>
        <v>1</v>
      </c>
      <c r="AA16" s="103">
        <f t="shared" si="9"/>
        <v>1</v>
      </c>
      <c r="AB16" s="103">
        <f t="shared" si="9"/>
        <v>1</v>
      </c>
      <c r="AC16" s="103">
        <f t="shared" si="9"/>
        <v>1</v>
      </c>
      <c r="AD16" s="103">
        <f t="shared" si="9"/>
        <v>1</v>
      </c>
      <c r="AE16" s="103">
        <f t="shared" si="9"/>
        <v>1</v>
      </c>
      <c r="AF16" s="103">
        <f t="shared" si="9"/>
        <v>1</v>
      </c>
      <c r="AG16" s="103">
        <f t="shared" si="9"/>
        <v>1</v>
      </c>
      <c r="AH16" s="103">
        <f t="shared" si="9"/>
        <v>1</v>
      </c>
      <c r="AI16" s="103">
        <f t="shared" si="9"/>
        <v>1</v>
      </c>
      <c r="AJ16" s="103">
        <f t="shared" si="9"/>
        <v>1</v>
      </c>
      <c r="AK16" s="103">
        <f t="shared" ref="AK16:BB16" si="10">+AJ16+AK15</f>
        <v>1</v>
      </c>
      <c r="AL16" s="103">
        <f t="shared" si="10"/>
        <v>1</v>
      </c>
      <c r="AM16" s="82">
        <f t="shared" si="10"/>
        <v>1</v>
      </c>
      <c r="AN16" s="103">
        <f t="shared" si="10"/>
        <v>1</v>
      </c>
      <c r="AO16" s="103">
        <f t="shared" si="10"/>
        <v>1</v>
      </c>
      <c r="AP16" s="103">
        <f t="shared" si="10"/>
        <v>1</v>
      </c>
      <c r="AQ16" s="103">
        <f t="shared" si="10"/>
        <v>1</v>
      </c>
      <c r="AR16" s="103">
        <f t="shared" si="10"/>
        <v>1</v>
      </c>
      <c r="AS16" s="103">
        <f t="shared" si="10"/>
        <v>1</v>
      </c>
      <c r="AT16" s="103">
        <f t="shared" si="10"/>
        <v>1</v>
      </c>
      <c r="AU16" s="103">
        <f t="shared" si="10"/>
        <v>1</v>
      </c>
      <c r="AV16" s="103">
        <f t="shared" si="10"/>
        <v>1</v>
      </c>
      <c r="AW16" s="103">
        <f t="shared" si="10"/>
        <v>1</v>
      </c>
      <c r="AX16" s="103">
        <f t="shared" si="10"/>
        <v>1</v>
      </c>
      <c r="AY16" s="103">
        <f t="shared" si="10"/>
        <v>1</v>
      </c>
      <c r="AZ16" s="103">
        <f t="shared" si="10"/>
        <v>1</v>
      </c>
      <c r="BA16" s="103">
        <f t="shared" si="10"/>
        <v>1</v>
      </c>
      <c r="BB16" s="103">
        <f t="shared" si="10"/>
        <v>1</v>
      </c>
      <c r="BC16" s="104"/>
      <c r="BD16" s="101"/>
    </row>
    <row r="17" spans="1:89" s="109" customFormat="1" x14ac:dyDescent="0.25">
      <c r="A17" s="295"/>
      <c r="B17" s="106"/>
      <c r="C17" s="29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83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8"/>
      <c r="BD17" s="106"/>
    </row>
    <row r="18" spans="1:89" s="91" customFormat="1" x14ac:dyDescent="0.25">
      <c r="A18" s="295"/>
      <c r="B18" s="91" t="s">
        <v>108</v>
      </c>
      <c r="C18" s="93">
        <f>33.9089+3.26128</f>
        <v>37.170180000000002</v>
      </c>
      <c r="D18" s="94">
        <f t="shared" ref="D18:AI18" si="11">+D14*$C18</f>
        <v>0</v>
      </c>
      <c r="E18" s="94">
        <f t="shared" si="11"/>
        <v>0</v>
      </c>
      <c r="F18" s="94">
        <f t="shared" si="11"/>
        <v>0</v>
      </c>
      <c r="G18" s="94">
        <f t="shared" si="11"/>
        <v>0</v>
      </c>
      <c r="H18" s="94">
        <f t="shared" si="11"/>
        <v>0</v>
      </c>
      <c r="I18" s="94">
        <f t="shared" si="11"/>
        <v>0</v>
      </c>
      <c r="J18" s="94">
        <f t="shared" si="11"/>
        <v>0</v>
      </c>
      <c r="K18" s="94">
        <f t="shared" si="11"/>
        <v>0</v>
      </c>
      <c r="L18" s="94">
        <f t="shared" si="11"/>
        <v>0</v>
      </c>
      <c r="M18" s="94">
        <f t="shared" si="11"/>
        <v>0</v>
      </c>
      <c r="N18" s="94">
        <f t="shared" si="11"/>
        <v>0</v>
      </c>
      <c r="O18" s="94">
        <f t="shared" si="11"/>
        <v>0</v>
      </c>
      <c r="P18" s="94">
        <f t="shared" si="11"/>
        <v>0</v>
      </c>
      <c r="Q18" s="94">
        <f t="shared" si="11"/>
        <v>0</v>
      </c>
      <c r="R18" s="94">
        <f t="shared" si="11"/>
        <v>0</v>
      </c>
      <c r="S18" s="94">
        <f t="shared" si="11"/>
        <v>0</v>
      </c>
      <c r="T18" s="94">
        <f t="shared" si="11"/>
        <v>0</v>
      </c>
      <c r="U18" s="94">
        <f t="shared" si="11"/>
        <v>0</v>
      </c>
      <c r="V18" s="94">
        <f t="shared" si="11"/>
        <v>3.7170180000000004</v>
      </c>
      <c r="W18" s="94">
        <f t="shared" si="11"/>
        <v>3.7170180000000004</v>
      </c>
      <c r="X18" s="94">
        <f t="shared" si="11"/>
        <v>3.7170180000000004</v>
      </c>
      <c r="Y18" s="94">
        <f t="shared" si="11"/>
        <v>9.2925450000000005</v>
      </c>
      <c r="Z18" s="94">
        <f t="shared" si="11"/>
        <v>9.2925450000000005</v>
      </c>
      <c r="AA18" s="94">
        <f t="shared" si="11"/>
        <v>9.2925450000000005</v>
      </c>
      <c r="AB18" s="94">
        <f t="shared" si="11"/>
        <v>9.2925450000000005</v>
      </c>
      <c r="AC18" s="94">
        <f t="shared" si="11"/>
        <v>14.868072000000002</v>
      </c>
      <c r="AD18" s="94">
        <f t="shared" si="11"/>
        <v>14.868072000000002</v>
      </c>
      <c r="AE18" s="94">
        <f t="shared" si="11"/>
        <v>14.868072000000002</v>
      </c>
      <c r="AF18" s="94">
        <f t="shared" si="11"/>
        <v>14.868072000000002</v>
      </c>
      <c r="AG18" s="94">
        <f t="shared" si="11"/>
        <v>14.868072000000002</v>
      </c>
      <c r="AH18" s="94">
        <f t="shared" si="11"/>
        <v>14.868072000000002</v>
      </c>
      <c r="AI18" s="94">
        <f t="shared" si="11"/>
        <v>22.302108000000004</v>
      </c>
      <c r="AJ18" s="94">
        <f t="shared" ref="AJ18:BB18" si="12">+AJ14*$C18</f>
        <v>22.302108000000004</v>
      </c>
      <c r="AK18" s="94">
        <f t="shared" si="12"/>
        <v>22.302108000000004</v>
      </c>
      <c r="AL18" s="94">
        <f t="shared" si="12"/>
        <v>22.302108000000004</v>
      </c>
      <c r="AM18" s="90">
        <f t="shared" si="12"/>
        <v>29.736144000000003</v>
      </c>
      <c r="AN18" s="94">
        <f t="shared" si="12"/>
        <v>29.736144000000003</v>
      </c>
      <c r="AO18" s="94">
        <f t="shared" si="12"/>
        <v>37.170180000000002</v>
      </c>
      <c r="AP18" s="94">
        <f t="shared" si="12"/>
        <v>37.170180000000002</v>
      </c>
      <c r="AQ18" s="94">
        <f t="shared" si="12"/>
        <v>37.170180000000002</v>
      </c>
      <c r="AR18" s="94">
        <f t="shared" si="12"/>
        <v>37.170180000000002</v>
      </c>
      <c r="AS18" s="94">
        <f t="shared" si="12"/>
        <v>37.170180000000002</v>
      </c>
      <c r="AT18" s="94">
        <f t="shared" si="12"/>
        <v>37.170180000000002</v>
      </c>
      <c r="AU18" s="94">
        <f t="shared" si="12"/>
        <v>37.170180000000002</v>
      </c>
      <c r="AV18" s="94">
        <f t="shared" si="12"/>
        <v>37.170180000000002</v>
      </c>
      <c r="AW18" s="94">
        <f t="shared" si="12"/>
        <v>37.170180000000002</v>
      </c>
      <c r="AX18" s="94">
        <f t="shared" si="12"/>
        <v>37.170180000000002</v>
      </c>
      <c r="AY18" s="94">
        <f t="shared" si="12"/>
        <v>37.170180000000002</v>
      </c>
      <c r="AZ18" s="94">
        <f t="shared" si="12"/>
        <v>37.170180000000002</v>
      </c>
      <c r="BA18" s="94">
        <f t="shared" si="12"/>
        <v>37.170180000000002</v>
      </c>
      <c r="BB18" s="9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8" thickBot="1" x14ac:dyDescent="0.3">
      <c r="A19" s="296"/>
      <c r="B19" s="133" t="s">
        <v>109</v>
      </c>
      <c r="C19" s="134" t="str">
        <f>+'Detail by Turbine'!B9</f>
        <v>Tentative</v>
      </c>
      <c r="D19" s="135">
        <f t="shared" ref="D19:AI19" si="13">+D16*$C18</f>
        <v>0</v>
      </c>
      <c r="E19" s="135">
        <f t="shared" si="13"/>
        <v>0</v>
      </c>
      <c r="F19" s="135">
        <f t="shared" si="13"/>
        <v>0</v>
      </c>
      <c r="G19" s="135">
        <f t="shared" si="13"/>
        <v>0</v>
      </c>
      <c r="H19" s="135">
        <f t="shared" si="13"/>
        <v>0</v>
      </c>
      <c r="I19" s="135">
        <f t="shared" si="13"/>
        <v>0</v>
      </c>
      <c r="J19" s="135">
        <f t="shared" si="13"/>
        <v>0</v>
      </c>
      <c r="K19" s="135">
        <f t="shared" si="13"/>
        <v>0</v>
      </c>
      <c r="L19" s="135">
        <f t="shared" si="13"/>
        <v>0</v>
      </c>
      <c r="M19" s="135">
        <f t="shared" si="13"/>
        <v>0</v>
      </c>
      <c r="N19" s="135">
        <f t="shared" si="13"/>
        <v>0</v>
      </c>
      <c r="O19" s="135">
        <f t="shared" si="13"/>
        <v>0</v>
      </c>
      <c r="P19" s="135">
        <f t="shared" si="13"/>
        <v>0</v>
      </c>
      <c r="Q19" s="135">
        <f t="shared" si="13"/>
        <v>0</v>
      </c>
      <c r="R19" s="135">
        <f t="shared" si="13"/>
        <v>0</v>
      </c>
      <c r="S19" s="135">
        <f t="shared" si="13"/>
        <v>0</v>
      </c>
      <c r="T19" s="135">
        <f t="shared" si="13"/>
        <v>0</v>
      </c>
      <c r="U19" s="135">
        <f t="shared" si="13"/>
        <v>37.170180000000002</v>
      </c>
      <c r="V19" s="135">
        <f t="shared" si="13"/>
        <v>37.170180000000002</v>
      </c>
      <c r="W19" s="135">
        <f t="shared" si="13"/>
        <v>37.170180000000002</v>
      </c>
      <c r="X19" s="135">
        <f t="shared" si="13"/>
        <v>37.170180000000002</v>
      </c>
      <c r="Y19" s="135">
        <f t="shared" si="13"/>
        <v>37.170180000000002</v>
      </c>
      <c r="Z19" s="135">
        <f t="shared" si="13"/>
        <v>37.170180000000002</v>
      </c>
      <c r="AA19" s="135">
        <f t="shared" si="13"/>
        <v>37.170180000000002</v>
      </c>
      <c r="AB19" s="135">
        <f t="shared" si="13"/>
        <v>37.170180000000002</v>
      </c>
      <c r="AC19" s="135">
        <f t="shared" si="13"/>
        <v>37.170180000000002</v>
      </c>
      <c r="AD19" s="135">
        <f t="shared" si="13"/>
        <v>37.170180000000002</v>
      </c>
      <c r="AE19" s="135">
        <f t="shared" si="13"/>
        <v>37.170180000000002</v>
      </c>
      <c r="AF19" s="135">
        <f t="shared" si="13"/>
        <v>37.170180000000002</v>
      </c>
      <c r="AG19" s="135">
        <f t="shared" si="13"/>
        <v>37.170180000000002</v>
      </c>
      <c r="AH19" s="135">
        <f t="shared" si="13"/>
        <v>37.170180000000002</v>
      </c>
      <c r="AI19" s="135">
        <f t="shared" si="13"/>
        <v>37.170180000000002</v>
      </c>
      <c r="AJ19" s="135">
        <f t="shared" ref="AJ19:BB19" si="14">+AJ16*$C18</f>
        <v>37.170180000000002</v>
      </c>
      <c r="AK19" s="135">
        <f t="shared" si="14"/>
        <v>37.170180000000002</v>
      </c>
      <c r="AL19" s="135">
        <f t="shared" si="14"/>
        <v>37.170180000000002</v>
      </c>
      <c r="AM19" s="136">
        <f t="shared" si="14"/>
        <v>37.170180000000002</v>
      </c>
      <c r="AN19" s="135">
        <f t="shared" si="14"/>
        <v>37.170180000000002</v>
      </c>
      <c r="AO19" s="135">
        <f t="shared" si="14"/>
        <v>37.170180000000002</v>
      </c>
      <c r="AP19" s="135">
        <f t="shared" si="14"/>
        <v>37.170180000000002</v>
      </c>
      <c r="AQ19" s="135">
        <f t="shared" si="14"/>
        <v>37.170180000000002</v>
      </c>
      <c r="AR19" s="135">
        <f t="shared" si="14"/>
        <v>37.170180000000002</v>
      </c>
      <c r="AS19" s="135">
        <f t="shared" si="14"/>
        <v>37.170180000000002</v>
      </c>
      <c r="AT19" s="135">
        <f t="shared" si="14"/>
        <v>37.170180000000002</v>
      </c>
      <c r="AU19" s="135">
        <f t="shared" si="14"/>
        <v>37.170180000000002</v>
      </c>
      <c r="AV19" s="135">
        <f t="shared" si="14"/>
        <v>37.170180000000002</v>
      </c>
      <c r="AW19" s="135">
        <f t="shared" si="14"/>
        <v>37.170180000000002</v>
      </c>
      <c r="AX19" s="135">
        <f t="shared" si="14"/>
        <v>37.170180000000002</v>
      </c>
      <c r="AY19" s="135">
        <f t="shared" si="14"/>
        <v>37.170180000000002</v>
      </c>
      <c r="AZ19" s="135">
        <f t="shared" si="14"/>
        <v>37.170180000000002</v>
      </c>
      <c r="BA19" s="135">
        <f t="shared" si="14"/>
        <v>37.170180000000002</v>
      </c>
      <c r="BB19" s="135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5">
      <c r="A20" s="294">
        <f>+A12+1</f>
        <v>3</v>
      </c>
      <c r="B20" s="98" t="str">
        <f>+'Detail by Turbine'!G10</f>
        <v>MHI 501F Simple Cycle</v>
      </c>
      <c r="C20" s="292" t="str">
        <f>+'Detail by Turbine'!S10</f>
        <v>Eletrobolt II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4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5"/>
      <c r="B21" s="101" t="s">
        <v>104</v>
      </c>
      <c r="C21" s="293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0.1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0.15</v>
      </c>
      <c r="AH21" s="103">
        <v>0</v>
      </c>
      <c r="AI21" s="103">
        <v>0</v>
      </c>
      <c r="AJ21" s="103">
        <v>0</v>
      </c>
      <c r="AK21" s="103">
        <v>0</v>
      </c>
      <c r="AL21" s="103">
        <v>0.15</v>
      </c>
      <c r="AM21" s="82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0.2</v>
      </c>
      <c r="AT21" s="103">
        <v>0</v>
      </c>
      <c r="AU21" s="103">
        <v>0</v>
      </c>
      <c r="AV21" s="103">
        <v>0.2</v>
      </c>
      <c r="AW21" s="103">
        <v>0</v>
      </c>
      <c r="AX21" s="103">
        <v>0.2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</v>
      </c>
      <c r="BD21" s="101"/>
    </row>
    <row r="22" spans="1:89" s="105" customFormat="1" x14ac:dyDescent="0.25">
      <c r="A22" s="295"/>
      <c r="B22" s="101" t="s">
        <v>105</v>
      </c>
      <c r="C22" s="293"/>
      <c r="D22" s="103">
        <f>D21</f>
        <v>0</v>
      </c>
      <c r="E22" s="103">
        <f t="shared" ref="E22:AJ22" si="15">+D22+E21</f>
        <v>0</v>
      </c>
      <c r="F22" s="103">
        <f t="shared" si="15"/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3">
        <f t="shared" si="15"/>
        <v>0</v>
      </c>
      <c r="P22" s="103">
        <f t="shared" si="15"/>
        <v>0</v>
      </c>
      <c r="Q22" s="103">
        <f t="shared" si="15"/>
        <v>0</v>
      </c>
      <c r="R22" s="103">
        <f t="shared" si="15"/>
        <v>0</v>
      </c>
      <c r="S22" s="103">
        <f t="shared" si="15"/>
        <v>0</v>
      </c>
      <c r="T22" s="103">
        <f t="shared" si="15"/>
        <v>0</v>
      </c>
      <c r="U22" s="103">
        <f t="shared" si="15"/>
        <v>0</v>
      </c>
      <c r="V22" s="103">
        <f t="shared" si="15"/>
        <v>0</v>
      </c>
      <c r="W22" s="103">
        <f t="shared" si="15"/>
        <v>0</v>
      </c>
      <c r="X22" s="103">
        <f t="shared" si="15"/>
        <v>0</v>
      </c>
      <c r="Y22" s="103">
        <f t="shared" si="15"/>
        <v>0</v>
      </c>
      <c r="Z22" s="103">
        <f t="shared" si="15"/>
        <v>0.1</v>
      </c>
      <c r="AA22" s="103">
        <f t="shared" si="15"/>
        <v>0.1</v>
      </c>
      <c r="AB22" s="103">
        <f t="shared" si="15"/>
        <v>0.1</v>
      </c>
      <c r="AC22" s="103">
        <f t="shared" si="15"/>
        <v>0.1</v>
      </c>
      <c r="AD22" s="103">
        <f t="shared" si="15"/>
        <v>0.1</v>
      </c>
      <c r="AE22" s="103">
        <f t="shared" si="15"/>
        <v>0.1</v>
      </c>
      <c r="AF22" s="103">
        <f t="shared" si="15"/>
        <v>0.1</v>
      </c>
      <c r="AG22" s="103">
        <f t="shared" si="15"/>
        <v>0.25</v>
      </c>
      <c r="AH22" s="103">
        <f t="shared" si="15"/>
        <v>0.25</v>
      </c>
      <c r="AI22" s="103">
        <f t="shared" si="15"/>
        <v>0.25</v>
      </c>
      <c r="AJ22" s="103">
        <f t="shared" si="15"/>
        <v>0.25</v>
      </c>
      <c r="AK22" s="103">
        <f t="shared" ref="AK22:BB22" si="16">+AJ22+AK21</f>
        <v>0.25</v>
      </c>
      <c r="AL22" s="103">
        <f t="shared" si="16"/>
        <v>0.4</v>
      </c>
      <c r="AM22" s="82">
        <f t="shared" si="16"/>
        <v>0.4</v>
      </c>
      <c r="AN22" s="103">
        <f t="shared" si="16"/>
        <v>0.4</v>
      </c>
      <c r="AO22" s="103">
        <f t="shared" si="16"/>
        <v>0.4</v>
      </c>
      <c r="AP22" s="103">
        <f t="shared" si="16"/>
        <v>0.4</v>
      </c>
      <c r="AQ22" s="103">
        <f t="shared" si="16"/>
        <v>0.4</v>
      </c>
      <c r="AR22" s="103">
        <f t="shared" si="16"/>
        <v>0.4</v>
      </c>
      <c r="AS22" s="103">
        <f t="shared" si="16"/>
        <v>0.60000000000000009</v>
      </c>
      <c r="AT22" s="103">
        <f t="shared" si="16"/>
        <v>0.60000000000000009</v>
      </c>
      <c r="AU22" s="103">
        <f t="shared" si="16"/>
        <v>0.60000000000000009</v>
      </c>
      <c r="AV22" s="103">
        <f t="shared" si="16"/>
        <v>0.8</v>
      </c>
      <c r="AW22" s="103">
        <f t="shared" si="16"/>
        <v>0.8</v>
      </c>
      <c r="AX22" s="103">
        <f t="shared" si="16"/>
        <v>1</v>
      </c>
      <c r="AY22" s="103">
        <f t="shared" si="16"/>
        <v>1</v>
      </c>
      <c r="AZ22" s="103">
        <f t="shared" si="16"/>
        <v>1</v>
      </c>
      <c r="BA22" s="103">
        <f t="shared" si="16"/>
        <v>1</v>
      </c>
      <c r="BB22" s="103">
        <f t="shared" si="16"/>
        <v>1</v>
      </c>
      <c r="BC22" s="104"/>
      <c r="BD22" s="101"/>
    </row>
    <row r="23" spans="1:89" s="105" customFormat="1" x14ac:dyDescent="0.25">
      <c r="A23" s="295"/>
      <c r="B23" s="101" t="s">
        <v>106</v>
      </c>
      <c r="C23" s="293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1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82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5">
      <c r="A24" s="295"/>
      <c r="B24" s="101" t="s">
        <v>107</v>
      </c>
      <c r="C24" s="293"/>
      <c r="D24" s="103">
        <f>D23</f>
        <v>0</v>
      </c>
      <c r="E24" s="103">
        <f t="shared" ref="E24:AJ24" si="17">+D24+E23</f>
        <v>0</v>
      </c>
      <c r="F24" s="103">
        <f t="shared" si="17"/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3">
        <f t="shared" si="17"/>
        <v>0</v>
      </c>
      <c r="P24" s="103">
        <f t="shared" si="17"/>
        <v>0</v>
      </c>
      <c r="Q24" s="103">
        <f t="shared" si="17"/>
        <v>0</v>
      </c>
      <c r="R24" s="103">
        <f t="shared" si="17"/>
        <v>0</v>
      </c>
      <c r="S24" s="103">
        <f t="shared" si="17"/>
        <v>0</v>
      </c>
      <c r="T24" s="103">
        <f t="shared" si="17"/>
        <v>0</v>
      </c>
      <c r="U24" s="103">
        <f t="shared" si="17"/>
        <v>0</v>
      </c>
      <c r="V24" s="103">
        <f t="shared" si="17"/>
        <v>0</v>
      </c>
      <c r="W24" s="103">
        <f t="shared" si="17"/>
        <v>0</v>
      </c>
      <c r="X24" s="103">
        <f t="shared" si="17"/>
        <v>0</v>
      </c>
      <c r="Y24" s="103">
        <f t="shared" si="17"/>
        <v>1</v>
      </c>
      <c r="Z24" s="103">
        <f t="shared" si="17"/>
        <v>1</v>
      </c>
      <c r="AA24" s="103">
        <f t="shared" si="17"/>
        <v>1</v>
      </c>
      <c r="AB24" s="103">
        <f t="shared" si="17"/>
        <v>1</v>
      </c>
      <c r="AC24" s="103">
        <f t="shared" si="17"/>
        <v>1</v>
      </c>
      <c r="AD24" s="103">
        <f t="shared" si="17"/>
        <v>1</v>
      </c>
      <c r="AE24" s="103">
        <f t="shared" si="17"/>
        <v>1</v>
      </c>
      <c r="AF24" s="103">
        <f t="shared" si="17"/>
        <v>1</v>
      </c>
      <c r="AG24" s="103">
        <f t="shared" si="17"/>
        <v>1</v>
      </c>
      <c r="AH24" s="103">
        <f t="shared" si="17"/>
        <v>1</v>
      </c>
      <c r="AI24" s="103">
        <f t="shared" si="17"/>
        <v>1</v>
      </c>
      <c r="AJ24" s="103">
        <f t="shared" si="17"/>
        <v>1</v>
      </c>
      <c r="AK24" s="103">
        <f t="shared" ref="AK24:BB24" si="18">+AJ24+AK23</f>
        <v>1</v>
      </c>
      <c r="AL24" s="103">
        <f t="shared" si="18"/>
        <v>1</v>
      </c>
      <c r="AM24" s="82">
        <f t="shared" si="18"/>
        <v>1</v>
      </c>
      <c r="AN24" s="103">
        <f t="shared" si="18"/>
        <v>1</v>
      </c>
      <c r="AO24" s="103">
        <f t="shared" si="18"/>
        <v>1</v>
      </c>
      <c r="AP24" s="103">
        <f t="shared" si="18"/>
        <v>1</v>
      </c>
      <c r="AQ24" s="103">
        <f t="shared" si="18"/>
        <v>1</v>
      </c>
      <c r="AR24" s="103">
        <f t="shared" si="18"/>
        <v>1</v>
      </c>
      <c r="AS24" s="103">
        <f t="shared" si="18"/>
        <v>1</v>
      </c>
      <c r="AT24" s="103">
        <f t="shared" si="18"/>
        <v>1</v>
      </c>
      <c r="AU24" s="103">
        <f t="shared" si="18"/>
        <v>1</v>
      </c>
      <c r="AV24" s="103">
        <f t="shared" si="18"/>
        <v>1</v>
      </c>
      <c r="AW24" s="103">
        <f t="shared" si="18"/>
        <v>1</v>
      </c>
      <c r="AX24" s="103">
        <f t="shared" si="18"/>
        <v>1</v>
      </c>
      <c r="AY24" s="103">
        <f t="shared" si="18"/>
        <v>1</v>
      </c>
      <c r="AZ24" s="103">
        <f t="shared" si="18"/>
        <v>1</v>
      </c>
      <c r="BA24" s="103">
        <f t="shared" si="18"/>
        <v>1</v>
      </c>
      <c r="BB24" s="103">
        <f t="shared" si="18"/>
        <v>1</v>
      </c>
      <c r="BC24" s="104"/>
      <c r="BD24" s="101"/>
    </row>
    <row r="25" spans="1:89" s="109" customFormat="1" x14ac:dyDescent="0.25">
      <c r="A25" s="295"/>
      <c r="B25" s="106"/>
      <c r="C25" s="293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83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8"/>
      <c r="BD25" s="106"/>
    </row>
    <row r="26" spans="1:89" s="91" customFormat="1" x14ac:dyDescent="0.25">
      <c r="A26" s="295"/>
      <c r="B26" s="91" t="s">
        <v>108</v>
      </c>
      <c r="C26" s="93">
        <f>33.5789+0.2315</f>
        <v>33.810399999999994</v>
      </c>
      <c r="D26" s="94">
        <f t="shared" ref="D26:AI26" si="19">+D22*$C26</f>
        <v>0</v>
      </c>
      <c r="E26" s="94">
        <f t="shared" si="19"/>
        <v>0</v>
      </c>
      <c r="F26" s="94">
        <f t="shared" si="19"/>
        <v>0</v>
      </c>
      <c r="G26" s="94">
        <f t="shared" si="19"/>
        <v>0</v>
      </c>
      <c r="H26" s="94">
        <f t="shared" si="19"/>
        <v>0</v>
      </c>
      <c r="I26" s="94">
        <f t="shared" si="19"/>
        <v>0</v>
      </c>
      <c r="J26" s="94">
        <f t="shared" si="19"/>
        <v>0</v>
      </c>
      <c r="K26" s="94">
        <f t="shared" si="19"/>
        <v>0</v>
      </c>
      <c r="L26" s="94">
        <f t="shared" si="19"/>
        <v>0</v>
      </c>
      <c r="M26" s="94">
        <f t="shared" si="19"/>
        <v>0</v>
      </c>
      <c r="N26" s="94">
        <f t="shared" si="19"/>
        <v>0</v>
      </c>
      <c r="O26" s="94">
        <f t="shared" si="19"/>
        <v>0</v>
      </c>
      <c r="P26" s="94">
        <f t="shared" si="19"/>
        <v>0</v>
      </c>
      <c r="Q26" s="94">
        <f t="shared" si="19"/>
        <v>0</v>
      </c>
      <c r="R26" s="94">
        <f t="shared" si="19"/>
        <v>0</v>
      </c>
      <c r="S26" s="94">
        <f t="shared" si="19"/>
        <v>0</v>
      </c>
      <c r="T26" s="94">
        <f t="shared" si="19"/>
        <v>0</v>
      </c>
      <c r="U26" s="94">
        <f t="shared" si="19"/>
        <v>0</v>
      </c>
      <c r="V26" s="94">
        <f t="shared" si="19"/>
        <v>0</v>
      </c>
      <c r="W26" s="94">
        <f t="shared" si="19"/>
        <v>0</v>
      </c>
      <c r="X26" s="94">
        <f t="shared" si="19"/>
        <v>0</v>
      </c>
      <c r="Y26" s="94">
        <f t="shared" si="19"/>
        <v>0</v>
      </c>
      <c r="Z26" s="94">
        <f t="shared" si="19"/>
        <v>3.3810399999999996</v>
      </c>
      <c r="AA26" s="94">
        <f t="shared" si="19"/>
        <v>3.3810399999999996</v>
      </c>
      <c r="AB26" s="94">
        <f t="shared" si="19"/>
        <v>3.3810399999999996</v>
      </c>
      <c r="AC26" s="94">
        <f t="shared" si="19"/>
        <v>3.3810399999999996</v>
      </c>
      <c r="AD26" s="94">
        <f t="shared" si="19"/>
        <v>3.3810399999999996</v>
      </c>
      <c r="AE26" s="94">
        <f t="shared" si="19"/>
        <v>3.3810399999999996</v>
      </c>
      <c r="AF26" s="94">
        <f t="shared" si="19"/>
        <v>3.3810399999999996</v>
      </c>
      <c r="AG26" s="94">
        <f t="shared" si="19"/>
        <v>8.4525999999999986</v>
      </c>
      <c r="AH26" s="94">
        <f t="shared" si="19"/>
        <v>8.4525999999999986</v>
      </c>
      <c r="AI26" s="94">
        <f t="shared" si="19"/>
        <v>8.4525999999999986</v>
      </c>
      <c r="AJ26" s="94">
        <f t="shared" ref="AJ26:BB26" si="20">+AJ22*$C26</f>
        <v>8.4525999999999986</v>
      </c>
      <c r="AK26" s="94">
        <f t="shared" si="20"/>
        <v>8.4525999999999986</v>
      </c>
      <c r="AL26" s="94">
        <f t="shared" si="20"/>
        <v>13.524159999999998</v>
      </c>
      <c r="AM26" s="90">
        <f t="shared" si="20"/>
        <v>13.524159999999998</v>
      </c>
      <c r="AN26" s="94">
        <f t="shared" si="20"/>
        <v>13.524159999999998</v>
      </c>
      <c r="AO26" s="94">
        <f t="shared" si="20"/>
        <v>13.524159999999998</v>
      </c>
      <c r="AP26" s="94">
        <f t="shared" si="20"/>
        <v>13.524159999999998</v>
      </c>
      <c r="AQ26" s="94">
        <f t="shared" si="20"/>
        <v>13.524159999999998</v>
      </c>
      <c r="AR26" s="94">
        <f t="shared" si="20"/>
        <v>13.524159999999998</v>
      </c>
      <c r="AS26" s="94">
        <f t="shared" si="20"/>
        <v>20.286239999999999</v>
      </c>
      <c r="AT26" s="94">
        <f t="shared" si="20"/>
        <v>20.286239999999999</v>
      </c>
      <c r="AU26" s="94">
        <f t="shared" si="20"/>
        <v>20.286239999999999</v>
      </c>
      <c r="AV26" s="94">
        <f t="shared" si="20"/>
        <v>27.048319999999997</v>
      </c>
      <c r="AW26" s="94">
        <f t="shared" si="20"/>
        <v>27.048319999999997</v>
      </c>
      <c r="AX26" s="94">
        <f t="shared" si="20"/>
        <v>33.810399999999994</v>
      </c>
      <c r="AY26" s="94">
        <f t="shared" si="20"/>
        <v>33.810399999999994</v>
      </c>
      <c r="AZ26" s="94">
        <f t="shared" si="20"/>
        <v>33.810399999999994</v>
      </c>
      <c r="BA26" s="94">
        <f t="shared" si="20"/>
        <v>33.810399999999994</v>
      </c>
      <c r="BB26" s="9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6"/>
      <c r="B27" s="133" t="s">
        <v>109</v>
      </c>
      <c r="C27" s="134" t="str">
        <f>+'Detail by Turbine'!B10</f>
        <v>Tentative</v>
      </c>
      <c r="D27" s="135">
        <f t="shared" ref="D27:AI27" si="21">+D24*$C26</f>
        <v>0</v>
      </c>
      <c r="E27" s="135">
        <f t="shared" si="21"/>
        <v>0</v>
      </c>
      <c r="F27" s="135">
        <f t="shared" si="21"/>
        <v>0</v>
      </c>
      <c r="G27" s="135">
        <f t="shared" si="21"/>
        <v>0</v>
      </c>
      <c r="H27" s="135">
        <f t="shared" si="21"/>
        <v>0</v>
      </c>
      <c r="I27" s="135">
        <f t="shared" si="21"/>
        <v>0</v>
      </c>
      <c r="J27" s="135">
        <f t="shared" si="21"/>
        <v>0</v>
      </c>
      <c r="K27" s="135">
        <f t="shared" si="21"/>
        <v>0</v>
      </c>
      <c r="L27" s="135">
        <f t="shared" si="21"/>
        <v>0</v>
      </c>
      <c r="M27" s="135">
        <f t="shared" si="21"/>
        <v>0</v>
      </c>
      <c r="N27" s="135">
        <f t="shared" si="21"/>
        <v>0</v>
      </c>
      <c r="O27" s="135">
        <f t="shared" si="21"/>
        <v>0</v>
      </c>
      <c r="P27" s="135">
        <f t="shared" si="21"/>
        <v>0</v>
      </c>
      <c r="Q27" s="135">
        <f t="shared" si="21"/>
        <v>0</v>
      </c>
      <c r="R27" s="135">
        <f t="shared" si="21"/>
        <v>0</v>
      </c>
      <c r="S27" s="135">
        <f t="shared" si="21"/>
        <v>0</v>
      </c>
      <c r="T27" s="135">
        <f t="shared" si="21"/>
        <v>0</v>
      </c>
      <c r="U27" s="135">
        <f t="shared" si="21"/>
        <v>0</v>
      </c>
      <c r="V27" s="135">
        <f t="shared" si="21"/>
        <v>0</v>
      </c>
      <c r="W27" s="135">
        <f t="shared" si="21"/>
        <v>0</v>
      </c>
      <c r="X27" s="135">
        <f t="shared" si="21"/>
        <v>0</v>
      </c>
      <c r="Y27" s="135">
        <f t="shared" si="21"/>
        <v>33.810399999999994</v>
      </c>
      <c r="Z27" s="135">
        <f t="shared" si="21"/>
        <v>33.810399999999994</v>
      </c>
      <c r="AA27" s="135">
        <f t="shared" si="21"/>
        <v>33.810399999999994</v>
      </c>
      <c r="AB27" s="135">
        <f t="shared" si="21"/>
        <v>33.810399999999994</v>
      </c>
      <c r="AC27" s="135">
        <f t="shared" si="21"/>
        <v>33.810399999999994</v>
      </c>
      <c r="AD27" s="135">
        <f t="shared" si="21"/>
        <v>33.810399999999994</v>
      </c>
      <c r="AE27" s="135">
        <f t="shared" si="21"/>
        <v>33.810399999999994</v>
      </c>
      <c r="AF27" s="135">
        <f t="shared" si="21"/>
        <v>33.810399999999994</v>
      </c>
      <c r="AG27" s="135">
        <f t="shared" si="21"/>
        <v>33.810399999999994</v>
      </c>
      <c r="AH27" s="135">
        <f t="shared" si="21"/>
        <v>33.810399999999994</v>
      </c>
      <c r="AI27" s="135">
        <f t="shared" si="21"/>
        <v>33.810399999999994</v>
      </c>
      <c r="AJ27" s="135">
        <f t="shared" ref="AJ27:BB27" si="22">+AJ24*$C26</f>
        <v>33.810399999999994</v>
      </c>
      <c r="AK27" s="135">
        <f t="shared" si="22"/>
        <v>33.810399999999994</v>
      </c>
      <c r="AL27" s="135">
        <f t="shared" si="22"/>
        <v>33.810399999999994</v>
      </c>
      <c r="AM27" s="136">
        <f t="shared" si="22"/>
        <v>33.810399999999994</v>
      </c>
      <c r="AN27" s="135">
        <f t="shared" si="22"/>
        <v>33.810399999999994</v>
      </c>
      <c r="AO27" s="135">
        <f t="shared" si="22"/>
        <v>33.810399999999994</v>
      </c>
      <c r="AP27" s="135">
        <f t="shared" si="22"/>
        <v>33.810399999999994</v>
      </c>
      <c r="AQ27" s="135">
        <f t="shared" si="22"/>
        <v>33.810399999999994</v>
      </c>
      <c r="AR27" s="135">
        <f t="shared" si="22"/>
        <v>33.810399999999994</v>
      </c>
      <c r="AS27" s="135">
        <f t="shared" si="22"/>
        <v>33.810399999999994</v>
      </c>
      <c r="AT27" s="135">
        <f t="shared" si="22"/>
        <v>33.810399999999994</v>
      </c>
      <c r="AU27" s="135">
        <f t="shared" si="22"/>
        <v>33.810399999999994</v>
      </c>
      <c r="AV27" s="135">
        <f t="shared" si="22"/>
        <v>33.810399999999994</v>
      </c>
      <c r="AW27" s="135">
        <f t="shared" si="22"/>
        <v>33.810399999999994</v>
      </c>
      <c r="AX27" s="135">
        <f t="shared" si="22"/>
        <v>33.810399999999994</v>
      </c>
      <c r="AY27" s="135">
        <f t="shared" si="22"/>
        <v>33.810399999999994</v>
      </c>
      <c r="AZ27" s="135">
        <f t="shared" si="22"/>
        <v>33.810399999999994</v>
      </c>
      <c r="BA27" s="135">
        <f t="shared" si="22"/>
        <v>33.810399999999994</v>
      </c>
      <c r="BB27" s="135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4">
        <f>+A20+1</f>
        <v>4</v>
      </c>
      <c r="B28" s="98" t="str">
        <f>+'Detail by Turbine'!G11</f>
        <v>MHI 501F Simple Cycle</v>
      </c>
      <c r="C28" s="292" t="str">
        <f>+'Detail by Turbine'!S11</f>
        <v>Eletrobolt II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84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5"/>
      <c r="B29" s="101" t="s">
        <v>104</v>
      </c>
      <c r="C29" s="293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0.1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0.15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82">
        <v>0.15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0.2</v>
      </c>
      <c r="AT29" s="103">
        <v>0</v>
      </c>
      <c r="AU29" s="103">
        <v>0</v>
      </c>
      <c r="AV29" s="103">
        <v>0</v>
      </c>
      <c r="AW29" s="103">
        <v>0</v>
      </c>
      <c r="AX29" s="103">
        <v>0.2</v>
      </c>
      <c r="AY29" s="103">
        <v>0.2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5"/>
      <c r="B30" s="101" t="s">
        <v>105</v>
      </c>
      <c r="C30" s="293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</v>
      </c>
      <c r="W30" s="103">
        <f t="shared" si="23"/>
        <v>0</v>
      </c>
      <c r="X30" s="103">
        <f t="shared" si="23"/>
        <v>0</v>
      </c>
      <c r="Y30" s="103">
        <f t="shared" si="23"/>
        <v>0</v>
      </c>
      <c r="Z30" s="103">
        <f t="shared" si="23"/>
        <v>0.1</v>
      </c>
      <c r="AA30" s="103">
        <f t="shared" si="23"/>
        <v>0.1</v>
      </c>
      <c r="AB30" s="103">
        <f t="shared" si="23"/>
        <v>0.1</v>
      </c>
      <c r="AC30" s="103">
        <f t="shared" si="23"/>
        <v>0.1</v>
      </c>
      <c r="AD30" s="103">
        <f t="shared" si="23"/>
        <v>0.1</v>
      </c>
      <c r="AE30" s="103">
        <f t="shared" si="23"/>
        <v>0.1</v>
      </c>
      <c r="AF30" s="103">
        <f t="shared" si="23"/>
        <v>0.1</v>
      </c>
      <c r="AG30" s="103">
        <f t="shared" si="23"/>
        <v>0.25</v>
      </c>
      <c r="AH30" s="103">
        <f t="shared" si="23"/>
        <v>0.25</v>
      </c>
      <c r="AI30" s="103">
        <f t="shared" si="23"/>
        <v>0.25</v>
      </c>
      <c r="AJ30" s="103">
        <f t="shared" si="23"/>
        <v>0.25</v>
      </c>
      <c r="AK30" s="103">
        <f t="shared" ref="AK30:BB30" si="24">+AJ30+AK29</f>
        <v>0.25</v>
      </c>
      <c r="AL30" s="103">
        <f t="shared" si="24"/>
        <v>0.25</v>
      </c>
      <c r="AM30" s="82">
        <f t="shared" si="24"/>
        <v>0.4</v>
      </c>
      <c r="AN30" s="103">
        <f t="shared" si="24"/>
        <v>0.4</v>
      </c>
      <c r="AO30" s="103">
        <f t="shared" si="24"/>
        <v>0.4</v>
      </c>
      <c r="AP30" s="103">
        <f t="shared" si="24"/>
        <v>0.4</v>
      </c>
      <c r="AQ30" s="103">
        <f t="shared" si="24"/>
        <v>0.4</v>
      </c>
      <c r="AR30" s="103">
        <f t="shared" si="24"/>
        <v>0.4</v>
      </c>
      <c r="AS30" s="103">
        <f t="shared" si="24"/>
        <v>0.60000000000000009</v>
      </c>
      <c r="AT30" s="103">
        <f t="shared" si="24"/>
        <v>0.60000000000000009</v>
      </c>
      <c r="AU30" s="103">
        <f t="shared" si="24"/>
        <v>0.60000000000000009</v>
      </c>
      <c r="AV30" s="103">
        <f t="shared" si="24"/>
        <v>0.60000000000000009</v>
      </c>
      <c r="AW30" s="103">
        <f t="shared" si="24"/>
        <v>0.60000000000000009</v>
      </c>
      <c r="AX30" s="103">
        <f t="shared" si="24"/>
        <v>0.8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5"/>
      <c r="B31" s="101" t="s">
        <v>106</v>
      </c>
      <c r="C31" s="293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1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82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5"/>
      <c r="B32" s="101" t="s">
        <v>107</v>
      </c>
      <c r="C32" s="293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0</v>
      </c>
      <c r="V32" s="103">
        <f t="shared" si="25"/>
        <v>0</v>
      </c>
      <c r="W32" s="103">
        <f t="shared" si="25"/>
        <v>0</v>
      </c>
      <c r="X32" s="103">
        <f t="shared" si="25"/>
        <v>0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82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5"/>
      <c r="B33" s="106"/>
      <c r="C33" s="293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8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5"/>
      <c r="B34" s="91" t="s">
        <v>108</v>
      </c>
      <c r="C34" s="93">
        <f>33.5789+0.2315</f>
        <v>33.810399999999994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0</v>
      </c>
      <c r="W34" s="94">
        <f t="shared" si="27"/>
        <v>0</v>
      </c>
      <c r="X34" s="94">
        <f t="shared" si="27"/>
        <v>0</v>
      </c>
      <c r="Y34" s="94">
        <f t="shared" si="27"/>
        <v>0</v>
      </c>
      <c r="Z34" s="94">
        <f t="shared" si="27"/>
        <v>3.3810399999999996</v>
      </c>
      <c r="AA34" s="94">
        <f t="shared" si="27"/>
        <v>3.3810399999999996</v>
      </c>
      <c r="AB34" s="94">
        <f t="shared" si="27"/>
        <v>3.3810399999999996</v>
      </c>
      <c r="AC34" s="94">
        <f t="shared" si="27"/>
        <v>3.3810399999999996</v>
      </c>
      <c r="AD34" s="94">
        <f t="shared" si="27"/>
        <v>3.3810399999999996</v>
      </c>
      <c r="AE34" s="94">
        <f t="shared" si="27"/>
        <v>3.3810399999999996</v>
      </c>
      <c r="AF34" s="94">
        <f t="shared" si="27"/>
        <v>3.3810399999999996</v>
      </c>
      <c r="AG34" s="94">
        <f t="shared" si="27"/>
        <v>8.4525999999999986</v>
      </c>
      <c r="AH34" s="94">
        <f t="shared" si="27"/>
        <v>8.4525999999999986</v>
      </c>
      <c r="AI34" s="94">
        <f t="shared" si="27"/>
        <v>8.4525999999999986</v>
      </c>
      <c r="AJ34" s="94">
        <f t="shared" ref="AJ34:BB34" si="28">+AJ30*$C34</f>
        <v>8.4525999999999986</v>
      </c>
      <c r="AK34" s="94">
        <f t="shared" si="28"/>
        <v>8.4525999999999986</v>
      </c>
      <c r="AL34" s="94">
        <f t="shared" si="28"/>
        <v>8.4525999999999986</v>
      </c>
      <c r="AM34" s="90">
        <f t="shared" si="28"/>
        <v>13.524159999999998</v>
      </c>
      <c r="AN34" s="94">
        <f t="shared" si="28"/>
        <v>13.524159999999998</v>
      </c>
      <c r="AO34" s="94">
        <f t="shared" si="28"/>
        <v>13.524159999999998</v>
      </c>
      <c r="AP34" s="94">
        <f t="shared" si="28"/>
        <v>13.524159999999998</v>
      </c>
      <c r="AQ34" s="94">
        <f t="shared" si="28"/>
        <v>13.524159999999998</v>
      </c>
      <c r="AR34" s="94">
        <f t="shared" si="28"/>
        <v>13.524159999999998</v>
      </c>
      <c r="AS34" s="94">
        <f t="shared" si="28"/>
        <v>20.286239999999999</v>
      </c>
      <c r="AT34" s="94">
        <f t="shared" si="28"/>
        <v>20.286239999999999</v>
      </c>
      <c r="AU34" s="94">
        <f t="shared" si="28"/>
        <v>20.286239999999999</v>
      </c>
      <c r="AV34" s="94">
        <f t="shared" si="28"/>
        <v>20.286239999999999</v>
      </c>
      <c r="AW34" s="94">
        <f t="shared" si="28"/>
        <v>20.286239999999999</v>
      </c>
      <c r="AX34" s="94">
        <f t="shared" si="28"/>
        <v>27.048319999999997</v>
      </c>
      <c r="AY34" s="94">
        <f t="shared" si="28"/>
        <v>33.810399999999994</v>
      </c>
      <c r="AZ34" s="94">
        <f t="shared" si="28"/>
        <v>33.810399999999994</v>
      </c>
      <c r="BA34" s="94">
        <f t="shared" si="28"/>
        <v>33.810399999999994</v>
      </c>
      <c r="BB34" s="9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6"/>
      <c r="B35" s="133" t="s">
        <v>109</v>
      </c>
      <c r="C35" s="134" t="str">
        <f>+'Detail by Turbine'!B11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0</v>
      </c>
      <c r="V35" s="135">
        <f t="shared" si="29"/>
        <v>0</v>
      </c>
      <c r="W35" s="135">
        <f t="shared" si="29"/>
        <v>0</v>
      </c>
      <c r="X35" s="135">
        <f t="shared" si="29"/>
        <v>0</v>
      </c>
      <c r="Y35" s="135">
        <f t="shared" si="29"/>
        <v>33.810399999999994</v>
      </c>
      <c r="Z35" s="135">
        <f t="shared" si="29"/>
        <v>33.810399999999994</v>
      </c>
      <c r="AA35" s="135">
        <f t="shared" si="29"/>
        <v>33.810399999999994</v>
      </c>
      <c r="AB35" s="135">
        <f t="shared" si="29"/>
        <v>33.810399999999994</v>
      </c>
      <c r="AC35" s="135">
        <f t="shared" si="29"/>
        <v>33.810399999999994</v>
      </c>
      <c r="AD35" s="135">
        <f t="shared" si="29"/>
        <v>33.810399999999994</v>
      </c>
      <c r="AE35" s="135">
        <f t="shared" si="29"/>
        <v>33.810399999999994</v>
      </c>
      <c r="AF35" s="135">
        <f t="shared" si="29"/>
        <v>33.810399999999994</v>
      </c>
      <c r="AG35" s="135">
        <f t="shared" si="29"/>
        <v>33.810399999999994</v>
      </c>
      <c r="AH35" s="135">
        <f t="shared" si="29"/>
        <v>33.810399999999994</v>
      </c>
      <c r="AI35" s="135">
        <f t="shared" si="29"/>
        <v>33.810399999999994</v>
      </c>
      <c r="AJ35" s="135">
        <f t="shared" ref="AJ35:BB35" si="30">+AJ32*$C34</f>
        <v>33.810399999999994</v>
      </c>
      <c r="AK35" s="135">
        <f t="shared" si="30"/>
        <v>33.810399999999994</v>
      </c>
      <c r="AL35" s="135">
        <f t="shared" si="30"/>
        <v>33.810399999999994</v>
      </c>
      <c r="AM35" s="136">
        <f t="shared" si="30"/>
        <v>33.810399999999994</v>
      </c>
      <c r="AN35" s="135">
        <f t="shared" si="30"/>
        <v>33.810399999999994</v>
      </c>
      <c r="AO35" s="135">
        <f t="shared" si="30"/>
        <v>33.810399999999994</v>
      </c>
      <c r="AP35" s="135">
        <f t="shared" si="30"/>
        <v>33.810399999999994</v>
      </c>
      <c r="AQ35" s="135">
        <f t="shared" si="30"/>
        <v>33.810399999999994</v>
      </c>
      <c r="AR35" s="135">
        <f t="shared" si="30"/>
        <v>33.810399999999994</v>
      </c>
      <c r="AS35" s="135">
        <f t="shared" si="30"/>
        <v>33.810399999999994</v>
      </c>
      <c r="AT35" s="135">
        <f t="shared" si="30"/>
        <v>33.810399999999994</v>
      </c>
      <c r="AU35" s="135">
        <f t="shared" si="30"/>
        <v>33.810399999999994</v>
      </c>
      <c r="AV35" s="135">
        <f t="shared" si="30"/>
        <v>33.810399999999994</v>
      </c>
      <c r="AW35" s="135">
        <f t="shared" si="30"/>
        <v>33.810399999999994</v>
      </c>
      <c r="AX35" s="135">
        <f t="shared" si="30"/>
        <v>33.810399999999994</v>
      </c>
      <c r="AY35" s="135">
        <f t="shared" si="30"/>
        <v>33.810399999999994</v>
      </c>
      <c r="AZ35" s="135">
        <f t="shared" si="30"/>
        <v>33.810399999999994</v>
      </c>
      <c r="BA35" s="135">
        <f t="shared" si="30"/>
        <v>33.810399999999994</v>
      </c>
      <c r="BB35" s="135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4">
        <f>+A28+1</f>
        <v>5</v>
      </c>
      <c r="B36" s="110" t="str">
        <f>+'Detail by Turbine'!G12</f>
        <v>MHI 501F Simple Cycle</v>
      </c>
      <c r="C36" s="290" t="str">
        <f>+'Detail by Turbine'!S12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84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5">
      <c r="A37" s="295"/>
      <c r="B37" s="115" t="s">
        <v>104</v>
      </c>
      <c r="C37" s="291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82">
        <v>0</v>
      </c>
      <c r="AN37" s="116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5">
      <c r="A38" s="295"/>
      <c r="B38" s="115" t="s">
        <v>105</v>
      </c>
      <c r="C38" s="291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82">
        <f t="shared" si="32"/>
        <v>0.60000000000000009</v>
      </c>
      <c r="AN38" s="116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5">
      <c r="A39" s="295"/>
      <c r="B39" s="115" t="s">
        <v>106</v>
      </c>
      <c r="C39" s="291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82">
        <v>0</v>
      </c>
      <c r="AN39" s="116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5">
      <c r="A40" s="295"/>
      <c r="B40" s="115" t="s">
        <v>107</v>
      </c>
      <c r="C40" s="291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82">
        <f t="shared" si="34"/>
        <v>1</v>
      </c>
      <c r="AN40" s="116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5">
      <c r="A41" s="295"/>
      <c r="B41" s="119"/>
      <c r="C41" s="291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83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5">
      <c r="A42" s="295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90">
        <f t="shared" si="36"/>
        <v>22.302108000000004</v>
      </c>
      <c r="AN42" s="124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6"/>
      <c r="B43" s="139" t="s">
        <v>109</v>
      </c>
      <c r="C43" s="140" t="str">
        <f>+'Detail by Turbine'!B12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36">
        <f t="shared" si="38"/>
        <v>37.170180000000002</v>
      </c>
      <c r="AN43" s="141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4">
        <f>+A36+1</f>
        <v>6</v>
      </c>
      <c r="B44" s="110" t="str">
        <f>+'Detail by Turbine'!G13</f>
        <v>501D5A Simple Cycle</v>
      </c>
      <c r="C44" s="290" t="str">
        <f>+'Detail by Turbine'!S13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84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5">
      <c r="A45" s="295"/>
      <c r="B45" s="115" t="s">
        <v>104</v>
      </c>
      <c r="C45" s="291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82">
        <v>0</v>
      </c>
      <c r="AN45" s="116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5">
      <c r="A46" s="295"/>
      <c r="B46" s="115" t="s">
        <v>105</v>
      </c>
      <c r="C46" s="291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82">
        <f t="shared" si="40"/>
        <v>0.93641557169672751</v>
      </c>
      <c r="AN46" s="116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5">
      <c r="A47" s="295"/>
      <c r="B47" s="115" t="s">
        <v>106</v>
      </c>
      <c r="C47" s="291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82">
        <v>0</v>
      </c>
      <c r="AN47" s="116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5">
      <c r="A48" s="295"/>
      <c r="B48" s="115" t="s">
        <v>107</v>
      </c>
      <c r="C48" s="291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82">
        <f t="shared" si="42"/>
        <v>1</v>
      </c>
      <c r="AN48" s="116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5">
      <c r="A49" s="295"/>
      <c r="B49" s="119"/>
      <c r="C49" s="291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83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5">
      <c r="A50" s="295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90">
        <f t="shared" si="44"/>
        <v>22.947800000000004</v>
      </c>
      <c r="AN50" s="124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6"/>
      <c r="B51" s="139" t="s">
        <v>109</v>
      </c>
      <c r="C51" s="140" t="str">
        <f>+'Detail by Turbine'!B13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36">
        <f t="shared" si="46"/>
        <v>24.506</v>
      </c>
      <c r="AN51" s="141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4">
        <f>+A44+1</f>
        <v>7</v>
      </c>
      <c r="B52" s="110" t="str">
        <f>+'Detail by Turbine'!G14</f>
        <v>9FA STAG Power Islands</v>
      </c>
      <c r="C52" s="290" t="str">
        <f>+'Detail by Turbine'!S14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84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5"/>
      <c r="B53" s="115" t="s">
        <v>104</v>
      </c>
      <c r="C53" s="291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82">
        <v>0.02</v>
      </c>
      <c r="AN53" s="116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5">
      <c r="A54" s="295"/>
      <c r="B54" s="115" t="s">
        <v>105</v>
      </c>
      <c r="C54" s="291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82">
        <f t="shared" si="48"/>
        <v>0.77000000000000024</v>
      </c>
      <c r="AN54" s="116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5">
      <c r="A55" s="295"/>
      <c r="B55" s="115" t="s">
        <v>106</v>
      </c>
      <c r="C55" s="291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82">
        <f t="shared" si="49"/>
        <v>1.3999999999999901E-2</v>
      </c>
      <c r="AN55" s="116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5">
      <c r="A56" s="295"/>
      <c r="B56" s="115" t="s">
        <v>107</v>
      </c>
      <c r="C56" s="291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82">
        <v>0.70099999999999996</v>
      </c>
      <c r="AN56" s="116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5">
      <c r="A57" s="295"/>
      <c r="B57" s="119"/>
      <c r="C57" s="291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83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5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90">
        <f t="shared" si="52"/>
        <v>64.230833333333351</v>
      </c>
      <c r="AN58" s="124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6"/>
      <c r="B59" s="139" t="s">
        <v>109</v>
      </c>
      <c r="C59" s="140" t="str">
        <f>+'Detail by Turbine'!B14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36">
        <f t="shared" si="54"/>
        <v>58.47508333333333</v>
      </c>
      <c r="AN59" s="141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4">
        <f>+A52+1</f>
        <v>8</v>
      </c>
      <c r="B60" s="110" t="str">
        <f>+'Detail by Turbine'!G15</f>
        <v>9FA STAG Power Islands</v>
      </c>
      <c r="C60" s="290" t="str">
        <f>+'Detail by Turbine'!S15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84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5"/>
      <c r="B61" s="115" t="s">
        <v>104</v>
      </c>
      <c r="C61" s="291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82">
        <v>0.02</v>
      </c>
      <c r="AN61" s="116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5">
      <c r="A62" s="295"/>
      <c r="B62" s="115" t="s">
        <v>105</v>
      </c>
      <c r="C62" s="291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82">
        <f t="shared" si="56"/>
        <v>0.77000000000000024</v>
      </c>
      <c r="AN62" s="116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5">
      <c r="A63" s="295"/>
      <c r="B63" s="115" t="s">
        <v>106</v>
      </c>
      <c r="C63" s="291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82">
        <f t="shared" si="57"/>
        <v>1.3999999999999901E-2</v>
      </c>
      <c r="AN63" s="116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5">
      <c r="A64" s="295"/>
      <c r="B64" s="115" t="s">
        <v>107</v>
      </c>
      <c r="C64" s="291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82">
        <v>0.70099999999999996</v>
      </c>
      <c r="AN64" s="116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5">
      <c r="A65" s="295"/>
      <c r="B65" s="119"/>
      <c r="C65" s="291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83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5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90">
        <f t="shared" si="60"/>
        <v>64.230833333333351</v>
      </c>
      <c r="AN66" s="124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6"/>
      <c r="B67" s="139" t="s">
        <v>109</v>
      </c>
      <c r="C67" s="140" t="str">
        <f>+'Detail by Turbine'!B15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36">
        <f t="shared" si="62"/>
        <v>58.47508333333333</v>
      </c>
      <c r="AN67" s="141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4">
        <f>+A60+1</f>
        <v>9</v>
      </c>
      <c r="B68" s="110" t="str">
        <f>+'Detail by Turbine'!G16</f>
        <v>9FA STAG Power Islands</v>
      </c>
      <c r="C68" s="290" t="str">
        <f>+'Detail by Turbine'!S16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84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5"/>
      <c r="B69" s="115" t="s">
        <v>104</v>
      </c>
      <c r="C69" s="291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82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5"/>
      <c r="B70" s="115" t="s">
        <v>105</v>
      </c>
      <c r="C70" s="291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82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5"/>
      <c r="B71" s="115" t="s">
        <v>106</v>
      </c>
      <c r="C71" s="291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82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5"/>
      <c r="B72" s="115" t="s">
        <v>107</v>
      </c>
      <c r="C72" s="291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82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5"/>
      <c r="B73" s="119"/>
      <c r="C73" s="291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8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5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90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6"/>
      <c r="B75" s="139" t="s">
        <v>109</v>
      </c>
      <c r="C75" s="140" t="str">
        <f>+'Detail by Turbine'!B16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36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8" thickTop="1" x14ac:dyDescent="0.25">
      <c r="A76" s="294">
        <f>+A68+1</f>
        <v>10</v>
      </c>
      <c r="B76" s="110" t="str">
        <f>+'Detail by Turbine'!G17</f>
        <v>11N1</v>
      </c>
      <c r="C76" s="290" t="str">
        <f>+'Detail by Turbine'!S17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85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5">
      <c r="A77" s="295"/>
      <c r="B77" s="115" t="s">
        <v>104</v>
      </c>
      <c r="C77" s="291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82">
        <v>0</v>
      </c>
      <c r="AN77" s="116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5">
      <c r="A78" s="295"/>
      <c r="B78" s="115" t="s">
        <v>105</v>
      </c>
      <c r="C78" s="291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82">
        <f t="shared" si="72"/>
        <v>1</v>
      </c>
      <c r="AN78" s="116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5">
      <c r="A79" s="295"/>
      <c r="B79" s="115" t="s">
        <v>106</v>
      </c>
      <c r="C79" s="291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82">
        <v>0</v>
      </c>
      <c r="AN79" s="116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5">
      <c r="A80" s="295"/>
      <c r="B80" s="115" t="s">
        <v>107</v>
      </c>
      <c r="C80" s="291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82">
        <f t="shared" si="74"/>
        <v>1</v>
      </c>
      <c r="AN80" s="116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5">
      <c r="A81" s="295"/>
      <c r="B81" s="119"/>
      <c r="C81" s="291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83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5">
      <c r="A82" s="295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90">
        <f t="shared" si="76"/>
        <v>17.25</v>
      </c>
      <c r="AN82" s="124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8" thickBot="1" x14ac:dyDescent="0.3">
      <c r="A83" s="296"/>
      <c r="B83" s="139" t="s">
        <v>109</v>
      </c>
      <c r="C83" s="140" t="str">
        <f>+'Detail by Turbine'!B17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36">
        <f t="shared" si="78"/>
        <v>17.25</v>
      </c>
      <c r="AN83" s="141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8" thickTop="1" x14ac:dyDescent="0.25">
      <c r="A84" s="294">
        <f>+A76+1</f>
        <v>11</v>
      </c>
      <c r="B84" s="110" t="str">
        <f>+'Detail by Turbine'!G18</f>
        <v>11N1</v>
      </c>
      <c r="C84" s="290" t="str">
        <f>+'Detail by Turbine'!S18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85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5">
      <c r="A85" s="295"/>
      <c r="B85" s="115" t="s">
        <v>104</v>
      </c>
      <c r="C85" s="291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82">
        <v>0</v>
      </c>
      <c r="AN85" s="116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5">
      <c r="A86" s="295"/>
      <c r="B86" s="115" t="s">
        <v>105</v>
      </c>
      <c r="C86" s="291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82">
        <f t="shared" si="80"/>
        <v>1</v>
      </c>
      <c r="AN86" s="116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5">
      <c r="A87" s="295"/>
      <c r="B87" s="115" t="s">
        <v>106</v>
      </c>
      <c r="C87" s="291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82">
        <v>0</v>
      </c>
      <c r="AN87" s="116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5">
      <c r="A88" s="295"/>
      <c r="B88" s="115" t="s">
        <v>107</v>
      </c>
      <c r="C88" s="291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82">
        <f t="shared" si="82"/>
        <v>1</v>
      </c>
      <c r="AN88" s="116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5">
      <c r="A89" s="295"/>
      <c r="B89" s="119"/>
      <c r="C89" s="291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83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5">
      <c r="A90" s="295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90">
        <f t="shared" si="84"/>
        <v>17.25</v>
      </c>
      <c r="AN90" s="124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8" thickBot="1" x14ac:dyDescent="0.3">
      <c r="A91" s="296"/>
      <c r="B91" s="139" t="s">
        <v>109</v>
      </c>
      <c r="C91" s="140" t="str">
        <f>+'Detail by Turbine'!B18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36">
        <f t="shared" si="86"/>
        <v>17.25</v>
      </c>
      <c r="AN91" s="141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8" thickTop="1" x14ac:dyDescent="0.25">
      <c r="A92" s="294">
        <f>+A84+1</f>
        <v>12</v>
      </c>
      <c r="B92" s="110" t="str">
        <f>+'Detail by Turbine'!G19</f>
        <v>Fr 6B 60 hz power barges (BV = 0)</v>
      </c>
      <c r="C92" s="290" t="str">
        <f>+'Detail by Turbine'!S19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85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5"/>
      <c r="B93" s="115" t="s">
        <v>104</v>
      </c>
      <c r="C93" s="291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82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5"/>
      <c r="B94" s="115" t="s">
        <v>105</v>
      </c>
      <c r="C94" s="291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82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5"/>
      <c r="B95" s="115" t="s">
        <v>106</v>
      </c>
      <c r="C95" s="291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82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5"/>
      <c r="B96" s="115" t="s">
        <v>107</v>
      </c>
      <c r="C96" s="291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82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5"/>
      <c r="B97" s="119"/>
      <c r="C97" s="291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83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5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90">
        <f t="shared" si="92"/>
        <v>6.5</v>
      </c>
      <c r="AN98" s="124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6"/>
      <c r="B99" s="139" t="s">
        <v>109</v>
      </c>
      <c r="C99" s="140" t="str">
        <f>+'Detail by Turbine'!B19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36">
        <f t="shared" si="94"/>
        <v>6.5</v>
      </c>
      <c r="AN99" s="141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4">
        <f>+A92+1</f>
        <v>13</v>
      </c>
      <c r="B100" s="110" t="str">
        <f>+'Detail by Turbine'!G20</f>
        <v>Fr 6B 60 hz power barges (BV = 0)</v>
      </c>
      <c r="C100" s="290" t="str">
        <f>+'Detail by Turbine'!S20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85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5"/>
      <c r="B101" s="115" t="s">
        <v>104</v>
      </c>
      <c r="C101" s="291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82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5"/>
      <c r="B102" s="115" t="s">
        <v>105</v>
      </c>
      <c r="C102" s="291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82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5"/>
      <c r="B103" s="115" t="s">
        <v>106</v>
      </c>
      <c r="C103" s="291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82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5"/>
      <c r="B104" s="115" t="s">
        <v>107</v>
      </c>
      <c r="C104" s="291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82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5"/>
      <c r="B105" s="119"/>
      <c r="C105" s="291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83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5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90">
        <f t="shared" si="100"/>
        <v>6.5</v>
      </c>
      <c r="AN106" s="124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6"/>
      <c r="B107" s="139" t="s">
        <v>109</v>
      </c>
      <c r="C107" s="140" t="str">
        <f>+'Detail by Turbine'!B20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36">
        <f t="shared" si="102"/>
        <v>6.5</v>
      </c>
      <c r="AN107" s="141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5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81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5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81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7" customFormat="1" x14ac:dyDescent="0.25">
      <c r="B110" s="197" t="s">
        <v>124</v>
      </c>
      <c r="C110" s="198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81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</row>
    <row r="111" spans="1:89" s="197" customFormat="1" x14ac:dyDescent="0.25">
      <c r="B111" s="197" t="s">
        <v>108</v>
      </c>
      <c r="C111" s="24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81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200"/>
      <c r="BD111" s="201"/>
      <c r="BE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</row>
    <row r="112" spans="1:89" s="197" customFormat="1" x14ac:dyDescent="0.25">
      <c r="B112" s="197" t="s">
        <v>109</v>
      </c>
      <c r="C112" s="212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81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200"/>
      <c r="BD112" s="201"/>
      <c r="BE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</row>
    <row r="113" spans="2:89" s="77" customFormat="1" x14ac:dyDescent="0.25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81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5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0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5">
      <c r="B115" s="91" t="s">
        <v>108</v>
      </c>
      <c r="C115" s="93">
        <f t="shared" ref="C115:AH115" si="103">+C26+C34+C10+C18+C50</f>
        <v>168.49697999999998</v>
      </c>
      <c r="D115" s="252">
        <f t="shared" si="103"/>
        <v>0</v>
      </c>
      <c r="E115" s="252">
        <f t="shared" si="103"/>
        <v>0</v>
      </c>
      <c r="F115" s="252">
        <f t="shared" si="103"/>
        <v>1.2101999999999999</v>
      </c>
      <c r="G115" s="252">
        <f t="shared" si="103"/>
        <v>1.2101999999999999</v>
      </c>
      <c r="H115" s="252">
        <f t="shared" si="103"/>
        <v>1.2101999999999999</v>
      </c>
      <c r="I115" s="252">
        <f t="shared" si="103"/>
        <v>1.2101999999999999</v>
      </c>
      <c r="J115" s="252">
        <f t="shared" si="103"/>
        <v>6.0369999999999999</v>
      </c>
      <c r="K115" s="252">
        <f t="shared" si="103"/>
        <v>10.8544</v>
      </c>
      <c r="L115" s="252">
        <f t="shared" si="103"/>
        <v>10.8544</v>
      </c>
      <c r="M115" s="252">
        <f t="shared" si="103"/>
        <v>12.660900000000002</v>
      </c>
      <c r="N115" s="252">
        <f t="shared" si="103"/>
        <v>15.671800000000003</v>
      </c>
      <c r="O115" s="252">
        <f t="shared" si="103"/>
        <v>15.671800000000003</v>
      </c>
      <c r="P115" s="252">
        <f t="shared" si="103"/>
        <v>18.080500000000004</v>
      </c>
      <c r="Q115" s="252">
        <f t="shared" si="103"/>
        <v>18.682700000000004</v>
      </c>
      <c r="R115" s="252">
        <f t="shared" si="103"/>
        <v>19.936800000000005</v>
      </c>
      <c r="S115" s="252">
        <f t="shared" si="103"/>
        <v>20.539000000000005</v>
      </c>
      <c r="T115" s="252">
        <f t="shared" si="103"/>
        <v>20.539000000000005</v>
      </c>
      <c r="U115" s="252">
        <f t="shared" si="103"/>
        <v>21.141200000000005</v>
      </c>
      <c r="V115" s="252">
        <f t="shared" si="103"/>
        <v>25.460418000000004</v>
      </c>
      <c r="W115" s="252">
        <f t="shared" si="103"/>
        <v>25.460418000000004</v>
      </c>
      <c r="X115" s="252">
        <f t="shared" si="103"/>
        <v>26.664818000000004</v>
      </c>
      <c r="Y115" s="252">
        <f t="shared" si="103"/>
        <v>32.240345000000005</v>
      </c>
      <c r="Z115" s="252">
        <f t="shared" si="103"/>
        <v>39.002425000000002</v>
      </c>
      <c r="AA115" s="252">
        <f t="shared" si="103"/>
        <v>39.002425000000002</v>
      </c>
      <c r="AB115" s="252">
        <f t="shared" si="103"/>
        <v>39.002425000000002</v>
      </c>
      <c r="AC115" s="252">
        <f t="shared" si="103"/>
        <v>44.57795200000001</v>
      </c>
      <c r="AD115" s="252">
        <f t="shared" si="103"/>
        <v>44.57795200000001</v>
      </c>
      <c r="AE115" s="252">
        <f t="shared" si="103"/>
        <v>44.57795200000001</v>
      </c>
      <c r="AF115" s="252">
        <f t="shared" si="103"/>
        <v>48.497952000000005</v>
      </c>
      <c r="AG115" s="252">
        <f t="shared" si="103"/>
        <v>59.817071999999996</v>
      </c>
      <c r="AH115" s="252">
        <f t="shared" si="103"/>
        <v>60.993071999999998</v>
      </c>
      <c r="AI115" s="252">
        <f t="shared" ref="AI115:BB115" si="104">+AI26+AI34+AI10+AI18+AI50</f>
        <v>69.603108000000006</v>
      </c>
      <c r="AJ115" s="252">
        <f t="shared" si="104"/>
        <v>70.779108000000008</v>
      </c>
      <c r="AK115" s="252">
        <f t="shared" si="104"/>
        <v>71.95510800000001</v>
      </c>
      <c r="AL115" s="252">
        <f t="shared" si="104"/>
        <v>78.202668000000003</v>
      </c>
      <c r="AM115" s="284">
        <f t="shared" si="104"/>
        <v>91.884264000000002</v>
      </c>
      <c r="AN115" s="252">
        <f t="shared" si="104"/>
        <v>93.060264000000004</v>
      </c>
      <c r="AO115" s="252">
        <f t="shared" si="104"/>
        <v>103.2287</v>
      </c>
      <c r="AP115" s="252">
        <f t="shared" si="104"/>
        <v>104.40470000000002</v>
      </c>
      <c r="AQ115" s="252">
        <f t="shared" si="104"/>
        <v>105.58070000000001</v>
      </c>
      <c r="AR115" s="252">
        <f t="shared" si="104"/>
        <v>107.14870000000002</v>
      </c>
      <c r="AS115" s="252">
        <f t="shared" si="104"/>
        <v>122.24086000000001</v>
      </c>
      <c r="AT115" s="252">
        <f t="shared" si="104"/>
        <v>123.80886000000001</v>
      </c>
      <c r="AU115" s="252">
        <f t="shared" si="104"/>
        <v>125.37686000000002</v>
      </c>
      <c r="AV115" s="252">
        <f t="shared" si="104"/>
        <v>133.70694</v>
      </c>
      <c r="AW115" s="252">
        <f t="shared" si="104"/>
        <v>135.27494000000002</v>
      </c>
      <c r="AX115" s="252">
        <f t="shared" si="104"/>
        <v>150.36709999999999</v>
      </c>
      <c r="AY115" s="252">
        <f t="shared" si="104"/>
        <v>158.69718000000003</v>
      </c>
      <c r="AZ115" s="252">
        <f t="shared" si="104"/>
        <v>166.53718000000001</v>
      </c>
      <c r="BA115" s="252">
        <f t="shared" si="104"/>
        <v>168.49718000000001</v>
      </c>
      <c r="BB115" s="252">
        <f t="shared" si="104"/>
        <v>168.49718000000001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5">
      <c r="B116" s="91" t="s">
        <v>109</v>
      </c>
      <c r="C116" s="97"/>
      <c r="D116" s="252">
        <f t="shared" ref="D116:AI116" si="105">+D27+D35+D11+D19+D51</f>
        <v>1.2253000000000001</v>
      </c>
      <c r="E116" s="252">
        <f t="shared" si="105"/>
        <v>1.2253000000000001</v>
      </c>
      <c r="F116" s="252">
        <f t="shared" si="105"/>
        <v>3.6759000000000004</v>
      </c>
      <c r="G116" s="252">
        <f t="shared" si="105"/>
        <v>3.6759000000000004</v>
      </c>
      <c r="H116" s="252">
        <f t="shared" si="105"/>
        <v>3.6759000000000004</v>
      </c>
      <c r="I116" s="252">
        <f t="shared" si="105"/>
        <v>3.6759000000000004</v>
      </c>
      <c r="J116" s="252">
        <f t="shared" si="105"/>
        <v>3.6759000000000004</v>
      </c>
      <c r="K116" s="252">
        <f t="shared" si="105"/>
        <v>4.9012000000000002</v>
      </c>
      <c r="L116" s="252">
        <f t="shared" si="105"/>
        <v>4.9012000000000002</v>
      </c>
      <c r="M116" s="252">
        <f t="shared" si="105"/>
        <v>4.9012000000000002</v>
      </c>
      <c r="N116" s="252">
        <f t="shared" si="105"/>
        <v>6.1265000000000001</v>
      </c>
      <c r="O116" s="252">
        <f t="shared" si="105"/>
        <v>6.1265000000000001</v>
      </c>
      <c r="P116" s="252">
        <f t="shared" si="105"/>
        <v>6.1265000000000001</v>
      </c>
      <c r="Q116" s="252">
        <f t="shared" si="105"/>
        <v>8.5770999999999997</v>
      </c>
      <c r="R116" s="252">
        <f t="shared" si="105"/>
        <v>8.5770999999999997</v>
      </c>
      <c r="S116" s="252">
        <f t="shared" si="105"/>
        <v>8.5770999999999997</v>
      </c>
      <c r="T116" s="252">
        <f t="shared" si="105"/>
        <v>8.5770999999999997</v>
      </c>
      <c r="U116" s="252">
        <f t="shared" si="105"/>
        <v>45.747280000000003</v>
      </c>
      <c r="V116" s="252">
        <f t="shared" si="105"/>
        <v>45.747280000000003</v>
      </c>
      <c r="W116" s="252">
        <f t="shared" si="105"/>
        <v>45.747280000000003</v>
      </c>
      <c r="X116" s="252">
        <f t="shared" si="105"/>
        <v>61.676180000000002</v>
      </c>
      <c r="Y116" s="252">
        <f t="shared" si="105"/>
        <v>129.29697999999999</v>
      </c>
      <c r="Z116" s="252">
        <f t="shared" si="105"/>
        <v>129.29697999999999</v>
      </c>
      <c r="AA116" s="252">
        <f t="shared" si="105"/>
        <v>129.29697999999999</v>
      </c>
      <c r="AB116" s="252">
        <f t="shared" si="105"/>
        <v>129.29697999999999</v>
      </c>
      <c r="AC116" s="252">
        <f t="shared" si="105"/>
        <v>129.29697999999999</v>
      </c>
      <c r="AD116" s="252">
        <f t="shared" si="105"/>
        <v>129.29697999999999</v>
      </c>
      <c r="AE116" s="252">
        <f t="shared" si="105"/>
        <v>129.29697999999999</v>
      </c>
      <c r="AF116" s="252">
        <f t="shared" si="105"/>
        <v>133.21697999999998</v>
      </c>
      <c r="AG116" s="252">
        <f t="shared" si="105"/>
        <v>133.21697999999998</v>
      </c>
      <c r="AH116" s="252">
        <f t="shared" si="105"/>
        <v>134.00097999999997</v>
      </c>
      <c r="AI116" s="252">
        <f t="shared" si="105"/>
        <v>134.78497999999999</v>
      </c>
      <c r="AJ116" s="252">
        <f t="shared" ref="AJ116:BB116" si="106">+AJ27+AJ35+AJ11+AJ19+AJ51</f>
        <v>135.56898000000001</v>
      </c>
      <c r="AK116" s="252">
        <f t="shared" si="106"/>
        <v>136.35298</v>
      </c>
      <c r="AL116" s="252">
        <f t="shared" si="106"/>
        <v>137.13697999999999</v>
      </c>
      <c r="AM116" s="90">
        <f t="shared" si="106"/>
        <v>137.92097999999999</v>
      </c>
      <c r="AN116" s="252">
        <f t="shared" si="106"/>
        <v>138.70497999999998</v>
      </c>
      <c r="AO116" s="252">
        <f t="shared" si="106"/>
        <v>139.48898</v>
      </c>
      <c r="AP116" s="252">
        <f t="shared" si="106"/>
        <v>140.27297999999999</v>
      </c>
      <c r="AQ116" s="252">
        <f t="shared" si="106"/>
        <v>141.05698000000001</v>
      </c>
      <c r="AR116" s="252">
        <f t="shared" si="106"/>
        <v>141.84098</v>
      </c>
      <c r="AS116" s="252">
        <f t="shared" si="106"/>
        <v>142.62497999999999</v>
      </c>
      <c r="AT116" s="252">
        <f t="shared" si="106"/>
        <v>143.40897999999999</v>
      </c>
      <c r="AU116" s="252">
        <f t="shared" si="106"/>
        <v>144.19297999999998</v>
      </c>
      <c r="AV116" s="252">
        <f t="shared" si="106"/>
        <v>144.97698</v>
      </c>
      <c r="AW116" s="252">
        <f t="shared" si="106"/>
        <v>144.97698</v>
      </c>
      <c r="AX116" s="252">
        <f t="shared" si="106"/>
        <v>144.97698</v>
      </c>
      <c r="AY116" s="252">
        <f t="shared" si="106"/>
        <v>144.97698</v>
      </c>
      <c r="AZ116" s="252">
        <f t="shared" si="106"/>
        <v>144.97698</v>
      </c>
      <c r="BA116" s="252">
        <f t="shared" si="106"/>
        <v>144.97698</v>
      </c>
      <c r="BB116" s="252">
        <f t="shared" si="106"/>
        <v>168.49697999999998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5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90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5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30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5">
      <c r="B119" s="122" t="s">
        <v>108</v>
      </c>
      <c r="C119" s="123">
        <f>C42+C98+C106+C90+C82+C58+C66+C74</f>
        <v>334.92018000000002</v>
      </c>
      <c r="D119" s="253">
        <f>D42+D98+D106+D90+D82+D58+D66+D74</f>
        <v>0</v>
      </c>
      <c r="E119" s="253">
        <f t="shared" ref="E119:BB119" si="107">E42+E98+E106+E90+E82+E58+E66+E74</f>
        <v>0</v>
      </c>
      <c r="F119" s="253">
        <f t="shared" si="107"/>
        <v>0</v>
      </c>
      <c r="G119" s="253">
        <f t="shared" si="107"/>
        <v>0</v>
      </c>
      <c r="H119" s="253">
        <f t="shared" si="107"/>
        <v>0</v>
      </c>
      <c r="I119" s="253">
        <f t="shared" si="107"/>
        <v>0</v>
      </c>
      <c r="J119" s="253">
        <f t="shared" si="107"/>
        <v>0</v>
      </c>
      <c r="K119" s="253">
        <f t="shared" si="107"/>
        <v>0</v>
      </c>
      <c r="L119" s="253">
        <f t="shared" si="107"/>
        <v>0</v>
      </c>
      <c r="M119" s="253">
        <f t="shared" si="107"/>
        <v>0</v>
      </c>
      <c r="N119" s="253">
        <f t="shared" si="107"/>
        <v>0</v>
      </c>
      <c r="O119" s="253">
        <f t="shared" si="107"/>
        <v>0</v>
      </c>
      <c r="P119" s="253">
        <f t="shared" si="107"/>
        <v>0</v>
      </c>
      <c r="Q119" s="253">
        <f t="shared" si="107"/>
        <v>0</v>
      </c>
      <c r="R119" s="253">
        <f t="shared" si="107"/>
        <v>0</v>
      </c>
      <c r="S119" s="253">
        <f t="shared" si="107"/>
        <v>0</v>
      </c>
      <c r="T119" s="253">
        <f t="shared" si="107"/>
        <v>0</v>
      </c>
      <c r="U119" s="253">
        <f t="shared" si="107"/>
        <v>0</v>
      </c>
      <c r="V119" s="253">
        <f t="shared" si="107"/>
        <v>3.7170180000000004</v>
      </c>
      <c r="W119" s="253">
        <f t="shared" si="107"/>
        <v>51.217017999999996</v>
      </c>
      <c r="X119" s="253">
        <f t="shared" si="107"/>
        <v>76.242018000000002</v>
      </c>
      <c r="Y119" s="253">
        <f t="shared" si="107"/>
        <v>76.242018000000002</v>
      </c>
      <c r="Z119" s="253">
        <f t="shared" si="107"/>
        <v>81.81754500000001</v>
      </c>
      <c r="AA119" s="253">
        <f t="shared" si="107"/>
        <v>139.375045</v>
      </c>
      <c r="AB119" s="253">
        <f t="shared" si="107"/>
        <v>151.88754500000002</v>
      </c>
      <c r="AC119" s="253">
        <f t="shared" si="107"/>
        <v>164.40004500000001</v>
      </c>
      <c r="AD119" s="253">
        <f t="shared" si="107"/>
        <v>176.91254499999999</v>
      </c>
      <c r="AE119" s="253">
        <f t="shared" si="107"/>
        <v>189.42504500000004</v>
      </c>
      <c r="AF119" s="253">
        <f t="shared" si="107"/>
        <v>207.51307200000002</v>
      </c>
      <c r="AG119" s="253">
        <f t="shared" si="107"/>
        <v>217.52307200000007</v>
      </c>
      <c r="AH119" s="253">
        <f t="shared" si="107"/>
        <v>225.03057200000006</v>
      </c>
      <c r="AI119" s="253">
        <f t="shared" si="107"/>
        <v>232.53807200000006</v>
      </c>
      <c r="AJ119" s="253">
        <f t="shared" si="107"/>
        <v>240.04557200000005</v>
      </c>
      <c r="AK119" s="253">
        <f t="shared" si="107"/>
        <v>245.05057200000005</v>
      </c>
      <c r="AL119" s="253">
        <f t="shared" si="107"/>
        <v>257.48960800000009</v>
      </c>
      <c r="AM119" s="284">
        <f t="shared" si="107"/>
        <v>262.49460800000008</v>
      </c>
      <c r="AN119" s="253">
        <f t="shared" si="107"/>
        <v>267.49960800000008</v>
      </c>
      <c r="AO119" s="253">
        <f t="shared" si="107"/>
        <v>289.94864400000006</v>
      </c>
      <c r="AP119" s="253">
        <f t="shared" si="107"/>
        <v>314.90018000000009</v>
      </c>
      <c r="AQ119" s="253">
        <f t="shared" si="107"/>
        <v>329.91518000000013</v>
      </c>
      <c r="AR119" s="253">
        <f t="shared" si="107"/>
        <v>332.41768000000013</v>
      </c>
      <c r="AS119" s="253">
        <f t="shared" si="107"/>
        <v>334.92018000000013</v>
      </c>
      <c r="AT119" s="253">
        <f t="shared" si="107"/>
        <v>334.92018000000013</v>
      </c>
      <c r="AU119" s="253">
        <f t="shared" si="107"/>
        <v>334.92018000000013</v>
      </c>
      <c r="AV119" s="253">
        <f t="shared" si="107"/>
        <v>334.92018000000013</v>
      </c>
      <c r="AW119" s="253">
        <f t="shared" si="107"/>
        <v>334.92018000000013</v>
      </c>
      <c r="AX119" s="253">
        <f t="shared" si="107"/>
        <v>334.92018000000013</v>
      </c>
      <c r="AY119" s="253">
        <f t="shared" si="107"/>
        <v>334.92018000000013</v>
      </c>
      <c r="AZ119" s="253">
        <f t="shared" si="107"/>
        <v>334.92018000000013</v>
      </c>
      <c r="BA119" s="253">
        <f t="shared" si="107"/>
        <v>334.92018000000013</v>
      </c>
      <c r="BB119" s="253">
        <f t="shared" si="107"/>
        <v>334.92018000000013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5">
      <c r="B120" s="122" t="s">
        <v>109</v>
      </c>
      <c r="C120" s="123"/>
      <c r="D120" s="253">
        <f t="shared" ref="D120:BB120" si="108">D43+D99+D107+D91+D83+D59+D67+D75</f>
        <v>0</v>
      </c>
      <c r="E120" s="253">
        <f t="shared" si="108"/>
        <v>0</v>
      </c>
      <c r="F120" s="253">
        <f t="shared" si="108"/>
        <v>0</v>
      </c>
      <c r="G120" s="253">
        <f t="shared" si="108"/>
        <v>0</v>
      </c>
      <c r="H120" s="253">
        <f t="shared" si="108"/>
        <v>0</v>
      </c>
      <c r="I120" s="253">
        <f t="shared" si="108"/>
        <v>0</v>
      </c>
      <c r="J120" s="253">
        <f t="shared" si="108"/>
        <v>0</v>
      </c>
      <c r="K120" s="253">
        <f t="shared" si="108"/>
        <v>0</v>
      </c>
      <c r="L120" s="253">
        <f t="shared" si="108"/>
        <v>0</v>
      </c>
      <c r="M120" s="253">
        <f t="shared" si="108"/>
        <v>0</v>
      </c>
      <c r="N120" s="253">
        <f t="shared" si="108"/>
        <v>0</v>
      </c>
      <c r="O120" s="253">
        <f t="shared" si="108"/>
        <v>0</v>
      </c>
      <c r="P120" s="253">
        <f t="shared" si="108"/>
        <v>0</v>
      </c>
      <c r="Q120" s="253">
        <f t="shared" si="108"/>
        <v>0</v>
      </c>
      <c r="R120" s="253">
        <f t="shared" si="108"/>
        <v>0</v>
      </c>
      <c r="S120" s="253">
        <f t="shared" si="108"/>
        <v>0</v>
      </c>
      <c r="T120" s="253">
        <f t="shared" si="108"/>
        <v>0</v>
      </c>
      <c r="U120" s="253">
        <f t="shared" si="108"/>
        <v>37.170180000000002</v>
      </c>
      <c r="V120" s="253">
        <f t="shared" si="108"/>
        <v>62.195180000000008</v>
      </c>
      <c r="W120" s="253">
        <f t="shared" si="108"/>
        <v>112.94843000000002</v>
      </c>
      <c r="X120" s="253">
        <f t="shared" si="108"/>
        <v>117.20268</v>
      </c>
      <c r="Y120" s="253">
        <f t="shared" si="108"/>
        <v>121.20667999999999</v>
      </c>
      <c r="Z120" s="253">
        <f t="shared" si="108"/>
        <v>127.96343</v>
      </c>
      <c r="AA120" s="253">
        <f t="shared" si="108"/>
        <v>140.22568000000001</v>
      </c>
      <c r="AB120" s="253">
        <f t="shared" si="108"/>
        <v>154.99043000000003</v>
      </c>
      <c r="AC120" s="253">
        <f t="shared" si="108"/>
        <v>169.50493000000003</v>
      </c>
      <c r="AD120" s="253">
        <f t="shared" si="108"/>
        <v>182.01743000000002</v>
      </c>
      <c r="AE120" s="253">
        <f t="shared" si="108"/>
        <v>195.28068000000002</v>
      </c>
      <c r="AF120" s="253">
        <f t="shared" si="108"/>
        <v>208.79417999999998</v>
      </c>
      <c r="AG120" s="253">
        <f t="shared" si="108"/>
        <v>222.05743000000001</v>
      </c>
      <c r="AH120" s="253">
        <f t="shared" si="108"/>
        <v>232.31768</v>
      </c>
      <c r="AI120" s="253">
        <f t="shared" si="108"/>
        <v>239.82517999999999</v>
      </c>
      <c r="AJ120" s="253">
        <f t="shared" si="108"/>
        <v>247.83318000000003</v>
      </c>
      <c r="AK120" s="253">
        <f t="shared" si="108"/>
        <v>252.33768000000003</v>
      </c>
      <c r="AL120" s="253">
        <f t="shared" si="108"/>
        <v>256.59193000000005</v>
      </c>
      <c r="AM120" s="90">
        <f t="shared" si="108"/>
        <v>260.09542999999996</v>
      </c>
      <c r="AN120" s="253">
        <f t="shared" si="108"/>
        <v>263.09843000000001</v>
      </c>
      <c r="AO120" s="253">
        <f t="shared" si="108"/>
        <v>287.12243000000001</v>
      </c>
      <c r="AP120" s="253">
        <f t="shared" si="108"/>
        <v>310.89618000000002</v>
      </c>
      <c r="AQ120" s="253">
        <f t="shared" si="108"/>
        <v>333.91917999999998</v>
      </c>
      <c r="AR120" s="253">
        <f t="shared" si="108"/>
        <v>334.92018000000002</v>
      </c>
      <c r="AS120" s="253">
        <f t="shared" si="108"/>
        <v>334.92018000000002</v>
      </c>
      <c r="AT120" s="253">
        <f t="shared" si="108"/>
        <v>334.92018000000002</v>
      </c>
      <c r="AU120" s="253">
        <f t="shared" si="108"/>
        <v>334.92018000000002</v>
      </c>
      <c r="AV120" s="253">
        <f t="shared" si="108"/>
        <v>334.92018000000002</v>
      </c>
      <c r="AW120" s="253">
        <f t="shared" si="108"/>
        <v>334.92018000000002</v>
      </c>
      <c r="AX120" s="253">
        <f t="shared" si="108"/>
        <v>334.92018000000002</v>
      </c>
      <c r="AY120" s="253">
        <f t="shared" si="108"/>
        <v>334.92018000000002</v>
      </c>
      <c r="AZ120" s="253">
        <f t="shared" si="108"/>
        <v>334.92018000000002</v>
      </c>
      <c r="BA120" s="253">
        <f t="shared" si="108"/>
        <v>334.92018000000002</v>
      </c>
      <c r="BB120" s="253">
        <f t="shared" si="108"/>
        <v>334.92018000000002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5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90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5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30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5">
      <c r="B123" s="87" t="s">
        <v>108</v>
      </c>
      <c r="C123" s="89">
        <f>+C115+C119+C111</f>
        <v>503.41715999999997</v>
      </c>
      <c r="D123" s="129">
        <f>+D115+D119+D111</f>
        <v>0</v>
      </c>
      <c r="E123" s="129">
        <f t="shared" ref="E123:BB123" si="109">+E115+E119+E111</f>
        <v>0</v>
      </c>
      <c r="F123" s="129">
        <f t="shared" si="109"/>
        <v>1.2101999999999999</v>
      </c>
      <c r="G123" s="129">
        <f t="shared" si="109"/>
        <v>1.2101999999999999</v>
      </c>
      <c r="H123" s="129">
        <f t="shared" si="109"/>
        <v>1.2101999999999999</v>
      </c>
      <c r="I123" s="129">
        <f t="shared" si="109"/>
        <v>1.2101999999999999</v>
      </c>
      <c r="J123" s="129">
        <f t="shared" si="109"/>
        <v>6.0369999999999999</v>
      </c>
      <c r="K123" s="129">
        <f t="shared" si="109"/>
        <v>10.8544</v>
      </c>
      <c r="L123" s="129">
        <f t="shared" si="109"/>
        <v>10.8544</v>
      </c>
      <c r="M123" s="129">
        <f>+M115+M119+M111</f>
        <v>12.660900000000002</v>
      </c>
      <c r="N123" s="129">
        <f t="shared" si="109"/>
        <v>15.671800000000003</v>
      </c>
      <c r="O123" s="129">
        <f t="shared" si="109"/>
        <v>15.671800000000003</v>
      </c>
      <c r="P123" s="129">
        <f t="shared" si="109"/>
        <v>18.080500000000004</v>
      </c>
      <c r="Q123" s="129">
        <f t="shared" si="109"/>
        <v>18.682700000000004</v>
      </c>
      <c r="R123" s="129">
        <f t="shared" si="109"/>
        <v>19.936800000000005</v>
      </c>
      <c r="S123" s="129">
        <f t="shared" si="109"/>
        <v>20.539000000000005</v>
      </c>
      <c r="T123" s="129">
        <f t="shared" si="109"/>
        <v>20.539000000000005</v>
      </c>
      <c r="U123" s="129">
        <f t="shared" si="109"/>
        <v>21.141200000000005</v>
      </c>
      <c r="V123" s="129">
        <f t="shared" si="109"/>
        <v>29.177436000000004</v>
      </c>
      <c r="W123" s="129">
        <f t="shared" si="109"/>
        <v>76.677436</v>
      </c>
      <c r="X123" s="129">
        <f t="shared" si="109"/>
        <v>102.906836</v>
      </c>
      <c r="Y123" s="129">
        <f t="shared" si="109"/>
        <v>108.48236300000001</v>
      </c>
      <c r="Z123" s="129">
        <f t="shared" si="109"/>
        <v>120.81997000000001</v>
      </c>
      <c r="AA123" s="129">
        <f t="shared" si="109"/>
        <v>178.37747000000002</v>
      </c>
      <c r="AB123" s="129">
        <f t="shared" si="109"/>
        <v>190.88997000000001</v>
      </c>
      <c r="AC123" s="129">
        <f t="shared" si="109"/>
        <v>208.97799700000002</v>
      </c>
      <c r="AD123" s="129">
        <f>+AD115+AD119+AD111</f>
        <v>221.490497</v>
      </c>
      <c r="AE123" s="129">
        <f t="shared" si="109"/>
        <v>234.00299700000005</v>
      </c>
      <c r="AF123" s="129">
        <f t="shared" si="109"/>
        <v>256.01102400000002</v>
      </c>
      <c r="AG123" s="129">
        <f t="shared" si="109"/>
        <v>277.34014400000007</v>
      </c>
      <c r="AH123" s="129">
        <f t="shared" si="109"/>
        <v>286.02364400000005</v>
      </c>
      <c r="AI123" s="129">
        <f t="shared" si="109"/>
        <v>302.14118000000008</v>
      </c>
      <c r="AJ123" s="129">
        <f t="shared" si="109"/>
        <v>310.82468000000006</v>
      </c>
      <c r="AK123" s="129">
        <f t="shared" si="109"/>
        <v>317.00568000000004</v>
      </c>
      <c r="AL123" s="129">
        <f t="shared" si="109"/>
        <v>335.69227600000011</v>
      </c>
      <c r="AM123" s="130">
        <f t="shared" si="109"/>
        <v>354.37887200000011</v>
      </c>
      <c r="AN123" s="129">
        <f t="shared" si="109"/>
        <v>360.5598720000001</v>
      </c>
      <c r="AO123" s="129">
        <f t="shared" si="109"/>
        <v>393.17734400000006</v>
      </c>
      <c r="AP123" s="129">
        <f t="shared" si="109"/>
        <v>419.30488000000014</v>
      </c>
      <c r="AQ123" s="129">
        <f t="shared" si="109"/>
        <v>435.49588000000017</v>
      </c>
      <c r="AR123" s="129">
        <f t="shared" si="109"/>
        <v>439.56638000000015</v>
      </c>
      <c r="AS123" s="129">
        <f t="shared" si="109"/>
        <v>457.16104000000013</v>
      </c>
      <c r="AT123" s="129">
        <f t="shared" si="109"/>
        <v>458.72904000000017</v>
      </c>
      <c r="AU123" s="129">
        <f t="shared" si="109"/>
        <v>460.29704000000015</v>
      </c>
      <c r="AV123" s="129">
        <f t="shared" si="109"/>
        <v>468.6271200000001</v>
      </c>
      <c r="AW123" s="129">
        <f t="shared" si="109"/>
        <v>470.19512000000014</v>
      </c>
      <c r="AX123" s="129">
        <f t="shared" si="109"/>
        <v>485.28728000000012</v>
      </c>
      <c r="AY123" s="129">
        <f t="shared" si="109"/>
        <v>493.61736000000019</v>
      </c>
      <c r="AZ123" s="129">
        <f t="shared" si="109"/>
        <v>501.45736000000011</v>
      </c>
      <c r="BA123" s="129">
        <f t="shared" si="109"/>
        <v>503.41736000000014</v>
      </c>
      <c r="BB123" s="129">
        <f t="shared" si="109"/>
        <v>503.41736000000014</v>
      </c>
    </row>
    <row r="124" spans="2:89" s="77" customFormat="1" x14ac:dyDescent="0.25">
      <c r="B124" s="87" t="s">
        <v>109</v>
      </c>
      <c r="C124" s="89"/>
      <c r="D124" s="129">
        <f>+D116+D120+D112</f>
        <v>1.2253000000000001</v>
      </c>
      <c r="E124" s="129">
        <f t="shared" ref="E124:BB124" si="110">+E116+E120+E112</f>
        <v>1.2253000000000001</v>
      </c>
      <c r="F124" s="129">
        <f t="shared" si="110"/>
        <v>3.6759000000000004</v>
      </c>
      <c r="G124" s="129">
        <f t="shared" si="110"/>
        <v>3.6759000000000004</v>
      </c>
      <c r="H124" s="129">
        <f t="shared" si="110"/>
        <v>3.6759000000000004</v>
      </c>
      <c r="I124" s="129">
        <f t="shared" si="110"/>
        <v>3.6759000000000004</v>
      </c>
      <c r="J124" s="129">
        <f t="shared" si="110"/>
        <v>3.6759000000000004</v>
      </c>
      <c r="K124" s="129">
        <f t="shared" si="110"/>
        <v>4.9012000000000002</v>
      </c>
      <c r="L124" s="129">
        <f t="shared" si="110"/>
        <v>4.9012000000000002</v>
      </c>
      <c r="M124" s="129">
        <f>+M116+M120+M112</f>
        <v>4.9012000000000002</v>
      </c>
      <c r="N124" s="129">
        <f t="shared" si="110"/>
        <v>6.1265000000000001</v>
      </c>
      <c r="O124" s="129">
        <f t="shared" si="110"/>
        <v>6.1265000000000001</v>
      </c>
      <c r="P124" s="129">
        <f t="shared" si="110"/>
        <v>6.1265000000000001</v>
      </c>
      <c r="Q124" s="129">
        <f t="shared" si="110"/>
        <v>8.5770999999999997</v>
      </c>
      <c r="R124" s="129">
        <f t="shared" si="110"/>
        <v>8.5770999999999997</v>
      </c>
      <c r="S124" s="129">
        <f t="shared" si="110"/>
        <v>8.5770999999999997</v>
      </c>
      <c r="T124" s="129">
        <f t="shared" si="110"/>
        <v>8.5770999999999997</v>
      </c>
      <c r="U124" s="129">
        <f t="shared" si="110"/>
        <v>82.917460000000005</v>
      </c>
      <c r="V124" s="129">
        <f t="shared" si="110"/>
        <v>107.94246000000001</v>
      </c>
      <c r="W124" s="129">
        <f t="shared" si="110"/>
        <v>158.69571000000002</v>
      </c>
      <c r="X124" s="129">
        <f t="shared" si="110"/>
        <v>178.87886</v>
      </c>
      <c r="Y124" s="129">
        <f t="shared" si="110"/>
        <v>250.50365999999997</v>
      </c>
      <c r="Z124" s="129">
        <f t="shared" si="110"/>
        <v>257.26040999999998</v>
      </c>
      <c r="AA124" s="129">
        <f t="shared" si="110"/>
        <v>269.52265999999997</v>
      </c>
      <c r="AB124" s="129">
        <f t="shared" si="110"/>
        <v>284.28741000000002</v>
      </c>
      <c r="AC124" s="129">
        <f t="shared" si="110"/>
        <v>298.80191000000002</v>
      </c>
      <c r="AD124" s="129">
        <f t="shared" si="110"/>
        <v>311.31441000000001</v>
      </c>
      <c r="AE124" s="129">
        <f t="shared" si="110"/>
        <v>324.57766000000004</v>
      </c>
      <c r="AF124" s="129">
        <f t="shared" si="110"/>
        <v>342.01115999999996</v>
      </c>
      <c r="AG124" s="129">
        <f t="shared" si="110"/>
        <v>355.27440999999999</v>
      </c>
      <c r="AH124" s="129">
        <f t="shared" si="110"/>
        <v>366.31865999999997</v>
      </c>
      <c r="AI124" s="129">
        <f t="shared" si="110"/>
        <v>374.61015999999995</v>
      </c>
      <c r="AJ124" s="129">
        <f t="shared" si="110"/>
        <v>383.40216000000004</v>
      </c>
      <c r="AK124" s="129">
        <f t="shared" si="110"/>
        <v>388.69066000000004</v>
      </c>
      <c r="AL124" s="129">
        <f t="shared" si="110"/>
        <v>393.72891000000004</v>
      </c>
      <c r="AM124" s="130">
        <f t="shared" si="110"/>
        <v>398.01640999999995</v>
      </c>
      <c r="AN124" s="129">
        <f t="shared" si="110"/>
        <v>401.80340999999999</v>
      </c>
      <c r="AO124" s="129">
        <f t="shared" si="110"/>
        <v>426.61140999999998</v>
      </c>
      <c r="AP124" s="129">
        <f t="shared" si="110"/>
        <v>451.16916000000003</v>
      </c>
      <c r="AQ124" s="129">
        <f t="shared" si="110"/>
        <v>474.97615999999999</v>
      </c>
      <c r="AR124" s="129">
        <f t="shared" si="110"/>
        <v>476.76116000000002</v>
      </c>
      <c r="AS124" s="129">
        <f t="shared" si="110"/>
        <v>477.54516000000001</v>
      </c>
      <c r="AT124" s="129">
        <f t="shared" si="110"/>
        <v>478.32916</v>
      </c>
      <c r="AU124" s="129">
        <f t="shared" si="110"/>
        <v>479.11315999999999</v>
      </c>
      <c r="AV124" s="129">
        <f t="shared" si="110"/>
        <v>479.89715999999999</v>
      </c>
      <c r="AW124" s="129">
        <f t="shared" si="110"/>
        <v>479.89715999999999</v>
      </c>
      <c r="AX124" s="129">
        <f t="shared" si="110"/>
        <v>479.89715999999999</v>
      </c>
      <c r="AY124" s="129">
        <f t="shared" si="110"/>
        <v>479.89715999999999</v>
      </c>
      <c r="AZ124" s="129">
        <f t="shared" si="110"/>
        <v>479.89715999999999</v>
      </c>
      <c r="BA124" s="129">
        <f t="shared" si="110"/>
        <v>479.89715999999999</v>
      </c>
      <c r="BB124" s="129">
        <f t="shared" si="110"/>
        <v>503.41715999999997</v>
      </c>
    </row>
    <row r="125" spans="2:89" s="77" customFormat="1" x14ac:dyDescent="0.25">
      <c r="B125" s="87" t="s">
        <v>120</v>
      </c>
      <c r="C125" s="89"/>
      <c r="D125" s="129">
        <f>+D124-D123</f>
        <v>1.2253000000000001</v>
      </c>
      <c r="E125" s="129">
        <f t="shared" ref="E125:BB125" si="111">+E124-E123</f>
        <v>1.2253000000000001</v>
      </c>
      <c r="F125" s="129">
        <f t="shared" si="111"/>
        <v>2.4657000000000004</v>
      </c>
      <c r="G125" s="129">
        <f t="shared" si="111"/>
        <v>2.4657000000000004</v>
      </c>
      <c r="H125" s="129">
        <f t="shared" si="111"/>
        <v>2.4657000000000004</v>
      </c>
      <c r="I125" s="129">
        <f t="shared" si="111"/>
        <v>2.4657000000000004</v>
      </c>
      <c r="J125" s="129">
        <f t="shared" si="111"/>
        <v>-2.3610999999999995</v>
      </c>
      <c r="K125" s="129">
        <f t="shared" si="111"/>
        <v>-5.9531999999999998</v>
      </c>
      <c r="L125" s="129">
        <f t="shared" si="111"/>
        <v>-5.9531999999999998</v>
      </c>
      <c r="M125" s="129">
        <f>+M124-M123</f>
        <v>-7.7597000000000014</v>
      </c>
      <c r="N125" s="129">
        <f t="shared" si="111"/>
        <v>-9.5453000000000028</v>
      </c>
      <c r="O125" s="129">
        <f t="shared" si="111"/>
        <v>-9.5453000000000028</v>
      </c>
      <c r="P125" s="129">
        <f t="shared" si="111"/>
        <v>-11.954000000000004</v>
      </c>
      <c r="Q125" s="129">
        <f t="shared" si="111"/>
        <v>-10.105600000000004</v>
      </c>
      <c r="R125" s="129">
        <f t="shared" si="111"/>
        <v>-11.359700000000005</v>
      </c>
      <c r="S125" s="129">
        <f t="shared" si="111"/>
        <v>-11.961900000000005</v>
      </c>
      <c r="T125" s="129">
        <f t="shared" si="111"/>
        <v>-11.961900000000005</v>
      </c>
      <c r="U125" s="129">
        <f t="shared" si="111"/>
        <v>61.776260000000001</v>
      </c>
      <c r="V125" s="129">
        <f t="shared" si="111"/>
        <v>78.765024000000011</v>
      </c>
      <c r="W125" s="129">
        <f t="shared" si="111"/>
        <v>82.018274000000019</v>
      </c>
      <c r="X125" s="129">
        <f t="shared" si="111"/>
        <v>75.972024000000005</v>
      </c>
      <c r="Y125" s="129">
        <f t="shared" si="111"/>
        <v>142.02129699999995</v>
      </c>
      <c r="Z125" s="129">
        <f t="shared" si="111"/>
        <v>136.44043999999997</v>
      </c>
      <c r="AA125" s="129">
        <f t="shared" si="111"/>
        <v>91.145189999999957</v>
      </c>
      <c r="AB125" s="129">
        <f t="shared" si="111"/>
        <v>93.397440000000017</v>
      </c>
      <c r="AC125" s="129">
        <f t="shared" si="111"/>
        <v>89.823913000000005</v>
      </c>
      <c r="AD125" s="129">
        <f>+AD124-AD123</f>
        <v>89.823913000000005</v>
      </c>
      <c r="AE125" s="129">
        <f t="shared" si="111"/>
        <v>90.574662999999987</v>
      </c>
      <c r="AF125" s="129">
        <f t="shared" si="111"/>
        <v>86.000135999999941</v>
      </c>
      <c r="AG125" s="129">
        <f t="shared" si="111"/>
        <v>77.934265999999923</v>
      </c>
      <c r="AH125" s="129">
        <f>+AH124-AH123</f>
        <v>80.295015999999919</v>
      </c>
      <c r="AI125" s="129">
        <f t="shared" si="111"/>
        <v>72.468979999999874</v>
      </c>
      <c r="AJ125" s="129">
        <f t="shared" si="111"/>
        <v>72.57747999999998</v>
      </c>
      <c r="AK125" s="129">
        <f t="shared" si="111"/>
        <v>71.684979999999996</v>
      </c>
      <c r="AL125" s="129">
        <f t="shared" si="111"/>
        <v>58.036633999999935</v>
      </c>
      <c r="AM125" s="130">
        <f t="shared" si="111"/>
        <v>43.637537999999836</v>
      </c>
      <c r="AN125" s="129">
        <f t="shared" si="111"/>
        <v>41.243537999999887</v>
      </c>
      <c r="AO125" s="129">
        <f t="shared" si="111"/>
        <v>33.434065999999916</v>
      </c>
      <c r="AP125" s="129">
        <f t="shared" si="111"/>
        <v>31.864279999999894</v>
      </c>
      <c r="AQ125" s="129">
        <f t="shared" si="111"/>
        <v>39.480279999999823</v>
      </c>
      <c r="AR125" s="129">
        <f t="shared" si="111"/>
        <v>37.194779999999867</v>
      </c>
      <c r="AS125" s="129">
        <f t="shared" si="111"/>
        <v>20.384119999999882</v>
      </c>
      <c r="AT125" s="129">
        <f t="shared" si="111"/>
        <v>19.600119999999833</v>
      </c>
      <c r="AU125" s="129">
        <f t="shared" si="111"/>
        <v>18.816119999999842</v>
      </c>
      <c r="AV125" s="129">
        <f t="shared" si="111"/>
        <v>11.270039999999881</v>
      </c>
      <c r="AW125" s="129">
        <f t="shared" si="111"/>
        <v>9.7020399999998403</v>
      </c>
      <c r="AX125" s="129">
        <f t="shared" si="111"/>
        <v>-5.3901200000001381</v>
      </c>
      <c r="AY125" s="129">
        <f t="shared" si="111"/>
        <v>-13.720200000000204</v>
      </c>
      <c r="AZ125" s="129">
        <f t="shared" si="111"/>
        <v>-21.560200000000123</v>
      </c>
      <c r="BA125" s="129">
        <f t="shared" si="111"/>
        <v>-23.520200000000159</v>
      </c>
      <c r="BB125" s="129">
        <f t="shared" si="111"/>
        <v>-2.0000000017716957E-4</v>
      </c>
    </row>
    <row r="126" spans="2:89" s="77" customFormat="1" x14ac:dyDescent="0.25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30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5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81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5">
      <c r="B128" s="76" t="s">
        <v>160</v>
      </c>
      <c r="C128" s="235">
        <f>SUM(C4:C107)</f>
        <v>503.41716000000002</v>
      </c>
      <c r="D128" s="75">
        <f>+D58+D66+D74+D98+D106++D42+D18+D26+D34+D82+D90+D50+D10</f>
        <v>0</v>
      </c>
      <c r="E128" s="75">
        <f t="shared" ref="E128:BB128" si="112">+E58+E66+E74+E98+E106++E42+E18+E26+E34+E82+E90+E50+E10</f>
        <v>0</v>
      </c>
      <c r="F128" s="75">
        <f t="shared" si="112"/>
        <v>1.2101999999999999</v>
      </c>
      <c r="G128" s="75">
        <f t="shared" si="112"/>
        <v>1.2101999999999999</v>
      </c>
      <c r="H128" s="75">
        <f t="shared" si="112"/>
        <v>1.2101999999999999</v>
      </c>
      <c r="I128" s="75">
        <f t="shared" si="112"/>
        <v>1.2101999999999999</v>
      </c>
      <c r="J128" s="75">
        <f t="shared" si="112"/>
        <v>6.0369999999999999</v>
      </c>
      <c r="K128" s="75">
        <f t="shared" si="112"/>
        <v>10.8544</v>
      </c>
      <c r="L128" s="75">
        <f t="shared" si="112"/>
        <v>10.8544</v>
      </c>
      <c r="M128" s="75">
        <f t="shared" si="112"/>
        <v>12.660900000000002</v>
      </c>
      <c r="N128" s="75">
        <f t="shared" si="112"/>
        <v>15.671800000000003</v>
      </c>
      <c r="O128" s="75">
        <f t="shared" si="112"/>
        <v>15.671800000000003</v>
      </c>
      <c r="P128" s="75">
        <f t="shared" si="112"/>
        <v>18.080500000000004</v>
      </c>
      <c r="Q128" s="75">
        <f t="shared" si="112"/>
        <v>18.682700000000004</v>
      </c>
      <c r="R128" s="75">
        <f t="shared" si="112"/>
        <v>19.936800000000005</v>
      </c>
      <c r="S128" s="75">
        <f t="shared" si="112"/>
        <v>20.539000000000005</v>
      </c>
      <c r="T128" s="75">
        <f t="shared" si="112"/>
        <v>20.539000000000005</v>
      </c>
      <c r="U128" s="75">
        <f t="shared" si="112"/>
        <v>21.141200000000005</v>
      </c>
      <c r="V128" s="75">
        <f t="shared" si="112"/>
        <v>29.177436000000007</v>
      </c>
      <c r="W128" s="75">
        <f t="shared" si="112"/>
        <v>76.677436</v>
      </c>
      <c r="X128" s="75">
        <f t="shared" si="112"/>
        <v>102.906836</v>
      </c>
      <c r="Y128" s="75">
        <f t="shared" si="112"/>
        <v>108.48236300000001</v>
      </c>
      <c r="Z128" s="75">
        <f t="shared" si="112"/>
        <v>120.81997</v>
      </c>
      <c r="AA128" s="75">
        <f t="shared" si="112"/>
        <v>178.37747000000002</v>
      </c>
      <c r="AB128" s="75">
        <f t="shared" si="112"/>
        <v>190.88997000000003</v>
      </c>
      <c r="AC128" s="75">
        <f t="shared" si="112"/>
        <v>208.97799700000002</v>
      </c>
      <c r="AD128" s="75">
        <f t="shared" si="112"/>
        <v>221.49049700000003</v>
      </c>
      <c r="AE128" s="75">
        <f t="shared" si="112"/>
        <v>234.00299700000005</v>
      </c>
      <c r="AF128" s="75">
        <f t="shared" si="112"/>
        <v>256.01102400000008</v>
      </c>
      <c r="AG128" s="75">
        <f t="shared" si="112"/>
        <v>277.34014400000007</v>
      </c>
      <c r="AH128" s="75">
        <f t="shared" si="112"/>
        <v>286.02364400000005</v>
      </c>
      <c r="AI128" s="75">
        <f t="shared" si="112"/>
        <v>302.14118000000008</v>
      </c>
      <c r="AJ128" s="75">
        <f t="shared" si="112"/>
        <v>310.82468000000011</v>
      </c>
      <c r="AK128" s="75">
        <f t="shared" si="112"/>
        <v>317.0056800000001</v>
      </c>
      <c r="AL128" s="75">
        <f t="shared" si="112"/>
        <v>335.69227600000011</v>
      </c>
      <c r="AM128" s="75">
        <f t="shared" si="112"/>
        <v>354.37887200000006</v>
      </c>
      <c r="AN128" s="75">
        <f t="shared" si="112"/>
        <v>360.5598720000001</v>
      </c>
      <c r="AO128" s="75">
        <f t="shared" si="112"/>
        <v>393.17734400000006</v>
      </c>
      <c r="AP128" s="75">
        <f t="shared" si="112"/>
        <v>419.30488000000008</v>
      </c>
      <c r="AQ128" s="75">
        <f t="shared" si="112"/>
        <v>435.49588000000011</v>
      </c>
      <c r="AR128" s="75">
        <f t="shared" si="112"/>
        <v>439.56638000000009</v>
      </c>
      <c r="AS128" s="75">
        <f t="shared" si="112"/>
        <v>457.16104000000018</v>
      </c>
      <c r="AT128" s="75">
        <f t="shared" si="112"/>
        <v>458.72904000000017</v>
      </c>
      <c r="AU128" s="75">
        <f t="shared" si="112"/>
        <v>460.29704000000015</v>
      </c>
      <c r="AV128" s="75">
        <f t="shared" si="112"/>
        <v>468.62712000000016</v>
      </c>
      <c r="AW128" s="75">
        <f t="shared" si="112"/>
        <v>470.19512000000014</v>
      </c>
      <c r="AX128" s="75">
        <f t="shared" si="112"/>
        <v>485.28728000000012</v>
      </c>
      <c r="AY128" s="75">
        <f t="shared" si="112"/>
        <v>493.61736000000019</v>
      </c>
      <c r="AZ128" s="75">
        <f t="shared" si="112"/>
        <v>501.45736000000016</v>
      </c>
      <c r="BA128" s="75">
        <f t="shared" si="112"/>
        <v>503.41736000000014</v>
      </c>
      <c r="BB128" s="75">
        <f t="shared" si="112"/>
        <v>503.41736000000014</v>
      </c>
    </row>
    <row r="129" spans="2:54" x14ac:dyDescent="0.25">
      <c r="D129" s="75">
        <f>+D59+D67+D75+D99+D107++D43+D19+D27+D35+D83+D91+D51+D11</f>
        <v>1.2253000000000001</v>
      </c>
      <c r="E129" s="75">
        <f t="shared" ref="E129:BB129" si="113">+E59+E67+E75+E99+E107++E43+E19+E27+E35+E83+E91+E51+E11</f>
        <v>1.2253000000000001</v>
      </c>
      <c r="F129" s="75">
        <f t="shared" si="113"/>
        <v>3.6759000000000004</v>
      </c>
      <c r="G129" s="75">
        <f t="shared" si="113"/>
        <v>3.6759000000000004</v>
      </c>
      <c r="H129" s="75">
        <f t="shared" si="113"/>
        <v>3.6759000000000004</v>
      </c>
      <c r="I129" s="75">
        <f t="shared" si="113"/>
        <v>3.6759000000000004</v>
      </c>
      <c r="J129" s="75">
        <f t="shared" si="113"/>
        <v>3.6759000000000004</v>
      </c>
      <c r="K129" s="75">
        <f t="shared" si="113"/>
        <v>4.9012000000000002</v>
      </c>
      <c r="L129" s="75">
        <f t="shared" si="113"/>
        <v>4.9012000000000002</v>
      </c>
      <c r="M129" s="75">
        <f t="shared" si="113"/>
        <v>4.9012000000000002</v>
      </c>
      <c r="N129" s="75">
        <f t="shared" si="113"/>
        <v>6.1265000000000001</v>
      </c>
      <c r="O129" s="75">
        <f t="shared" si="113"/>
        <v>6.1265000000000001</v>
      </c>
      <c r="P129" s="75">
        <f t="shared" si="113"/>
        <v>6.1265000000000001</v>
      </c>
      <c r="Q129" s="75">
        <f t="shared" si="113"/>
        <v>8.5770999999999997</v>
      </c>
      <c r="R129" s="75">
        <f t="shared" si="113"/>
        <v>8.5770999999999997</v>
      </c>
      <c r="S129" s="75">
        <f t="shared" si="113"/>
        <v>8.5770999999999997</v>
      </c>
      <c r="T129" s="75">
        <f t="shared" si="113"/>
        <v>8.5770999999999997</v>
      </c>
      <c r="U129" s="75">
        <f t="shared" si="113"/>
        <v>82.917460000000005</v>
      </c>
      <c r="V129" s="75">
        <f t="shared" si="113"/>
        <v>107.94246000000001</v>
      </c>
      <c r="W129" s="75">
        <f t="shared" si="113"/>
        <v>158.69570999999999</v>
      </c>
      <c r="X129" s="75">
        <f t="shared" si="113"/>
        <v>178.87886</v>
      </c>
      <c r="Y129" s="75">
        <f t="shared" si="113"/>
        <v>250.50366</v>
      </c>
      <c r="Z129" s="75">
        <f t="shared" si="113"/>
        <v>257.26040999999998</v>
      </c>
      <c r="AA129" s="75">
        <f t="shared" si="113"/>
        <v>269.52265999999997</v>
      </c>
      <c r="AB129" s="75">
        <f t="shared" si="113"/>
        <v>284.28741000000002</v>
      </c>
      <c r="AC129" s="75">
        <f t="shared" si="113"/>
        <v>298.80191000000002</v>
      </c>
      <c r="AD129" s="75">
        <f t="shared" si="113"/>
        <v>311.31440999999995</v>
      </c>
      <c r="AE129" s="75">
        <f t="shared" si="113"/>
        <v>324.57766000000004</v>
      </c>
      <c r="AF129" s="75">
        <f t="shared" si="113"/>
        <v>342.01116000000007</v>
      </c>
      <c r="AG129" s="75">
        <f t="shared" si="113"/>
        <v>355.27441000000005</v>
      </c>
      <c r="AH129" s="75">
        <f t="shared" si="113"/>
        <v>366.31866000000008</v>
      </c>
      <c r="AI129" s="75">
        <f t="shared" si="113"/>
        <v>374.61016000000001</v>
      </c>
      <c r="AJ129" s="75">
        <f t="shared" si="113"/>
        <v>383.40216000000004</v>
      </c>
      <c r="AK129" s="75">
        <f t="shared" si="113"/>
        <v>388.69066000000004</v>
      </c>
      <c r="AL129" s="75">
        <f t="shared" si="113"/>
        <v>393.7289100000001</v>
      </c>
      <c r="AM129" s="75">
        <f t="shared" si="113"/>
        <v>398.01641000000006</v>
      </c>
      <c r="AN129" s="75">
        <f t="shared" si="113"/>
        <v>401.8034100000001</v>
      </c>
      <c r="AO129" s="75">
        <f t="shared" si="113"/>
        <v>426.61141000000009</v>
      </c>
      <c r="AP129" s="75">
        <f t="shared" si="113"/>
        <v>451.16916000000003</v>
      </c>
      <c r="AQ129" s="75">
        <f t="shared" si="113"/>
        <v>474.97616000000005</v>
      </c>
      <c r="AR129" s="75">
        <f t="shared" si="113"/>
        <v>476.76116000000002</v>
      </c>
      <c r="AS129" s="75">
        <f t="shared" si="113"/>
        <v>477.54516000000001</v>
      </c>
      <c r="AT129" s="75">
        <f t="shared" si="113"/>
        <v>478.32916000000006</v>
      </c>
      <c r="AU129" s="75">
        <f t="shared" si="113"/>
        <v>479.11316000000005</v>
      </c>
      <c r="AV129" s="75">
        <f t="shared" si="113"/>
        <v>479.89716000000004</v>
      </c>
      <c r="AW129" s="75">
        <f t="shared" si="113"/>
        <v>479.89716000000004</v>
      </c>
      <c r="AX129" s="75">
        <f t="shared" si="113"/>
        <v>479.89716000000004</v>
      </c>
      <c r="AY129" s="75">
        <f t="shared" si="113"/>
        <v>479.89716000000004</v>
      </c>
      <c r="AZ129" s="75">
        <f t="shared" si="113"/>
        <v>479.89716000000004</v>
      </c>
      <c r="BA129" s="75">
        <f t="shared" si="113"/>
        <v>479.89716000000004</v>
      </c>
      <c r="BB129" s="75">
        <f t="shared" si="113"/>
        <v>503.41716000000002</v>
      </c>
    </row>
    <row r="130" spans="2:54" x14ac:dyDescent="0.25">
      <c r="D130" s="75">
        <f>+D129-D128</f>
        <v>1.2253000000000001</v>
      </c>
      <c r="E130" s="75">
        <f t="shared" ref="E130:BB130" si="114">+E129-E128</f>
        <v>1.2253000000000001</v>
      </c>
      <c r="F130" s="75">
        <f t="shared" si="114"/>
        <v>2.4657000000000004</v>
      </c>
      <c r="G130" s="75">
        <f t="shared" si="114"/>
        <v>2.4657000000000004</v>
      </c>
      <c r="H130" s="75">
        <f t="shared" si="114"/>
        <v>2.4657000000000004</v>
      </c>
      <c r="I130" s="75">
        <f t="shared" si="114"/>
        <v>2.4657000000000004</v>
      </c>
      <c r="J130" s="75">
        <f t="shared" si="114"/>
        <v>-2.3610999999999995</v>
      </c>
      <c r="K130" s="75">
        <f t="shared" si="114"/>
        <v>-5.9531999999999998</v>
      </c>
      <c r="L130" s="75">
        <f t="shared" si="114"/>
        <v>-5.9531999999999998</v>
      </c>
      <c r="M130" s="75">
        <f t="shared" si="114"/>
        <v>-7.7597000000000014</v>
      </c>
      <c r="N130" s="75">
        <f t="shared" si="114"/>
        <v>-9.5453000000000028</v>
      </c>
      <c r="O130" s="75">
        <f t="shared" si="114"/>
        <v>-9.5453000000000028</v>
      </c>
      <c r="P130" s="75">
        <f t="shared" si="114"/>
        <v>-11.954000000000004</v>
      </c>
      <c r="Q130" s="75">
        <f t="shared" si="114"/>
        <v>-10.105600000000004</v>
      </c>
      <c r="R130" s="75">
        <f t="shared" si="114"/>
        <v>-11.359700000000005</v>
      </c>
      <c r="S130" s="75">
        <f t="shared" si="114"/>
        <v>-11.961900000000005</v>
      </c>
      <c r="T130" s="75">
        <f t="shared" si="114"/>
        <v>-11.961900000000005</v>
      </c>
      <c r="U130" s="75">
        <f t="shared" si="114"/>
        <v>61.776260000000001</v>
      </c>
      <c r="V130" s="75">
        <f t="shared" si="114"/>
        <v>78.765024000000011</v>
      </c>
      <c r="W130" s="75">
        <f t="shared" si="114"/>
        <v>82.018273999999991</v>
      </c>
      <c r="X130" s="75">
        <f t="shared" si="114"/>
        <v>75.972024000000005</v>
      </c>
      <c r="Y130" s="75">
        <f t="shared" si="114"/>
        <v>142.021297</v>
      </c>
      <c r="Z130" s="75">
        <f t="shared" si="114"/>
        <v>136.44043999999997</v>
      </c>
      <c r="AA130" s="75">
        <f t="shared" si="114"/>
        <v>91.145189999999957</v>
      </c>
      <c r="AB130" s="75">
        <f t="shared" si="114"/>
        <v>93.397439999999989</v>
      </c>
      <c r="AC130" s="75">
        <f t="shared" si="114"/>
        <v>89.823913000000005</v>
      </c>
      <c r="AD130" s="75">
        <f t="shared" si="114"/>
        <v>89.823912999999919</v>
      </c>
      <c r="AE130" s="75">
        <f t="shared" si="114"/>
        <v>90.574662999999987</v>
      </c>
      <c r="AF130" s="75">
        <f t="shared" si="114"/>
        <v>86.000135999999998</v>
      </c>
      <c r="AG130" s="75">
        <f t="shared" si="114"/>
        <v>77.93426599999998</v>
      </c>
      <c r="AH130" s="75">
        <f t="shared" si="114"/>
        <v>80.295016000000032</v>
      </c>
      <c r="AI130" s="75">
        <f t="shared" si="114"/>
        <v>72.468979999999931</v>
      </c>
      <c r="AJ130" s="75">
        <f t="shared" si="114"/>
        <v>72.577479999999923</v>
      </c>
      <c r="AK130" s="75">
        <f t="shared" si="114"/>
        <v>71.684979999999939</v>
      </c>
      <c r="AL130" s="75">
        <f t="shared" si="114"/>
        <v>58.036633999999992</v>
      </c>
      <c r="AM130" s="81">
        <f t="shared" si="114"/>
        <v>43.637538000000006</v>
      </c>
      <c r="AN130" s="75">
        <f t="shared" si="114"/>
        <v>41.243538000000001</v>
      </c>
      <c r="AO130" s="75">
        <f t="shared" si="114"/>
        <v>33.43406600000003</v>
      </c>
      <c r="AP130" s="75">
        <f t="shared" si="114"/>
        <v>31.864279999999951</v>
      </c>
      <c r="AQ130" s="75">
        <f t="shared" si="114"/>
        <v>39.480279999999937</v>
      </c>
      <c r="AR130" s="75">
        <f t="shared" si="114"/>
        <v>37.194779999999923</v>
      </c>
      <c r="AS130" s="75">
        <f t="shared" si="114"/>
        <v>20.384119999999825</v>
      </c>
      <c r="AT130" s="75">
        <f t="shared" si="114"/>
        <v>19.60011999999989</v>
      </c>
      <c r="AU130" s="75">
        <f t="shared" si="114"/>
        <v>18.816119999999898</v>
      </c>
      <c r="AV130" s="75">
        <f t="shared" si="114"/>
        <v>11.270039999999881</v>
      </c>
      <c r="AW130" s="75">
        <f t="shared" si="114"/>
        <v>9.7020399999998972</v>
      </c>
      <c r="AX130" s="75">
        <f t="shared" si="114"/>
        <v>-5.3901200000000813</v>
      </c>
      <c r="AY130" s="75">
        <f t="shared" si="114"/>
        <v>-13.720200000000148</v>
      </c>
      <c r="AZ130" s="75">
        <f t="shared" si="114"/>
        <v>-21.560200000000123</v>
      </c>
      <c r="BA130" s="75">
        <f t="shared" si="114"/>
        <v>-23.520200000000102</v>
      </c>
      <c r="BB130" s="75">
        <f t="shared" si="114"/>
        <v>-2.0000000012032615E-4</v>
      </c>
    </row>
    <row r="131" spans="2:54" x14ac:dyDescent="0.25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81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5">
      <c r="B132" s="76" t="s">
        <v>161</v>
      </c>
      <c r="C132" s="234">
        <f>+C123-C128</f>
        <v>0</v>
      </c>
      <c r="D132" s="234">
        <f>+D123-D128</f>
        <v>0</v>
      </c>
      <c r="E132" s="234">
        <f t="shared" ref="E132:AI132" si="115">+E123-E128</f>
        <v>0</v>
      </c>
      <c r="F132" s="234">
        <f t="shared" si="115"/>
        <v>0</v>
      </c>
      <c r="G132" s="234">
        <f t="shared" si="115"/>
        <v>0</v>
      </c>
      <c r="H132" s="234">
        <f t="shared" si="115"/>
        <v>0</v>
      </c>
      <c r="I132" s="234">
        <f t="shared" si="115"/>
        <v>0</v>
      </c>
      <c r="J132" s="234">
        <f t="shared" si="115"/>
        <v>0</v>
      </c>
      <c r="K132" s="234">
        <f t="shared" si="115"/>
        <v>0</v>
      </c>
      <c r="L132" s="234">
        <f t="shared" si="115"/>
        <v>0</v>
      </c>
      <c r="M132" s="234">
        <f t="shared" si="115"/>
        <v>0</v>
      </c>
      <c r="N132" s="234">
        <f t="shared" si="115"/>
        <v>0</v>
      </c>
      <c r="O132" s="234">
        <f t="shared" si="115"/>
        <v>0</v>
      </c>
      <c r="P132" s="234">
        <f t="shared" si="115"/>
        <v>0</v>
      </c>
      <c r="Q132" s="234">
        <f t="shared" si="115"/>
        <v>0</v>
      </c>
      <c r="R132" s="234">
        <f t="shared" si="115"/>
        <v>0</v>
      </c>
      <c r="S132" s="234">
        <f t="shared" si="115"/>
        <v>0</v>
      </c>
      <c r="T132" s="234">
        <f t="shared" si="115"/>
        <v>0</v>
      </c>
      <c r="U132" s="234">
        <f t="shared" si="115"/>
        <v>0</v>
      </c>
      <c r="V132" s="234">
        <f t="shared" si="115"/>
        <v>0</v>
      </c>
      <c r="W132" s="234">
        <f t="shared" si="115"/>
        <v>0</v>
      </c>
      <c r="X132" s="234">
        <f t="shared" si="115"/>
        <v>0</v>
      </c>
      <c r="Y132" s="234">
        <f t="shared" si="115"/>
        <v>0</v>
      </c>
      <c r="Z132" s="234">
        <f t="shared" si="115"/>
        <v>0</v>
      </c>
      <c r="AA132" s="234">
        <f t="shared" si="115"/>
        <v>0</v>
      </c>
      <c r="AB132" s="234">
        <f t="shared" si="115"/>
        <v>0</v>
      </c>
      <c r="AC132" s="234">
        <f t="shared" si="115"/>
        <v>0</v>
      </c>
      <c r="AD132" s="234">
        <f>+AD123-AD128</f>
        <v>0</v>
      </c>
      <c r="AE132" s="234">
        <f t="shared" si="115"/>
        <v>0</v>
      </c>
      <c r="AF132" s="234">
        <f t="shared" si="115"/>
        <v>0</v>
      </c>
      <c r="AG132" s="234">
        <f t="shared" si="115"/>
        <v>0</v>
      </c>
      <c r="AH132" s="234">
        <f t="shared" si="115"/>
        <v>0</v>
      </c>
      <c r="AI132" s="234">
        <f t="shared" si="115"/>
        <v>0</v>
      </c>
      <c r="AJ132" s="234">
        <f t="shared" ref="AJ132:BB132" si="116">+AJ123-AJ128</f>
        <v>0</v>
      </c>
      <c r="AK132" s="234">
        <f t="shared" si="116"/>
        <v>0</v>
      </c>
      <c r="AL132" s="234">
        <f t="shared" si="116"/>
        <v>0</v>
      </c>
      <c r="AM132" s="240">
        <f t="shared" si="116"/>
        <v>0</v>
      </c>
      <c r="AN132" s="234">
        <f t="shared" si="116"/>
        <v>0</v>
      </c>
      <c r="AO132" s="234">
        <f t="shared" si="116"/>
        <v>0</v>
      </c>
      <c r="AP132" s="234">
        <f t="shared" si="116"/>
        <v>0</v>
      </c>
      <c r="AQ132" s="234">
        <f t="shared" si="116"/>
        <v>0</v>
      </c>
      <c r="AR132" s="234">
        <f t="shared" si="116"/>
        <v>0</v>
      </c>
      <c r="AS132" s="234">
        <f t="shared" si="116"/>
        <v>0</v>
      </c>
      <c r="AT132" s="234">
        <f t="shared" si="116"/>
        <v>0</v>
      </c>
      <c r="AU132" s="234">
        <f t="shared" si="116"/>
        <v>0</v>
      </c>
      <c r="AV132" s="234">
        <f t="shared" si="116"/>
        <v>0</v>
      </c>
      <c r="AW132" s="234">
        <f t="shared" si="116"/>
        <v>0</v>
      </c>
      <c r="AX132" s="234">
        <f t="shared" si="116"/>
        <v>0</v>
      </c>
      <c r="AY132" s="234">
        <f t="shared" si="116"/>
        <v>0</v>
      </c>
      <c r="AZ132" s="234">
        <f t="shared" si="116"/>
        <v>0</v>
      </c>
      <c r="BA132" s="234">
        <f t="shared" si="116"/>
        <v>0</v>
      </c>
      <c r="BB132" s="234">
        <f t="shared" si="116"/>
        <v>0</v>
      </c>
    </row>
    <row r="133" spans="2:54" x14ac:dyDescent="0.25">
      <c r="D133" s="234">
        <f>+D124-D129</f>
        <v>0</v>
      </c>
      <c r="E133" s="234">
        <f t="shared" ref="E133:AI133" si="117">+E124-E129</f>
        <v>0</v>
      </c>
      <c r="F133" s="234">
        <f t="shared" si="117"/>
        <v>0</v>
      </c>
      <c r="G133" s="234">
        <f t="shared" si="117"/>
        <v>0</v>
      </c>
      <c r="H133" s="234">
        <f t="shared" si="117"/>
        <v>0</v>
      </c>
      <c r="I133" s="234">
        <f t="shared" si="117"/>
        <v>0</v>
      </c>
      <c r="J133" s="234">
        <f t="shared" si="117"/>
        <v>0</v>
      </c>
      <c r="K133" s="234">
        <f t="shared" si="117"/>
        <v>0</v>
      </c>
      <c r="L133" s="234">
        <f t="shared" si="117"/>
        <v>0</v>
      </c>
      <c r="M133" s="234">
        <f t="shared" si="117"/>
        <v>0</v>
      </c>
      <c r="N133" s="234">
        <f t="shared" si="117"/>
        <v>0</v>
      </c>
      <c r="O133" s="234">
        <f t="shared" si="117"/>
        <v>0</v>
      </c>
      <c r="P133" s="234">
        <f t="shared" si="117"/>
        <v>0</v>
      </c>
      <c r="Q133" s="234">
        <f t="shared" si="117"/>
        <v>0</v>
      </c>
      <c r="R133" s="234">
        <f t="shared" si="117"/>
        <v>0</v>
      </c>
      <c r="S133" s="234">
        <f t="shared" si="117"/>
        <v>0</v>
      </c>
      <c r="T133" s="234">
        <f t="shared" si="117"/>
        <v>0</v>
      </c>
      <c r="U133" s="234">
        <f t="shared" si="117"/>
        <v>0</v>
      </c>
      <c r="V133" s="234">
        <f t="shared" si="117"/>
        <v>0</v>
      </c>
      <c r="W133" s="234">
        <f t="shared" si="117"/>
        <v>0</v>
      </c>
      <c r="X133" s="234">
        <f t="shared" si="117"/>
        <v>0</v>
      </c>
      <c r="Y133" s="234">
        <f t="shared" si="117"/>
        <v>0</v>
      </c>
      <c r="Z133" s="234">
        <f t="shared" si="117"/>
        <v>0</v>
      </c>
      <c r="AA133" s="234">
        <f t="shared" si="117"/>
        <v>0</v>
      </c>
      <c r="AB133" s="234">
        <f t="shared" si="117"/>
        <v>0</v>
      </c>
      <c r="AC133" s="234">
        <f t="shared" si="117"/>
        <v>0</v>
      </c>
      <c r="AD133" s="234">
        <f t="shared" si="117"/>
        <v>0</v>
      </c>
      <c r="AE133" s="234">
        <f t="shared" si="117"/>
        <v>0</v>
      </c>
      <c r="AF133" s="234">
        <f t="shared" si="117"/>
        <v>0</v>
      </c>
      <c r="AG133" s="234">
        <f t="shared" si="117"/>
        <v>0</v>
      </c>
      <c r="AH133" s="234">
        <f t="shared" si="117"/>
        <v>0</v>
      </c>
      <c r="AI133" s="234">
        <f t="shared" si="117"/>
        <v>0</v>
      </c>
      <c r="AJ133" s="234">
        <f t="shared" ref="AJ133:BB133" si="118">+AJ124-AJ129</f>
        <v>0</v>
      </c>
      <c r="AK133" s="234">
        <f t="shared" si="118"/>
        <v>0</v>
      </c>
      <c r="AL133" s="234">
        <f t="shared" si="118"/>
        <v>0</v>
      </c>
      <c r="AM133" s="240">
        <f t="shared" si="118"/>
        <v>0</v>
      </c>
      <c r="AN133" s="234">
        <f t="shared" si="118"/>
        <v>0</v>
      </c>
      <c r="AO133" s="234">
        <f t="shared" si="118"/>
        <v>0</v>
      </c>
      <c r="AP133" s="234">
        <f t="shared" si="118"/>
        <v>0</v>
      </c>
      <c r="AQ133" s="234">
        <f t="shared" si="118"/>
        <v>0</v>
      </c>
      <c r="AR133" s="234">
        <f t="shared" si="118"/>
        <v>0</v>
      </c>
      <c r="AS133" s="234">
        <f t="shared" si="118"/>
        <v>0</v>
      </c>
      <c r="AT133" s="234">
        <f t="shared" si="118"/>
        <v>0</v>
      </c>
      <c r="AU133" s="234">
        <f t="shared" si="118"/>
        <v>0</v>
      </c>
      <c r="AV133" s="234">
        <f t="shared" si="118"/>
        <v>0</v>
      </c>
      <c r="AW133" s="234">
        <f t="shared" si="118"/>
        <v>0</v>
      </c>
      <c r="AX133" s="234">
        <f t="shared" si="118"/>
        <v>0</v>
      </c>
      <c r="AY133" s="234">
        <f t="shared" si="118"/>
        <v>0</v>
      </c>
      <c r="AZ133" s="234">
        <f t="shared" si="118"/>
        <v>0</v>
      </c>
      <c r="BA133" s="234">
        <f t="shared" si="118"/>
        <v>0</v>
      </c>
      <c r="BB133" s="234">
        <f t="shared" si="118"/>
        <v>0</v>
      </c>
    </row>
    <row r="134" spans="2:54" x14ac:dyDescent="0.25">
      <c r="D134" s="234">
        <f t="shared" ref="D134:AI134" si="119">+D125-D130</f>
        <v>0</v>
      </c>
      <c r="E134" s="234">
        <f t="shared" si="119"/>
        <v>0</v>
      </c>
      <c r="F134" s="234">
        <f t="shared" si="119"/>
        <v>0</v>
      </c>
      <c r="G134" s="234">
        <f t="shared" si="119"/>
        <v>0</v>
      </c>
      <c r="H134" s="234">
        <f t="shared" si="119"/>
        <v>0</v>
      </c>
      <c r="I134" s="234">
        <f t="shared" si="119"/>
        <v>0</v>
      </c>
      <c r="J134" s="234">
        <f t="shared" si="119"/>
        <v>0</v>
      </c>
      <c r="K134" s="234">
        <f t="shared" si="119"/>
        <v>0</v>
      </c>
      <c r="L134" s="234">
        <f t="shared" si="119"/>
        <v>0</v>
      </c>
      <c r="M134" s="234">
        <f t="shared" si="119"/>
        <v>0</v>
      </c>
      <c r="N134" s="234">
        <f t="shared" si="119"/>
        <v>0</v>
      </c>
      <c r="O134" s="234">
        <f t="shared" si="119"/>
        <v>0</v>
      </c>
      <c r="P134" s="234">
        <f t="shared" si="119"/>
        <v>0</v>
      </c>
      <c r="Q134" s="234">
        <f t="shared" si="119"/>
        <v>0</v>
      </c>
      <c r="R134" s="234">
        <f t="shared" si="119"/>
        <v>0</v>
      </c>
      <c r="S134" s="234">
        <f t="shared" si="119"/>
        <v>0</v>
      </c>
      <c r="T134" s="234">
        <f t="shared" si="119"/>
        <v>0</v>
      </c>
      <c r="U134" s="234">
        <f t="shared" si="119"/>
        <v>0</v>
      </c>
      <c r="V134" s="234">
        <f t="shared" si="119"/>
        <v>0</v>
      </c>
      <c r="W134" s="234">
        <f t="shared" si="119"/>
        <v>0</v>
      </c>
      <c r="X134" s="234">
        <f t="shared" si="119"/>
        <v>0</v>
      </c>
      <c r="Y134" s="234">
        <f t="shared" si="119"/>
        <v>0</v>
      </c>
      <c r="Z134" s="234">
        <f t="shared" si="119"/>
        <v>0</v>
      </c>
      <c r="AA134" s="234">
        <f t="shared" si="119"/>
        <v>0</v>
      </c>
      <c r="AB134" s="234">
        <f t="shared" si="119"/>
        <v>0</v>
      </c>
      <c r="AC134" s="234">
        <f t="shared" si="119"/>
        <v>0</v>
      </c>
      <c r="AD134" s="234">
        <f t="shared" si="119"/>
        <v>0</v>
      </c>
      <c r="AE134" s="234">
        <f t="shared" si="119"/>
        <v>0</v>
      </c>
      <c r="AF134" s="234">
        <f t="shared" si="119"/>
        <v>0</v>
      </c>
      <c r="AG134" s="234">
        <f t="shared" si="119"/>
        <v>0</v>
      </c>
      <c r="AH134" s="234">
        <f t="shared" si="119"/>
        <v>-1.1368683772161603E-13</v>
      </c>
      <c r="AI134" s="234">
        <f t="shared" si="119"/>
        <v>0</v>
      </c>
      <c r="AJ134" s="234">
        <f t="shared" ref="AJ134:BA134" si="120">+AJ125-AJ130</f>
        <v>0</v>
      </c>
      <c r="AK134" s="234">
        <f t="shared" si="120"/>
        <v>0</v>
      </c>
      <c r="AL134" s="234">
        <f t="shared" si="120"/>
        <v>-5.6843418860808015E-14</v>
      </c>
      <c r="AM134" s="240">
        <f t="shared" si="120"/>
        <v>-1.7053025658242404E-13</v>
      </c>
      <c r="AN134" s="234">
        <f t="shared" si="120"/>
        <v>-1.1368683772161603E-13</v>
      </c>
      <c r="AO134" s="234">
        <f t="shared" si="120"/>
        <v>-1.1368683772161603E-13</v>
      </c>
      <c r="AP134" s="234">
        <f t="shared" si="120"/>
        <v>-5.6843418860808015E-14</v>
      </c>
      <c r="AQ134" s="234">
        <f t="shared" si="120"/>
        <v>-1.1368683772161603E-13</v>
      </c>
      <c r="AR134" s="234">
        <f t="shared" si="120"/>
        <v>-5.6843418860808015E-14</v>
      </c>
      <c r="AS134" s="234">
        <f t="shared" si="120"/>
        <v>5.6843418860808015E-14</v>
      </c>
      <c r="AT134" s="234">
        <f t="shared" si="120"/>
        <v>-5.6843418860808015E-14</v>
      </c>
      <c r="AU134" s="234">
        <f t="shared" si="120"/>
        <v>-5.6843418860808015E-14</v>
      </c>
      <c r="AV134" s="234">
        <f t="shared" si="120"/>
        <v>0</v>
      </c>
      <c r="AW134" s="234">
        <f t="shared" si="120"/>
        <v>-5.6843418860808015E-14</v>
      </c>
      <c r="AX134" s="234">
        <f t="shared" si="120"/>
        <v>-5.6843418860808015E-14</v>
      </c>
      <c r="AY134" s="234">
        <f t="shared" si="120"/>
        <v>-5.6843418860808015E-14</v>
      </c>
      <c r="AZ134" s="234">
        <f t="shared" si="120"/>
        <v>0</v>
      </c>
      <c r="BA134" s="234">
        <f t="shared" si="120"/>
        <v>-5.6843418860808015E-14</v>
      </c>
      <c r="BB134" s="234">
        <f>+BB125-BB130</f>
        <v>-5.6843418860808015E-14</v>
      </c>
    </row>
    <row r="135" spans="2:54" x14ac:dyDescent="0.25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81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5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81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5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81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5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81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5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81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5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81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5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81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5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81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81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5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81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5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81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5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81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81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5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81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5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81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5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81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81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81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81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81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81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81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81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81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81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81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81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81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81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81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81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81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81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81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81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81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81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81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81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81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81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81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81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81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81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81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81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81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81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81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81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81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81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81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81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81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81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81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81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81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81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81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81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81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81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81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81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A20:A27"/>
    <mergeCell ref="A44:A51"/>
    <mergeCell ref="A76:A83"/>
    <mergeCell ref="C84:C89"/>
    <mergeCell ref="C52:C57"/>
    <mergeCell ref="C92:C97"/>
    <mergeCell ref="C100:C105"/>
    <mergeCell ref="C76:C81"/>
    <mergeCell ref="A28:A35"/>
    <mergeCell ref="A36:A43"/>
    <mergeCell ref="A100:A107"/>
    <mergeCell ref="A92:A99"/>
    <mergeCell ref="A84:A91"/>
    <mergeCell ref="A68:A75"/>
    <mergeCell ref="A52:A59"/>
    <mergeCell ref="A60:A67"/>
    <mergeCell ref="C60:C65"/>
    <mergeCell ref="C68:C73"/>
    <mergeCell ref="C44:C49"/>
    <mergeCell ref="C28:C33"/>
    <mergeCell ref="C20:C25"/>
    <mergeCell ref="A4:A11"/>
    <mergeCell ref="C4:C8"/>
    <mergeCell ref="C12:C17"/>
    <mergeCell ref="C36:C41"/>
    <mergeCell ref="A12:A1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topLeftCell="A452" workbookViewId="0">
      <selection activeCell="B476" sqref="B47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4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4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4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4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4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4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4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4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4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4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4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4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4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4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5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5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5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5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14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5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15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5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Sold'!C135</f>
        <v>31.246613</v>
      </c>
      <c r="V24" s="227">
        <f>+'NTP or Sold'!AD135</f>
        <v>31.246613</v>
      </c>
      <c r="W24" s="228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Sold'!C279</f>
        <v>14.5</v>
      </c>
      <c r="V25" s="239">
        <f>+'NTP or Sold'!AD279</f>
        <v>5.7973761904761902</v>
      </c>
      <c r="W25" s="238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5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5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5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5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5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11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5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8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8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8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8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8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8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8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8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Sold'!C239/2</f>
        <v>64.706000000000003</v>
      </c>
      <c r="U40" s="153">
        <f>+'NTP or Sold'!AG239/2</f>
        <v>8.4117800000000003</v>
      </c>
      <c r="V40" s="186">
        <f>+'NTP or Sold'!AG240/2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Sold'!C239/2</f>
        <v>64.706000000000003</v>
      </c>
      <c r="U41" s="153">
        <f>+'NTP or Sold'!AG239/2</f>
        <v>8.4117800000000003</v>
      </c>
      <c r="V41" s="187">
        <f>+'NTP or Sold'!AG240/2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Sold'!C247</f>
        <v>68.587000000000003</v>
      </c>
      <c r="U42" s="153">
        <f>+'NTP or Sold'!AG247</f>
        <v>8.9163100000000011</v>
      </c>
      <c r="V42" s="188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Sold'!C255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10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Sold'!C399</f>
        <v>36.24736</v>
      </c>
      <c r="U44" s="153">
        <f>+'NTP or Sold'!AH399</f>
        <v>35.613031199999995</v>
      </c>
      <c r="V44" s="185">
        <f>+'NTP or Sold'!AH400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" customHeight="1" x14ac:dyDescent="0.25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Sold'!C439</f>
        <v>15.769724999999999</v>
      </c>
      <c r="U45" s="258">
        <f>+'NTP or Sold'!AI439</f>
        <v>5.5194037499999995</v>
      </c>
      <c r="V45" s="258">
        <f>+'NTP or Sold'!AI440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" customHeight="1" x14ac:dyDescent="0.25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Sold'!C447</f>
        <v>15.769724999999999</v>
      </c>
      <c r="U46" s="258">
        <f>+'NTP or Sold'!AI447</f>
        <v>5.5194037499999995</v>
      </c>
      <c r="V46" s="258">
        <f>+'NTP or Sold'!AI448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" customHeight="1" x14ac:dyDescent="0.25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Sold'!C455</f>
        <v>15.769724999999999</v>
      </c>
      <c r="U47" s="258">
        <f>+'NTP or Sold'!AI455</f>
        <v>5.5194037499999995</v>
      </c>
      <c r="V47" s="258">
        <f>+'NTP or Sold'!AI456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" customHeight="1" x14ac:dyDescent="0.25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Sold'!C463</f>
        <v>15.769724999999999</v>
      </c>
      <c r="U48" s="258">
        <f>+'NTP or Sold'!AI463</f>
        <v>5.5194037499999995</v>
      </c>
      <c r="V48" s="258">
        <f>+'NTP or Sold'!AI464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5">
      <c r="A49" s="35">
        <f>1+'Detail by Turbine'!A21</f>
        <v>15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Sold'!C471</f>
        <v>2.2999999999999998</v>
      </c>
      <c r="U49" s="274">
        <f>+'NTP or Sold'!AK471</f>
        <v>2.2999999999999998</v>
      </c>
      <c r="V49" s="275">
        <f>+'NTP or Sold'!AK472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9" customFormat="1" ht="171.6" x14ac:dyDescent="0.25">
      <c r="A50" s="35">
        <v>1</v>
      </c>
      <c r="B50" s="254" t="s">
        <v>9</v>
      </c>
      <c r="C50" s="254">
        <v>3</v>
      </c>
      <c r="D50" s="255" t="s">
        <v>4</v>
      </c>
      <c r="E50" s="254" t="s">
        <v>84</v>
      </c>
      <c r="F50" s="255"/>
      <c r="G50" s="254" t="s">
        <v>17</v>
      </c>
      <c r="H50" s="255">
        <v>83</v>
      </c>
      <c r="I50" s="256">
        <v>11900</v>
      </c>
      <c r="J50" s="255" t="s">
        <v>31</v>
      </c>
      <c r="K50" s="257">
        <v>36586</v>
      </c>
      <c r="L50" s="255" t="s">
        <v>187</v>
      </c>
      <c r="M50" s="255" t="s">
        <v>207</v>
      </c>
      <c r="N50" s="255" t="s">
        <v>51</v>
      </c>
      <c r="O50" s="255" t="s">
        <v>42</v>
      </c>
      <c r="P50" s="255" t="s">
        <v>180</v>
      </c>
      <c r="Q50" s="254"/>
      <c r="R50" s="254"/>
      <c r="S50" s="254" t="s">
        <v>195</v>
      </c>
      <c r="T50" s="258">
        <f>+'NTP or Sold'!C479</f>
        <v>19.1325</v>
      </c>
      <c r="U50" s="258">
        <f>+'NTP or Sold'!AM479</f>
        <v>13.584075000000004</v>
      </c>
      <c r="V50" s="260">
        <f>+'NTP or Sold'!AM480</f>
        <v>7.6530000000000005</v>
      </c>
      <c r="W50" s="254"/>
      <c r="X50" s="254" t="s">
        <v>208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9" customFormat="1" ht="171.6" x14ac:dyDescent="0.25">
      <c r="A51" s="35">
        <f>1+A50</f>
        <v>2</v>
      </c>
      <c r="B51" s="254" t="s">
        <v>9</v>
      </c>
      <c r="C51" s="254">
        <v>2</v>
      </c>
      <c r="D51" s="255" t="s">
        <v>4</v>
      </c>
      <c r="E51" s="254" t="s">
        <v>84</v>
      </c>
      <c r="F51" s="255"/>
      <c r="G51" s="254" t="s">
        <v>17</v>
      </c>
      <c r="H51" s="255">
        <v>83</v>
      </c>
      <c r="I51" s="256">
        <v>11900</v>
      </c>
      <c r="J51" s="255" t="s">
        <v>31</v>
      </c>
      <c r="K51" s="257">
        <v>36951</v>
      </c>
      <c r="L51" s="255" t="s">
        <v>187</v>
      </c>
      <c r="M51" s="255" t="s">
        <v>207</v>
      </c>
      <c r="N51" s="255" t="s">
        <v>51</v>
      </c>
      <c r="O51" s="255" t="s">
        <v>42</v>
      </c>
      <c r="P51" s="255" t="s">
        <v>180</v>
      </c>
      <c r="Q51" s="254"/>
      <c r="R51" s="254"/>
      <c r="S51" s="254" t="s">
        <v>195</v>
      </c>
      <c r="T51" s="258">
        <f>+'NTP or Sold'!C487</f>
        <v>19.1325</v>
      </c>
      <c r="U51" s="258">
        <f>+'NTP or Sold'!AM487</f>
        <v>19.1325</v>
      </c>
      <c r="V51" s="260">
        <f>+'NTP or Sold'!AM488</f>
        <v>19.1325</v>
      </c>
      <c r="W51" s="254"/>
      <c r="X51" s="254" t="s">
        <v>208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8" thickBot="1" x14ac:dyDescent="0.3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2" customFormat="1" ht="15" customHeight="1" thickTop="1" x14ac:dyDescent="0.25">
      <c r="B65" s="197" t="str">
        <f>+'NTP or Sold'!H4</f>
        <v>7FA - now simple cycle</v>
      </c>
      <c r="C65" s="297" t="str">
        <f>+'NTP or Sold'!T4</f>
        <v>East Coast Power - Linden 6 (ECP)</v>
      </c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81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191"/>
    </row>
    <row r="66" spans="2:89" s="196" customFormat="1" x14ac:dyDescent="0.25">
      <c r="B66" s="193" t="s">
        <v>104</v>
      </c>
      <c r="C66" s="299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v>0</v>
      </c>
      <c r="S66" s="194">
        <v>0</v>
      </c>
      <c r="T66" s="194">
        <v>0</v>
      </c>
      <c r="U66" s="194">
        <v>0</v>
      </c>
      <c r="V66" s="194">
        <v>0</v>
      </c>
      <c r="W66" s="194">
        <v>0</v>
      </c>
      <c r="X66" s="194">
        <v>0</v>
      </c>
      <c r="Y66" s="194">
        <v>0</v>
      </c>
      <c r="Z66" s="82">
        <v>0</v>
      </c>
      <c r="AA66" s="194">
        <v>0</v>
      </c>
      <c r="AB66" s="194">
        <v>0</v>
      </c>
      <c r="AC66" s="194">
        <v>0.05</v>
      </c>
      <c r="AD66" s="194">
        <v>0.05</v>
      </c>
      <c r="AE66" s="194">
        <v>0.01</v>
      </c>
      <c r="AF66" s="194">
        <v>0.01</v>
      </c>
      <c r="AG66" s="194">
        <v>0.01</v>
      </c>
      <c r="AH66" s="194">
        <v>0.01</v>
      </c>
      <c r="AI66" s="194">
        <v>0.01</v>
      </c>
      <c r="AJ66" s="194">
        <v>0.01</v>
      </c>
      <c r="AK66" s="194">
        <v>0.04</v>
      </c>
      <c r="AL66" s="194">
        <v>0.05</v>
      </c>
      <c r="AM66" s="194">
        <v>0.05</v>
      </c>
      <c r="AN66" s="194">
        <v>0.05</v>
      </c>
      <c r="AO66" s="194">
        <v>0.05</v>
      </c>
      <c r="AP66" s="194">
        <v>0.05</v>
      </c>
      <c r="AQ66" s="194">
        <v>0.05</v>
      </c>
      <c r="AR66" s="194">
        <v>0.05</v>
      </c>
      <c r="AS66" s="194">
        <v>0.05</v>
      </c>
      <c r="AT66" s="194">
        <v>0.05</v>
      </c>
      <c r="AU66" s="194">
        <v>0.05</v>
      </c>
      <c r="AV66" s="194">
        <v>0.1</v>
      </c>
      <c r="AW66" s="194">
        <v>0.15</v>
      </c>
      <c r="AX66" s="194">
        <v>0.05</v>
      </c>
      <c r="AY66" s="194">
        <v>0</v>
      </c>
      <c r="AZ66" s="194">
        <v>0</v>
      </c>
      <c r="BA66" s="195">
        <v>0</v>
      </c>
      <c r="BB66" s="193">
        <v>0</v>
      </c>
      <c r="BC66" s="196">
        <f>SUM(N66:BB66)</f>
        <v>1.0000000000000002</v>
      </c>
    </row>
    <row r="67" spans="2:89" s="196" customFormat="1" x14ac:dyDescent="0.25">
      <c r="B67" s="193" t="s">
        <v>105</v>
      </c>
      <c r="C67" s="299"/>
      <c r="D67" s="194">
        <f>+D66</f>
        <v>0</v>
      </c>
      <c r="E67" s="194">
        <f t="shared" ref="E67:AJ67" si="2">+D67+E66</f>
        <v>0</v>
      </c>
      <c r="F67" s="194">
        <f t="shared" si="2"/>
        <v>0</v>
      </c>
      <c r="G67" s="194">
        <f t="shared" si="2"/>
        <v>0</v>
      </c>
      <c r="H67" s="194">
        <f t="shared" si="2"/>
        <v>0</v>
      </c>
      <c r="I67" s="194">
        <f t="shared" si="2"/>
        <v>0</v>
      </c>
      <c r="J67" s="194">
        <f t="shared" si="2"/>
        <v>0</v>
      </c>
      <c r="K67" s="194">
        <f t="shared" si="2"/>
        <v>0</v>
      </c>
      <c r="L67" s="194">
        <f t="shared" si="2"/>
        <v>0</v>
      </c>
      <c r="M67" s="194">
        <f t="shared" si="2"/>
        <v>0</v>
      </c>
      <c r="N67" s="194">
        <f t="shared" si="2"/>
        <v>0</v>
      </c>
      <c r="O67" s="194">
        <f t="shared" si="2"/>
        <v>0</v>
      </c>
      <c r="P67" s="194">
        <f t="shared" si="2"/>
        <v>0</v>
      </c>
      <c r="Q67" s="194">
        <f t="shared" si="2"/>
        <v>0</v>
      </c>
      <c r="R67" s="194">
        <f t="shared" si="2"/>
        <v>0</v>
      </c>
      <c r="S67" s="194">
        <f t="shared" si="2"/>
        <v>0</v>
      </c>
      <c r="T67" s="194">
        <f t="shared" si="2"/>
        <v>0</v>
      </c>
      <c r="U67" s="194">
        <f t="shared" si="2"/>
        <v>0</v>
      </c>
      <c r="V67" s="194">
        <f t="shared" si="2"/>
        <v>0</v>
      </c>
      <c r="W67" s="194">
        <f t="shared" si="2"/>
        <v>0</v>
      </c>
      <c r="X67" s="194">
        <f t="shared" si="2"/>
        <v>0</v>
      </c>
      <c r="Y67" s="194">
        <f t="shared" si="2"/>
        <v>0</v>
      </c>
      <c r="Z67" s="82">
        <f t="shared" si="2"/>
        <v>0</v>
      </c>
      <c r="AA67" s="194">
        <f t="shared" si="2"/>
        <v>0</v>
      </c>
      <c r="AB67" s="194">
        <f t="shared" si="2"/>
        <v>0</v>
      </c>
      <c r="AC67" s="194">
        <f t="shared" si="2"/>
        <v>0.05</v>
      </c>
      <c r="AD67" s="194">
        <f t="shared" si="2"/>
        <v>0.1</v>
      </c>
      <c r="AE67" s="194">
        <f t="shared" si="2"/>
        <v>0.11</v>
      </c>
      <c r="AF67" s="194">
        <f t="shared" si="2"/>
        <v>0.12</v>
      </c>
      <c r="AG67" s="194">
        <f t="shared" si="2"/>
        <v>0.13</v>
      </c>
      <c r="AH67" s="194">
        <f t="shared" si="2"/>
        <v>0.14000000000000001</v>
      </c>
      <c r="AI67" s="194">
        <f t="shared" si="2"/>
        <v>0.15000000000000002</v>
      </c>
      <c r="AJ67" s="194">
        <f t="shared" si="2"/>
        <v>0.16000000000000003</v>
      </c>
      <c r="AK67" s="194">
        <f t="shared" ref="AK67:BB67" si="3">+AJ67+AK66</f>
        <v>0.20000000000000004</v>
      </c>
      <c r="AL67" s="194">
        <f t="shared" si="3"/>
        <v>0.25000000000000006</v>
      </c>
      <c r="AM67" s="194">
        <f t="shared" si="3"/>
        <v>0.30000000000000004</v>
      </c>
      <c r="AN67" s="194">
        <f t="shared" si="3"/>
        <v>0.35000000000000003</v>
      </c>
      <c r="AO67" s="194">
        <f t="shared" si="3"/>
        <v>0.4</v>
      </c>
      <c r="AP67" s="194">
        <f t="shared" si="3"/>
        <v>0.45</v>
      </c>
      <c r="AQ67" s="194">
        <f t="shared" si="3"/>
        <v>0.5</v>
      </c>
      <c r="AR67" s="194">
        <f t="shared" si="3"/>
        <v>0.55000000000000004</v>
      </c>
      <c r="AS67" s="194">
        <f t="shared" si="3"/>
        <v>0.60000000000000009</v>
      </c>
      <c r="AT67" s="194">
        <f t="shared" si="3"/>
        <v>0.65000000000000013</v>
      </c>
      <c r="AU67" s="194">
        <f t="shared" si="3"/>
        <v>0.70000000000000018</v>
      </c>
      <c r="AV67" s="194">
        <f t="shared" si="3"/>
        <v>0.80000000000000016</v>
      </c>
      <c r="AW67" s="194">
        <f t="shared" si="3"/>
        <v>0.95000000000000018</v>
      </c>
      <c r="AX67" s="194">
        <f t="shared" si="3"/>
        <v>1.0000000000000002</v>
      </c>
      <c r="AY67" s="194">
        <f t="shared" si="3"/>
        <v>1.0000000000000002</v>
      </c>
      <c r="AZ67" s="194">
        <f t="shared" si="3"/>
        <v>1.0000000000000002</v>
      </c>
      <c r="BA67" s="195">
        <f t="shared" si="3"/>
        <v>1.0000000000000002</v>
      </c>
      <c r="BB67" s="193">
        <f t="shared" si="3"/>
        <v>1.0000000000000002</v>
      </c>
    </row>
    <row r="68" spans="2:89" s="196" customFormat="1" x14ac:dyDescent="0.25">
      <c r="B68" s="193" t="s">
        <v>106</v>
      </c>
      <c r="C68" s="299"/>
      <c r="D68" s="194">
        <v>0</v>
      </c>
      <c r="E68" s="194">
        <v>0</v>
      </c>
      <c r="F68" s="194">
        <v>0</v>
      </c>
      <c r="G68" s="194">
        <v>0</v>
      </c>
      <c r="H68" s="194">
        <v>0</v>
      </c>
      <c r="I68" s="194">
        <v>0</v>
      </c>
      <c r="J68" s="194">
        <v>0</v>
      </c>
      <c r="K68" s="194">
        <v>0</v>
      </c>
      <c r="L68" s="194">
        <v>0</v>
      </c>
      <c r="M68" s="194">
        <v>0</v>
      </c>
      <c r="N68" s="194">
        <v>0</v>
      </c>
      <c r="O68" s="194">
        <v>0</v>
      </c>
      <c r="P68" s="194">
        <v>0</v>
      </c>
      <c r="Q68" s="194">
        <v>0</v>
      </c>
      <c r="R68" s="194">
        <f t="shared" ref="R68:BB68" si="4">R69-Q69</f>
        <v>0.05</v>
      </c>
      <c r="S68" s="194">
        <f t="shared" si="4"/>
        <v>0</v>
      </c>
      <c r="T68" s="194">
        <f t="shared" si="4"/>
        <v>0</v>
      </c>
      <c r="U68" s="194">
        <f t="shared" si="4"/>
        <v>0</v>
      </c>
      <c r="V68" s="194">
        <f t="shared" si="4"/>
        <v>0</v>
      </c>
      <c r="W68" s="194">
        <f t="shared" si="4"/>
        <v>0</v>
      </c>
      <c r="X68" s="194">
        <f t="shared" si="4"/>
        <v>0</v>
      </c>
      <c r="Y68" s="194">
        <f t="shared" si="4"/>
        <v>0</v>
      </c>
      <c r="Z68" s="82">
        <f t="shared" si="4"/>
        <v>0</v>
      </c>
      <c r="AA68" s="194">
        <f t="shared" si="4"/>
        <v>0</v>
      </c>
      <c r="AB68" s="194">
        <f t="shared" si="4"/>
        <v>0</v>
      </c>
      <c r="AC68" s="194">
        <f t="shared" si="4"/>
        <v>0</v>
      </c>
      <c r="AD68" s="194">
        <f t="shared" si="4"/>
        <v>0.05</v>
      </c>
      <c r="AE68" s="194">
        <f t="shared" si="4"/>
        <v>9.999999999999995E-3</v>
      </c>
      <c r="AF68" s="194">
        <f t="shared" si="4"/>
        <v>9.999999999999995E-3</v>
      </c>
      <c r="AG68" s="194">
        <f t="shared" si="4"/>
        <v>1.0000000000000009E-2</v>
      </c>
      <c r="AH68" s="194">
        <f t="shared" si="4"/>
        <v>1.0000000000000009E-2</v>
      </c>
      <c r="AI68" s="194">
        <f t="shared" si="4"/>
        <v>9.9999999999999811E-3</v>
      </c>
      <c r="AJ68" s="194">
        <f t="shared" si="4"/>
        <v>1.0000000000000009E-2</v>
      </c>
      <c r="AK68" s="194">
        <f t="shared" si="4"/>
        <v>1.8999999999999989E-2</v>
      </c>
      <c r="AL68" s="194">
        <f t="shared" si="4"/>
        <v>2.8999999999999998E-2</v>
      </c>
      <c r="AM68" s="194">
        <f t="shared" si="4"/>
        <v>3.4000000000000002E-2</v>
      </c>
      <c r="AN68" s="194">
        <f t="shared" si="4"/>
        <v>6.0999999999999999E-2</v>
      </c>
      <c r="AO68" s="194">
        <f t="shared" si="4"/>
        <v>6.2E-2</v>
      </c>
      <c r="AP68" s="194">
        <f t="shared" si="4"/>
        <v>4.7999999999999987E-2</v>
      </c>
      <c r="AQ68" s="194">
        <f t="shared" si="4"/>
        <v>6.0999999999999999E-2</v>
      </c>
      <c r="AR68" s="194">
        <f t="shared" si="4"/>
        <v>5.7000000000000051E-2</v>
      </c>
      <c r="AS68" s="194">
        <f t="shared" si="4"/>
        <v>2.5000000000000022E-2</v>
      </c>
      <c r="AT68" s="194">
        <f t="shared" si="4"/>
        <v>2.8999999999999915E-2</v>
      </c>
      <c r="AU68" s="194">
        <f t="shared" si="4"/>
        <v>3.9000000000000035E-2</v>
      </c>
      <c r="AV68" s="194">
        <f t="shared" si="4"/>
        <v>2.0000000000000018E-2</v>
      </c>
      <c r="AW68" s="194">
        <f t="shared" si="4"/>
        <v>2.4000000000000021E-2</v>
      </c>
      <c r="AX68" s="194">
        <f t="shared" si="4"/>
        <v>0.33199999999999996</v>
      </c>
      <c r="AY68" s="194">
        <f t="shared" si="4"/>
        <v>0</v>
      </c>
      <c r="AZ68" s="194">
        <f t="shared" si="4"/>
        <v>0</v>
      </c>
      <c r="BA68" s="195">
        <f t="shared" si="4"/>
        <v>0</v>
      </c>
      <c r="BB68" s="193">
        <f t="shared" si="4"/>
        <v>0</v>
      </c>
      <c r="BC68" s="196">
        <f>SUM(N68:BB68)</f>
        <v>1</v>
      </c>
    </row>
    <row r="69" spans="2:89" s="196" customFormat="1" x14ac:dyDescent="0.25">
      <c r="B69" s="193" t="s">
        <v>107</v>
      </c>
      <c r="C69" s="299"/>
      <c r="D69" s="194">
        <f>+D68</f>
        <v>0</v>
      </c>
      <c r="E69" s="194">
        <f t="shared" ref="E69:Q69" si="5">+D69+E68</f>
        <v>0</v>
      </c>
      <c r="F69" s="194">
        <f t="shared" si="5"/>
        <v>0</v>
      </c>
      <c r="G69" s="194">
        <f t="shared" si="5"/>
        <v>0</v>
      </c>
      <c r="H69" s="194">
        <f t="shared" si="5"/>
        <v>0</v>
      </c>
      <c r="I69" s="194">
        <f t="shared" si="5"/>
        <v>0</v>
      </c>
      <c r="J69" s="194">
        <f t="shared" si="5"/>
        <v>0</v>
      </c>
      <c r="K69" s="194">
        <f t="shared" si="5"/>
        <v>0</v>
      </c>
      <c r="L69" s="194">
        <f t="shared" si="5"/>
        <v>0</v>
      </c>
      <c r="M69" s="194">
        <f t="shared" si="5"/>
        <v>0</v>
      </c>
      <c r="N69" s="194">
        <f t="shared" si="5"/>
        <v>0</v>
      </c>
      <c r="O69" s="194">
        <f t="shared" si="5"/>
        <v>0</v>
      </c>
      <c r="P69" s="194">
        <f t="shared" si="5"/>
        <v>0</v>
      </c>
      <c r="Q69" s="194">
        <f t="shared" si="5"/>
        <v>0</v>
      </c>
      <c r="R69" s="194">
        <v>0.05</v>
      </c>
      <c r="S69" s="194">
        <v>0.05</v>
      </c>
      <c r="T69" s="194">
        <v>0.05</v>
      </c>
      <c r="U69" s="194">
        <v>0.05</v>
      </c>
      <c r="V69" s="194">
        <v>0.05</v>
      </c>
      <c r="W69" s="194">
        <v>0.05</v>
      </c>
      <c r="X69" s="194">
        <v>0.05</v>
      </c>
      <c r="Y69" s="194">
        <v>0.05</v>
      </c>
      <c r="Z69" s="82">
        <v>0.05</v>
      </c>
      <c r="AA69" s="194">
        <v>0.05</v>
      </c>
      <c r="AB69" s="194">
        <v>0.05</v>
      </c>
      <c r="AC69" s="194">
        <v>0.05</v>
      </c>
      <c r="AD69" s="194">
        <v>0.1</v>
      </c>
      <c r="AE69" s="194">
        <v>0.11</v>
      </c>
      <c r="AF69" s="194">
        <v>0.12</v>
      </c>
      <c r="AG69" s="194">
        <v>0.13</v>
      </c>
      <c r="AH69" s="194">
        <v>0.14000000000000001</v>
      </c>
      <c r="AI69" s="194">
        <v>0.15</v>
      </c>
      <c r="AJ69" s="194">
        <v>0.16</v>
      </c>
      <c r="AK69" s="194">
        <v>0.17899999999999999</v>
      </c>
      <c r="AL69" s="194">
        <v>0.20799999999999999</v>
      </c>
      <c r="AM69" s="194">
        <v>0.24199999999999999</v>
      </c>
      <c r="AN69" s="194">
        <v>0.30299999999999999</v>
      </c>
      <c r="AO69" s="194">
        <v>0.36499999999999999</v>
      </c>
      <c r="AP69" s="194">
        <v>0.41299999999999998</v>
      </c>
      <c r="AQ69" s="194">
        <v>0.47399999999999998</v>
      </c>
      <c r="AR69" s="194">
        <v>0.53100000000000003</v>
      </c>
      <c r="AS69" s="194">
        <v>0.55600000000000005</v>
      </c>
      <c r="AT69" s="194">
        <v>0.58499999999999996</v>
      </c>
      <c r="AU69" s="194">
        <v>0.624</v>
      </c>
      <c r="AV69" s="194">
        <v>0.64400000000000002</v>
      </c>
      <c r="AW69" s="194">
        <v>0.66800000000000004</v>
      </c>
      <c r="AX69" s="194">
        <v>1</v>
      </c>
      <c r="AY69" s="194">
        <v>1</v>
      </c>
      <c r="AZ69" s="194">
        <v>1</v>
      </c>
      <c r="BA69" s="195">
        <v>1</v>
      </c>
      <c r="BB69" s="193">
        <v>1</v>
      </c>
    </row>
    <row r="70" spans="2:89" s="211" customFormat="1" x14ac:dyDescent="0.25">
      <c r="B70" s="208"/>
      <c r="C70" s="29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83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10"/>
      <c r="BB70" s="208"/>
    </row>
    <row r="71" spans="2:89" s="197" customFormat="1" x14ac:dyDescent="0.25">
      <c r="B71" s="197" t="s">
        <v>108</v>
      </c>
      <c r="C71" s="198">
        <v>35</v>
      </c>
      <c r="D71" s="199">
        <f t="shared" ref="D71:AI71" si="6">+D67*$C71</f>
        <v>0</v>
      </c>
      <c r="E71" s="199">
        <f t="shared" si="6"/>
        <v>0</v>
      </c>
      <c r="F71" s="199">
        <f t="shared" si="6"/>
        <v>0</v>
      </c>
      <c r="G71" s="199">
        <f t="shared" si="6"/>
        <v>0</v>
      </c>
      <c r="H71" s="199">
        <f t="shared" si="6"/>
        <v>0</v>
      </c>
      <c r="I71" s="199">
        <f t="shared" si="6"/>
        <v>0</v>
      </c>
      <c r="J71" s="199">
        <f t="shared" si="6"/>
        <v>0</v>
      </c>
      <c r="K71" s="199">
        <f t="shared" si="6"/>
        <v>0</v>
      </c>
      <c r="L71" s="199">
        <f t="shared" si="6"/>
        <v>0</v>
      </c>
      <c r="M71" s="199">
        <f t="shared" si="6"/>
        <v>0</v>
      </c>
      <c r="N71" s="199">
        <f t="shared" si="6"/>
        <v>0</v>
      </c>
      <c r="O71" s="199">
        <f t="shared" si="6"/>
        <v>0</v>
      </c>
      <c r="P71" s="199">
        <f t="shared" si="6"/>
        <v>0</v>
      </c>
      <c r="Q71" s="199">
        <f t="shared" si="6"/>
        <v>0</v>
      </c>
      <c r="R71" s="199">
        <f t="shared" si="6"/>
        <v>0</v>
      </c>
      <c r="S71" s="199">
        <f t="shared" si="6"/>
        <v>0</v>
      </c>
      <c r="T71" s="199">
        <f t="shared" si="6"/>
        <v>0</v>
      </c>
      <c r="U71" s="199">
        <f t="shared" si="6"/>
        <v>0</v>
      </c>
      <c r="V71" s="199">
        <f t="shared" si="6"/>
        <v>0</v>
      </c>
      <c r="W71" s="199">
        <f t="shared" si="6"/>
        <v>0</v>
      </c>
      <c r="X71" s="199">
        <f t="shared" si="6"/>
        <v>0</v>
      </c>
      <c r="Y71" s="199">
        <f t="shared" si="6"/>
        <v>0</v>
      </c>
      <c r="Z71" s="90">
        <f t="shared" si="6"/>
        <v>0</v>
      </c>
      <c r="AA71" s="199">
        <f t="shared" si="6"/>
        <v>0</v>
      </c>
      <c r="AB71" s="199">
        <f t="shared" si="6"/>
        <v>0</v>
      </c>
      <c r="AC71" s="199">
        <f t="shared" si="6"/>
        <v>1.75</v>
      </c>
      <c r="AD71" s="199">
        <f t="shared" si="6"/>
        <v>3.5</v>
      </c>
      <c r="AE71" s="199">
        <f t="shared" si="6"/>
        <v>3.85</v>
      </c>
      <c r="AF71" s="199">
        <f t="shared" si="6"/>
        <v>4.2</v>
      </c>
      <c r="AG71" s="199">
        <f t="shared" si="6"/>
        <v>4.55</v>
      </c>
      <c r="AH71" s="199">
        <f t="shared" si="6"/>
        <v>4.9000000000000004</v>
      </c>
      <c r="AI71" s="199">
        <f t="shared" si="6"/>
        <v>5.2500000000000009</v>
      </c>
      <c r="AJ71" s="199">
        <f t="shared" ref="AJ71:BB71" si="7">+AJ67*$C71</f>
        <v>5.6000000000000014</v>
      </c>
      <c r="AK71" s="199">
        <f t="shared" si="7"/>
        <v>7.0000000000000018</v>
      </c>
      <c r="AL71" s="199">
        <f t="shared" si="7"/>
        <v>8.7500000000000018</v>
      </c>
      <c r="AM71" s="199">
        <f t="shared" si="7"/>
        <v>10.500000000000002</v>
      </c>
      <c r="AN71" s="199">
        <f t="shared" si="7"/>
        <v>12.250000000000002</v>
      </c>
      <c r="AO71" s="199">
        <f t="shared" si="7"/>
        <v>14</v>
      </c>
      <c r="AP71" s="199">
        <f t="shared" si="7"/>
        <v>15.75</v>
      </c>
      <c r="AQ71" s="199">
        <f t="shared" si="7"/>
        <v>17.5</v>
      </c>
      <c r="AR71" s="199">
        <f t="shared" si="7"/>
        <v>19.25</v>
      </c>
      <c r="AS71" s="199">
        <f t="shared" si="7"/>
        <v>21.000000000000004</v>
      </c>
      <c r="AT71" s="199">
        <f t="shared" si="7"/>
        <v>22.750000000000004</v>
      </c>
      <c r="AU71" s="199">
        <f t="shared" si="7"/>
        <v>24.500000000000007</v>
      </c>
      <c r="AV71" s="199">
        <f t="shared" si="7"/>
        <v>28.000000000000007</v>
      </c>
      <c r="AW71" s="199">
        <f t="shared" si="7"/>
        <v>33.250000000000007</v>
      </c>
      <c r="AX71" s="199">
        <f t="shared" si="7"/>
        <v>35.000000000000007</v>
      </c>
      <c r="AY71" s="199">
        <f t="shared" si="7"/>
        <v>35.000000000000007</v>
      </c>
      <c r="AZ71" s="199">
        <f t="shared" si="7"/>
        <v>35.000000000000007</v>
      </c>
      <c r="BA71" s="200">
        <f t="shared" si="7"/>
        <v>35.000000000000007</v>
      </c>
      <c r="BB71" s="201">
        <f t="shared" si="7"/>
        <v>35.000000000000007</v>
      </c>
      <c r="BC71" s="201"/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201"/>
      <c r="BT71" s="201"/>
      <c r="BU71" s="201"/>
      <c r="BV71" s="201"/>
      <c r="BW71" s="201"/>
      <c r="BX71" s="201"/>
      <c r="BY71" s="201"/>
      <c r="BZ71" s="201"/>
      <c r="CA71" s="201"/>
      <c r="CB71" s="201"/>
      <c r="CC71" s="201"/>
      <c r="CD71" s="201"/>
      <c r="CE71" s="201"/>
      <c r="CF71" s="201"/>
      <c r="CG71" s="201"/>
      <c r="CH71" s="201"/>
      <c r="CI71" s="201"/>
      <c r="CJ71" s="201"/>
      <c r="CK71" s="201"/>
    </row>
    <row r="72" spans="2:89" s="202" customFormat="1" ht="13.8" thickBot="1" x14ac:dyDescent="0.3">
      <c r="B72" s="202" t="s">
        <v>109</v>
      </c>
      <c r="C72" s="203" t="str">
        <f>+'NTP or Sold'!C4</f>
        <v>NTP</v>
      </c>
      <c r="D72" s="204">
        <f t="shared" ref="D72:AI72" si="8">+D69*$C71</f>
        <v>0</v>
      </c>
      <c r="E72" s="204">
        <f t="shared" si="8"/>
        <v>0</v>
      </c>
      <c r="F72" s="204">
        <f t="shared" si="8"/>
        <v>0</v>
      </c>
      <c r="G72" s="204">
        <f t="shared" si="8"/>
        <v>0</v>
      </c>
      <c r="H72" s="204">
        <f t="shared" si="8"/>
        <v>0</v>
      </c>
      <c r="I72" s="204">
        <f t="shared" si="8"/>
        <v>0</v>
      </c>
      <c r="J72" s="204">
        <f t="shared" si="8"/>
        <v>0</v>
      </c>
      <c r="K72" s="204">
        <f t="shared" si="8"/>
        <v>0</v>
      </c>
      <c r="L72" s="204">
        <f t="shared" si="8"/>
        <v>0</v>
      </c>
      <c r="M72" s="204">
        <f t="shared" si="8"/>
        <v>0</v>
      </c>
      <c r="N72" s="204">
        <f t="shared" si="8"/>
        <v>0</v>
      </c>
      <c r="O72" s="204">
        <f t="shared" si="8"/>
        <v>0</v>
      </c>
      <c r="P72" s="204">
        <f t="shared" si="8"/>
        <v>0</v>
      </c>
      <c r="Q72" s="204">
        <f t="shared" si="8"/>
        <v>0</v>
      </c>
      <c r="R72" s="204">
        <f t="shared" si="8"/>
        <v>1.75</v>
      </c>
      <c r="S72" s="204">
        <f t="shared" si="8"/>
        <v>1.75</v>
      </c>
      <c r="T72" s="204">
        <f t="shared" si="8"/>
        <v>1.75</v>
      </c>
      <c r="U72" s="204">
        <f t="shared" si="8"/>
        <v>1.75</v>
      </c>
      <c r="V72" s="204">
        <f t="shared" si="8"/>
        <v>1.75</v>
      </c>
      <c r="W72" s="204">
        <f t="shared" si="8"/>
        <v>1.75</v>
      </c>
      <c r="X72" s="204">
        <f t="shared" si="8"/>
        <v>1.75</v>
      </c>
      <c r="Y72" s="204">
        <f t="shared" si="8"/>
        <v>1.75</v>
      </c>
      <c r="Z72" s="136">
        <f t="shared" si="8"/>
        <v>1.75</v>
      </c>
      <c r="AA72" s="204">
        <f t="shared" si="8"/>
        <v>1.75</v>
      </c>
      <c r="AB72" s="204">
        <f t="shared" si="8"/>
        <v>1.75</v>
      </c>
      <c r="AC72" s="204">
        <f t="shared" si="8"/>
        <v>1.75</v>
      </c>
      <c r="AD72" s="204">
        <f t="shared" si="8"/>
        <v>3.5</v>
      </c>
      <c r="AE72" s="204">
        <f t="shared" si="8"/>
        <v>3.85</v>
      </c>
      <c r="AF72" s="204">
        <f t="shared" si="8"/>
        <v>4.2</v>
      </c>
      <c r="AG72" s="204">
        <f t="shared" si="8"/>
        <v>4.55</v>
      </c>
      <c r="AH72" s="204">
        <f t="shared" si="8"/>
        <v>4.9000000000000004</v>
      </c>
      <c r="AI72" s="204">
        <f t="shared" si="8"/>
        <v>5.25</v>
      </c>
      <c r="AJ72" s="204">
        <f t="shared" ref="AJ72:BB72" si="9">+AJ69*$C71</f>
        <v>5.6000000000000005</v>
      </c>
      <c r="AK72" s="204">
        <f t="shared" si="9"/>
        <v>6.2649999999999997</v>
      </c>
      <c r="AL72" s="204">
        <f t="shared" si="9"/>
        <v>7.2799999999999994</v>
      </c>
      <c r="AM72" s="204">
        <f t="shared" si="9"/>
        <v>8.4699999999999989</v>
      </c>
      <c r="AN72" s="204">
        <f t="shared" si="9"/>
        <v>10.605</v>
      </c>
      <c r="AO72" s="204">
        <f t="shared" si="9"/>
        <v>12.775</v>
      </c>
      <c r="AP72" s="204">
        <f t="shared" si="9"/>
        <v>14.455</v>
      </c>
      <c r="AQ72" s="204">
        <f t="shared" si="9"/>
        <v>16.59</v>
      </c>
      <c r="AR72" s="204">
        <f t="shared" si="9"/>
        <v>18.585000000000001</v>
      </c>
      <c r="AS72" s="204">
        <f t="shared" si="9"/>
        <v>19.46</v>
      </c>
      <c r="AT72" s="204">
        <f t="shared" si="9"/>
        <v>20.474999999999998</v>
      </c>
      <c r="AU72" s="204">
        <f t="shared" si="9"/>
        <v>21.84</v>
      </c>
      <c r="AV72" s="204">
        <f t="shared" si="9"/>
        <v>22.54</v>
      </c>
      <c r="AW72" s="204">
        <f t="shared" si="9"/>
        <v>23.380000000000003</v>
      </c>
      <c r="AX72" s="204">
        <f t="shared" si="9"/>
        <v>35</v>
      </c>
      <c r="AY72" s="204">
        <f t="shared" si="9"/>
        <v>35</v>
      </c>
      <c r="AZ72" s="204">
        <f t="shared" si="9"/>
        <v>35</v>
      </c>
      <c r="BA72" s="205">
        <f t="shared" si="9"/>
        <v>35</v>
      </c>
      <c r="BB72" s="206">
        <f t="shared" si="9"/>
        <v>35</v>
      </c>
      <c r="BC72" s="206"/>
      <c r="BF72" s="206"/>
      <c r="BG72" s="206"/>
      <c r="BH72" s="206"/>
      <c r="BI72" s="206"/>
      <c r="BJ72" s="206"/>
      <c r="BK72" s="206"/>
      <c r="BL72" s="206"/>
      <c r="BM72" s="206"/>
      <c r="BN72" s="206"/>
      <c r="BO72" s="206"/>
      <c r="BP72" s="206"/>
      <c r="BQ72" s="206"/>
      <c r="BR72" s="206"/>
      <c r="BS72" s="206"/>
      <c r="BT72" s="206"/>
      <c r="BU72" s="206"/>
      <c r="BV72" s="206"/>
      <c r="BW72" s="206"/>
      <c r="BX72" s="206"/>
      <c r="BY72" s="206"/>
      <c r="BZ72" s="206"/>
      <c r="CA72" s="206"/>
      <c r="CB72" s="206"/>
      <c r="CC72" s="206"/>
      <c r="CD72" s="206"/>
      <c r="CE72" s="206"/>
      <c r="CF72" s="206"/>
      <c r="CG72" s="206"/>
      <c r="CH72" s="206"/>
      <c r="CI72" s="206"/>
      <c r="CJ72" s="206"/>
      <c r="CK72" s="206"/>
    </row>
    <row r="73" spans="2:89" s="192" customFormat="1" ht="15" customHeight="1" thickTop="1" x14ac:dyDescent="0.25">
      <c r="B73" s="189" t="str">
        <f>+'NTP or Sold'!H5</f>
        <v>LM6000</v>
      </c>
      <c r="C73" s="297" t="str">
        <f>+'NTP or Sold'!T5</f>
        <v>Sandhill Power / Austin (ENA)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84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90"/>
      <c r="BC73" s="191"/>
    </row>
    <row r="74" spans="2:89" s="196" customFormat="1" x14ac:dyDescent="0.25">
      <c r="B74" s="193" t="s">
        <v>104</v>
      </c>
      <c r="C74" s="298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f>16.7/336</f>
        <v>4.9702380952380949E-2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0">+(0.95-0.0497)/18</f>
        <v>5.0016666666666668E-2</v>
      </c>
      <c r="Y74" s="194">
        <f t="shared" si="10"/>
        <v>5.0016666666666668E-2</v>
      </c>
      <c r="Z74" s="82">
        <f t="shared" si="10"/>
        <v>5.0016666666666668E-2</v>
      </c>
      <c r="AA74" s="194">
        <f t="shared" si="10"/>
        <v>5.0016666666666668E-2</v>
      </c>
      <c r="AB74" s="194">
        <f t="shared" si="10"/>
        <v>5.0016666666666668E-2</v>
      </c>
      <c r="AC74" s="194">
        <f t="shared" si="10"/>
        <v>5.0016666666666668E-2</v>
      </c>
      <c r="AD74" s="194">
        <f t="shared" si="10"/>
        <v>5.0016666666666668E-2</v>
      </c>
      <c r="AE74" s="194">
        <f t="shared" si="10"/>
        <v>5.0016666666666668E-2</v>
      </c>
      <c r="AF74" s="194">
        <f t="shared" si="10"/>
        <v>5.0016666666666668E-2</v>
      </c>
      <c r="AG74" s="194">
        <f t="shared" si="10"/>
        <v>5.0016666666666668E-2</v>
      </c>
      <c r="AH74" s="194">
        <f t="shared" si="10"/>
        <v>5.0016666666666668E-2</v>
      </c>
      <c r="AI74" s="194">
        <f t="shared" si="10"/>
        <v>5.0016666666666668E-2</v>
      </c>
      <c r="AJ74" s="194">
        <f t="shared" si="10"/>
        <v>5.0016666666666668E-2</v>
      </c>
      <c r="AK74" s="194">
        <f t="shared" si="10"/>
        <v>5.0016666666666668E-2</v>
      </c>
      <c r="AL74" s="194">
        <f t="shared" si="10"/>
        <v>5.0016666666666668E-2</v>
      </c>
      <c r="AM74" s="194">
        <f t="shared" si="10"/>
        <v>5.0016666666666668E-2</v>
      </c>
      <c r="AN74" s="194">
        <f t="shared" si="10"/>
        <v>5.0016666666666668E-2</v>
      </c>
      <c r="AO74" s="194">
        <f t="shared" si="10"/>
        <v>5.0016666666666668E-2</v>
      </c>
      <c r="AP74" s="194">
        <v>0</v>
      </c>
      <c r="AQ74" s="194">
        <v>0</v>
      </c>
      <c r="AR74" s="194">
        <v>0</v>
      </c>
      <c r="AS74" s="194">
        <v>0</v>
      </c>
      <c r="AT74" s="194">
        <v>0.05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1.0000023809523813</v>
      </c>
    </row>
    <row r="75" spans="2:89" s="196" customFormat="1" x14ac:dyDescent="0.25">
      <c r="B75" s="193" t="s">
        <v>105</v>
      </c>
      <c r="C75" s="298"/>
      <c r="D75" s="194">
        <f>+D74</f>
        <v>0</v>
      </c>
      <c r="E75" s="194">
        <f t="shared" ref="E75:AJ75" si="11">+D75+E74</f>
        <v>0</v>
      </c>
      <c r="F75" s="194">
        <f t="shared" si="11"/>
        <v>0</v>
      </c>
      <c r="G75" s="194">
        <f t="shared" si="11"/>
        <v>0</v>
      </c>
      <c r="H75" s="194">
        <f t="shared" si="11"/>
        <v>0</v>
      </c>
      <c r="I75" s="194">
        <f t="shared" si="11"/>
        <v>0</v>
      </c>
      <c r="J75" s="194">
        <f t="shared" si="11"/>
        <v>0</v>
      </c>
      <c r="K75" s="194">
        <f t="shared" si="11"/>
        <v>0</v>
      </c>
      <c r="L75" s="194">
        <f t="shared" si="11"/>
        <v>0</v>
      </c>
      <c r="M75" s="194">
        <f t="shared" si="11"/>
        <v>0</v>
      </c>
      <c r="N75" s="194">
        <f t="shared" si="11"/>
        <v>4.9702380952380949E-2</v>
      </c>
      <c r="O75" s="194">
        <f t="shared" si="11"/>
        <v>4.9702380952380949E-2</v>
      </c>
      <c r="P75" s="194">
        <f t="shared" si="11"/>
        <v>4.9702380952380949E-2</v>
      </c>
      <c r="Q75" s="194">
        <f t="shared" si="11"/>
        <v>4.9702380952380949E-2</v>
      </c>
      <c r="R75" s="194">
        <f t="shared" si="11"/>
        <v>4.9702380952380949E-2</v>
      </c>
      <c r="S75" s="194">
        <f t="shared" si="11"/>
        <v>4.9702380952380949E-2</v>
      </c>
      <c r="T75" s="194">
        <f t="shared" si="11"/>
        <v>4.9702380952380949E-2</v>
      </c>
      <c r="U75" s="194">
        <f t="shared" si="11"/>
        <v>4.9702380952380949E-2</v>
      </c>
      <c r="V75" s="194">
        <f t="shared" si="11"/>
        <v>4.9702380952380949E-2</v>
      </c>
      <c r="W75" s="194">
        <f t="shared" si="11"/>
        <v>4.9702380952380949E-2</v>
      </c>
      <c r="X75" s="194">
        <f t="shared" si="11"/>
        <v>9.9719047619047624E-2</v>
      </c>
      <c r="Y75" s="194">
        <f t="shared" si="11"/>
        <v>0.14973571428571431</v>
      </c>
      <c r="Z75" s="82">
        <f t="shared" si="11"/>
        <v>0.19975238095238096</v>
      </c>
      <c r="AA75" s="194">
        <f t="shared" si="11"/>
        <v>0.24976904761904761</v>
      </c>
      <c r="AB75" s="194">
        <f t="shared" si="11"/>
        <v>0.29978571428571427</v>
      </c>
      <c r="AC75" s="194">
        <f t="shared" si="11"/>
        <v>0.34980238095238092</v>
      </c>
      <c r="AD75" s="194">
        <f t="shared" si="11"/>
        <v>0.39981904761904757</v>
      </c>
      <c r="AE75" s="194">
        <f t="shared" si="11"/>
        <v>0.44983571428571423</v>
      </c>
      <c r="AF75" s="194">
        <f t="shared" si="11"/>
        <v>0.49985238095238088</v>
      </c>
      <c r="AG75" s="194">
        <f t="shared" si="11"/>
        <v>0.54986904761904754</v>
      </c>
      <c r="AH75" s="194">
        <f t="shared" si="11"/>
        <v>0.59988571428571424</v>
      </c>
      <c r="AI75" s="194">
        <f t="shared" si="11"/>
        <v>0.64990238095238095</v>
      </c>
      <c r="AJ75" s="194">
        <f t="shared" si="11"/>
        <v>0.69991904761904766</v>
      </c>
      <c r="AK75" s="194">
        <f t="shared" ref="AK75:BB75" si="12">+AJ75+AK74</f>
        <v>0.74993571428571437</v>
      </c>
      <c r="AL75" s="194">
        <f t="shared" si="12"/>
        <v>0.79995238095238108</v>
      </c>
      <c r="AM75" s="194">
        <f t="shared" si="12"/>
        <v>0.84996904761904779</v>
      </c>
      <c r="AN75" s="194">
        <f t="shared" si="12"/>
        <v>0.8999857142857145</v>
      </c>
      <c r="AO75" s="194">
        <f t="shared" si="12"/>
        <v>0.95000238095238121</v>
      </c>
      <c r="AP75" s="194">
        <f t="shared" si="12"/>
        <v>0.95000238095238121</v>
      </c>
      <c r="AQ75" s="194">
        <f t="shared" si="12"/>
        <v>0.95000238095238121</v>
      </c>
      <c r="AR75" s="194">
        <f t="shared" si="12"/>
        <v>0.95000238095238121</v>
      </c>
      <c r="AS75" s="194">
        <f t="shared" si="12"/>
        <v>0.95000238095238121</v>
      </c>
      <c r="AT75" s="194">
        <f t="shared" si="12"/>
        <v>1.0000023809523813</v>
      </c>
      <c r="AU75" s="194">
        <f t="shared" si="12"/>
        <v>1.0000023809523813</v>
      </c>
      <c r="AV75" s="194">
        <f t="shared" si="12"/>
        <v>1.0000023809523813</v>
      </c>
      <c r="AW75" s="194">
        <f t="shared" si="12"/>
        <v>1.0000023809523813</v>
      </c>
      <c r="AX75" s="194">
        <f t="shared" si="12"/>
        <v>1.0000023809523813</v>
      </c>
      <c r="AY75" s="194">
        <f t="shared" si="12"/>
        <v>1.0000023809523813</v>
      </c>
      <c r="AZ75" s="194">
        <f t="shared" si="12"/>
        <v>1.0000023809523813</v>
      </c>
      <c r="BA75" s="195">
        <f t="shared" si="12"/>
        <v>1.0000023809523813</v>
      </c>
      <c r="BB75" s="193">
        <f t="shared" si="12"/>
        <v>1.0000023809523813</v>
      </c>
    </row>
    <row r="76" spans="2:89" s="196" customFormat="1" x14ac:dyDescent="0.25">
      <c r="B76" s="193" t="s">
        <v>106</v>
      </c>
      <c r="C76" s="298"/>
      <c r="D76" s="194">
        <v>0</v>
      </c>
      <c r="E76" s="194">
        <v>0</v>
      </c>
      <c r="F76" s="194">
        <v>0</v>
      </c>
      <c r="G76" s="194">
        <v>0</v>
      </c>
      <c r="H76" s="194">
        <v>0</v>
      </c>
      <c r="I76" s="194">
        <v>0</v>
      </c>
      <c r="J76" s="194">
        <v>0</v>
      </c>
      <c r="K76" s="194">
        <v>0</v>
      </c>
      <c r="L76" s="194">
        <v>0</v>
      </c>
      <c r="M76" s="194">
        <v>0</v>
      </c>
      <c r="N76" s="194">
        <v>0.05</v>
      </c>
      <c r="O76" s="194">
        <v>0</v>
      </c>
      <c r="P76" s="194">
        <v>0</v>
      </c>
      <c r="Q76" s="194">
        <v>0</v>
      </c>
      <c r="R76" s="194">
        <v>0</v>
      </c>
      <c r="S76" s="194">
        <v>0</v>
      </c>
      <c r="T76" s="194">
        <v>0</v>
      </c>
      <c r="U76" s="194">
        <v>0</v>
      </c>
      <c r="V76" s="194">
        <v>0</v>
      </c>
      <c r="W76" s="194">
        <v>0</v>
      </c>
      <c r="X76" s="194">
        <f t="shared" ref="X76:AO76" si="13">+(0.34-0.05)/18</f>
        <v>1.6111111111111114E-2</v>
      </c>
      <c r="Y76" s="194">
        <f t="shared" si="13"/>
        <v>1.6111111111111114E-2</v>
      </c>
      <c r="Z76" s="82">
        <f t="shared" si="13"/>
        <v>1.6111111111111114E-2</v>
      </c>
      <c r="AA76" s="194">
        <f t="shared" si="13"/>
        <v>1.6111111111111114E-2</v>
      </c>
      <c r="AB76" s="194">
        <f t="shared" si="13"/>
        <v>1.6111111111111114E-2</v>
      </c>
      <c r="AC76" s="194">
        <f t="shared" si="13"/>
        <v>1.6111111111111114E-2</v>
      </c>
      <c r="AD76" s="194">
        <f t="shared" si="13"/>
        <v>1.6111111111111114E-2</v>
      </c>
      <c r="AE76" s="194">
        <f t="shared" si="13"/>
        <v>1.6111111111111114E-2</v>
      </c>
      <c r="AF76" s="194">
        <f t="shared" si="13"/>
        <v>1.6111111111111114E-2</v>
      </c>
      <c r="AG76" s="194">
        <f t="shared" si="13"/>
        <v>1.6111111111111114E-2</v>
      </c>
      <c r="AH76" s="194">
        <f t="shared" si="13"/>
        <v>1.6111111111111114E-2</v>
      </c>
      <c r="AI76" s="194">
        <f t="shared" si="13"/>
        <v>1.6111111111111114E-2</v>
      </c>
      <c r="AJ76" s="194">
        <f t="shared" si="13"/>
        <v>1.6111111111111114E-2</v>
      </c>
      <c r="AK76" s="194">
        <f t="shared" si="13"/>
        <v>1.6111111111111114E-2</v>
      </c>
      <c r="AL76" s="194">
        <f t="shared" si="13"/>
        <v>1.6111111111111114E-2</v>
      </c>
      <c r="AM76" s="194">
        <f t="shared" si="13"/>
        <v>1.6111111111111114E-2</v>
      </c>
      <c r="AN76" s="194">
        <f t="shared" si="13"/>
        <v>1.6111111111111114E-2</v>
      </c>
      <c r="AO76" s="194">
        <f t="shared" si="13"/>
        <v>1.6111111111111114E-2</v>
      </c>
      <c r="AP76" s="194">
        <v>0.66</v>
      </c>
      <c r="AQ76" s="194">
        <v>0</v>
      </c>
      <c r="AR76" s="194">
        <v>0</v>
      </c>
      <c r="AS76" s="194">
        <v>0</v>
      </c>
      <c r="AT76" s="194">
        <v>0</v>
      </c>
      <c r="AU76" s="194">
        <v>0</v>
      </c>
      <c r="AV76" s="194">
        <v>0</v>
      </c>
      <c r="AW76" s="194">
        <v>0</v>
      </c>
      <c r="AX76" s="194">
        <v>0</v>
      </c>
      <c r="AY76" s="194">
        <v>0</v>
      </c>
      <c r="AZ76" s="194">
        <v>0</v>
      </c>
      <c r="BA76" s="195">
        <v>0</v>
      </c>
      <c r="BB76" s="193">
        <v>0</v>
      </c>
      <c r="BC76" s="196">
        <f>SUM(N76:BB76)</f>
        <v>1</v>
      </c>
    </row>
    <row r="77" spans="2:89" s="196" customFormat="1" x14ac:dyDescent="0.25">
      <c r="B77" s="193" t="s">
        <v>107</v>
      </c>
      <c r="C77" s="298"/>
      <c r="D77" s="194">
        <f>+D76</f>
        <v>0</v>
      </c>
      <c r="E77" s="194">
        <f t="shared" ref="E77:AJ77" si="14">+D77+E76</f>
        <v>0</v>
      </c>
      <c r="F77" s="194">
        <f t="shared" si="14"/>
        <v>0</v>
      </c>
      <c r="G77" s="194">
        <f t="shared" si="14"/>
        <v>0</v>
      </c>
      <c r="H77" s="194">
        <f t="shared" si="14"/>
        <v>0</v>
      </c>
      <c r="I77" s="194">
        <f t="shared" si="14"/>
        <v>0</v>
      </c>
      <c r="J77" s="194">
        <f t="shared" si="14"/>
        <v>0</v>
      </c>
      <c r="K77" s="194">
        <f t="shared" si="14"/>
        <v>0</v>
      </c>
      <c r="L77" s="194">
        <f t="shared" si="14"/>
        <v>0</v>
      </c>
      <c r="M77" s="194">
        <f t="shared" si="14"/>
        <v>0</v>
      </c>
      <c r="N77" s="194">
        <f t="shared" si="14"/>
        <v>0.05</v>
      </c>
      <c r="O77" s="194">
        <f t="shared" si="14"/>
        <v>0.05</v>
      </c>
      <c r="P77" s="194">
        <f t="shared" si="14"/>
        <v>0.05</v>
      </c>
      <c r="Q77" s="194">
        <f t="shared" si="14"/>
        <v>0.05</v>
      </c>
      <c r="R77" s="194">
        <f t="shared" si="14"/>
        <v>0.05</v>
      </c>
      <c r="S77" s="194">
        <f t="shared" si="14"/>
        <v>0.05</v>
      </c>
      <c r="T77" s="194">
        <f t="shared" si="14"/>
        <v>0.05</v>
      </c>
      <c r="U77" s="194">
        <f t="shared" si="14"/>
        <v>0.05</v>
      </c>
      <c r="V77" s="194">
        <f t="shared" si="14"/>
        <v>0.05</v>
      </c>
      <c r="W77" s="194">
        <f t="shared" si="14"/>
        <v>0.05</v>
      </c>
      <c r="X77" s="194">
        <f t="shared" si="14"/>
        <v>6.611111111111112E-2</v>
      </c>
      <c r="Y77" s="194">
        <f t="shared" si="14"/>
        <v>8.2222222222222238E-2</v>
      </c>
      <c r="Z77" s="82">
        <f t="shared" si="14"/>
        <v>9.8333333333333356E-2</v>
      </c>
      <c r="AA77" s="194">
        <f t="shared" si="14"/>
        <v>0.11444444444444447</v>
      </c>
      <c r="AB77" s="194">
        <f t="shared" si="14"/>
        <v>0.13055555555555559</v>
      </c>
      <c r="AC77" s="194">
        <f t="shared" si="14"/>
        <v>0.1466666666666667</v>
      </c>
      <c r="AD77" s="194">
        <f t="shared" si="14"/>
        <v>0.1627777777777778</v>
      </c>
      <c r="AE77" s="194">
        <f t="shared" si="14"/>
        <v>0.1788888888888889</v>
      </c>
      <c r="AF77" s="194">
        <f t="shared" si="14"/>
        <v>0.19500000000000001</v>
      </c>
      <c r="AG77" s="194">
        <f t="shared" si="14"/>
        <v>0.21111111111111111</v>
      </c>
      <c r="AH77" s="194">
        <f t="shared" si="14"/>
        <v>0.22722222222222221</v>
      </c>
      <c r="AI77" s="194">
        <f t="shared" si="14"/>
        <v>0.24333333333333332</v>
      </c>
      <c r="AJ77" s="194">
        <f t="shared" si="14"/>
        <v>0.25944444444444442</v>
      </c>
      <c r="AK77" s="194">
        <f t="shared" ref="AK77:BB77" si="15">+AJ77+AK76</f>
        <v>0.27555555555555555</v>
      </c>
      <c r="AL77" s="194">
        <f t="shared" si="15"/>
        <v>0.29166666666666669</v>
      </c>
      <c r="AM77" s="194">
        <f t="shared" si="15"/>
        <v>0.30777777777777782</v>
      </c>
      <c r="AN77" s="194">
        <f t="shared" si="15"/>
        <v>0.32388888888888895</v>
      </c>
      <c r="AO77" s="194">
        <f t="shared" si="15"/>
        <v>0.34000000000000008</v>
      </c>
      <c r="AP77" s="194">
        <f t="shared" si="15"/>
        <v>1</v>
      </c>
      <c r="AQ77" s="194">
        <f t="shared" si="15"/>
        <v>1</v>
      </c>
      <c r="AR77" s="194">
        <f t="shared" si="15"/>
        <v>1</v>
      </c>
      <c r="AS77" s="194">
        <f t="shared" si="15"/>
        <v>1</v>
      </c>
      <c r="AT77" s="194">
        <f t="shared" si="15"/>
        <v>1</v>
      </c>
      <c r="AU77" s="194">
        <f t="shared" si="15"/>
        <v>1</v>
      </c>
      <c r="AV77" s="194">
        <f t="shared" si="15"/>
        <v>1</v>
      </c>
      <c r="AW77" s="194">
        <f t="shared" si="15"/>
        <v>1</v>
      </c>
      <c r="AX77" s="194">
        <f t="shared" si="15"/>
        <v>1</v>
      </c>
      <c r="AY77" s="194">
        <f t="shared" si="15"/>
        <v>1</v>
      </c>
      <c r="AZ77" s="194">
        <f t="shared" si="15"/>
        <v>1</v>
      </c>
      <c r="BA77" s="195">
        <f t="shared" si="15"/>
        <v>1</v>
      </c>
      <c r="BB77" s="193">
        <f t="shared" si="15"/>
        <v>1</v>
      </c>
    </row>
    <row r="78" spans="2:89" s="211" customFormat="1" x14ac:dyDescent="0.25">
      <c r="B78" s="208"/>
      <c r="C78" s="298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83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10"/>
      <c r="BB78" s="208"/>
    </row>
    <row r="79" spans="2:89" s="197" customFormat="1" x14ac:dyDescent="0.25">
      <c r="B79" s="197" t="s">
        <v>108</v>
      </c>
      <c r="C79" s="198">
        <v>14</v>
      </c>
      <c r="D79" s="199">
        <f t="shared" ref="D79:AI79" si="16">+D75*$C79</f>
        <v>0</v>
      </c>
      <c r="E79" s="199">
        <f t="shared" si="16"/>
        <v>0</v>
      </c>
      <c r="F79" s="199">
        <f t="shared" si="16"/>
        <v>0</v>
      </c>
      <c r="G79" s="199">
        <f t="shared" si="16"/>
        <v>0</v>
      </c>
      <c r="H79" s="199">
        <f t="shared" si="16"/>
        <v>0</v>
      </c>
      <c r="I79" s="199">
        <f t="shared" si="16"/>
        <v>0</v>
      </c>
      <c r="J79" s="199">
        <f t="shared" si="16"/>
        <v>0</v>
      </c>
      <c r="K79" s="199">
        <f t="shared" si="16"/>
        <v>0</v>
      </c>
      <c r="L79" s="199">
        <f t="shared" si="16"/>
        <v>0</v>
      </c>
      <c r="M79" s="199">
        <f t="shared" si="16"/>
        <v>0</v>
      </c>
      <c r="N79" s="199">
        <f t="shared" si="16"/>
        <v>0.6958333333333333</v>
      </c>
      <c r="O79" s="199">
        <f t="shared" si="16"/>
        <v>0.6958333333333333</v>
      </c>
      <c r="P79" s="199">
        <f t="shared" si="16"/>
        <v>0.6958333333333333</v>
      </c>
      <c r="Q79" s="199">
        <f t="shared" si="16"/>
        <v>0.6958333333333333</v>
      </c>
      <c r="R79" s="199">
        <f t="shared" si="16"/>
        <v>0.6958333333333333</v>
      </c>
      <c r="S79" s="199">
        <f t="shared" si="16"/>
        <v>0.6958333333333333</v>
      </c>
      <c r="T79" s="199">
        <f t="shared" si="16"/>
        <v>0.6958333333333333</v>
      </c>
      <c r="U79" s="199">
        <f t="shared" si="16"/>
        <v>0.6958333333333333</v>
      </c>
      <c r="V79" s="199">
        <f t="shared" si="16"/>
        <v>0.6958333333333333</v>
      </c>
      <c r="W79" s="199">
        <f t="shared" si="16"/>
        <v>0.6958333333333333</v>
      </c>
      <c r="X79" s="199">
        <f t="shared" si="16"/>
        <v>1.3960666666666668</v>
      </c>
      <c r="Y79" s="199">
        <f t="shared" si="16"/>
        <v>2.0963000000000003</v>
      </c>
      <c r="Z79" s="90">
        <f t="shared" si="16"/>
        <v>2.7965333333333335</v>
      </c>
      <c r="AA79" s="199">
        <f t="shared" si="16"/>
        <v>3.4967666666666668</v>
      </c>
      <c r="AB79" s="199">
        <f t="shared" si="16"/>
        <v>4.1970000000000001</v>
      </c>
      <c r="AC79" s="199">
        <f t="shared" si="16"/>
        <v>4.8972333333333324</v>
      </c>
      <c r="AD79" s="199">
        <f t="shared" si="16"/>
        <v>5.5974666666666657</v>
      </c>
      <c r="AE79" s="199">
        <f t="shared" si="16"/>
        <v>6.297699999999999</v>
      </c>
      <c r="AF79" s="199">
        <f t="shared" si="16"/>
        <v>6.9979333333333322</v>
      </c>
      <c r="AG79" s="199">
        <f t="shared" si="16"/>
        <v>7.6981666666666655</v>
      </c>
      <c r="AH79" s="199">
        <f t="shared" si="16"/>
        <v>8.3983999999999988</v>
      </c>
      <c r="AI79" s="199">
        <f t="shared" si="16"/>
        <v>9.0986333333333338</v>
      </c>
      <c r="AJ79" s="199">
        <f t="shared" ref="AJ79:BB79" si="17">+AJ75*$C79</f>
        <v>9.7988666666666671</v>
      </c>
      <c r="AK79" s="199">
        <f t="shared" si="17"/>
        <v>10.499100000000002</v>
      </c>
      <c r="AL79" s="199">
        <f t="shared" si="17"/>
        <v>11.199333333333335</v>
      </c>
      <c r="AM79" s="199">
        <f t="shared" si="17"/>
        <v>11.899566666666669</v>
      </c>
      <c r="AN79" s="199">
        <f t="shared" si="17"/>
        <v>12.599800000000004</v>
      </c>
      <c r="AO79" s="199">
        <f t="shared" si="17"/>
        <v>13.300033333333337</v>
      </c>
      <c r="AP79" s="199">
        <f t="shared" si="17"/>
        <v>13.300033333333337</v>
      </c>
      <c r="AQ79" s="199">
        <f t="shared" si="17"/>
        <v>13.300033333333337</v>
      </c>
      <c r="AR79" s="199">
        <f t="shared" si="17"/>
        <v>13.300033333333337</v>
      </c>
      <c r="AS79" s="199">
        <f t="shared" si="17"/>
        <v>13.300033333333337</v>
      </c>
      <c r="AT79" s="199">
        <f t="shared" si="17"/>
        <v>14.000033333333338</v>
      </c>
      <c r="AU79" s="199">
        <f t="shared" si="17"/>
        <v>14.000033333333338</v>
      </c>
      <c r="AV79" s="199">
        <f t="shared" si="17"/>
        <v>14.000033333333338</v>
      </c>
      <c r="AW79" s="199">
        <f t="shared" si="17"/>
        <v>14.000033333333338</v>
      </c>
      <c r="AX79" s="199">
        <f t="shared" si="17"/>
        <v>14.000033333333338</v>
      </c>
      <c r="AY79" s="199">
        <f t="shared" si="17"/>
        <v>14.000033333333338</v>
      </c>
      <c r="AZ79" s="199">
        <f t="shared" si="17"/>
        <v>14.000033333333338</v>
      </c>
      <c r="BA79" s="200">
        <f t="shared" si="17"/>
        <v>14.000033333333338</v>
      </c>
      <c r="BB79" s="201">
        <f t="shared" si="17"/>
        <v>14.000033333333338</v>
      </c>
      <c r="BC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1"/>
      <c r="BW79" s="201"/>
      <c r="BX79" s="201"/>
      <c r="BY79" s="201"/>
      <c r="BZ79" s="201"/>
      <c r="CA79" s="201"/>
      <c r="CB79" s="201"/>
      <c r="CC79" s="201"/>
      <c r="CD79" s="201"/>
      <c r="CE79" s="201"/>
      <c r="CF79" s="201"/>
      <c r="CG79" s="201"/>
      <c r="CH79" s="201"/>
      <c r="CI79" s="201"/>
      <c r="CJ79" s="201"/>
      <c r="CK79" s="201"/>
    </row>
    <row r="80" spans="2:89" s="202" customFormat="1" ht="13.8" thickBot="1" x14ac:dyDescent="0.3">
      <c r="B80" s="202" t="s">
        <v>109</v>
      </c>
      <c r="C80" s="203" t="str">
        <f>+'NTP or Sold'!C5</f>
        <v>NTP</v>
      </c>
      <c r="D80" s="204">
        <f t="shared" ref="D80:AI80" si="18">+D77*$C79</f>
        <v>0</v>
      </c>
      <c r="E80" s="204">
        <f t="shared" si="18"/>
        <v>0</v>
      </c>
      <c r="F80" s="204">
        <f t="shared" si="18"/>
        <v>0</v>
      </c>
      <c r="G80" s="204">
        <f t="shared" si="18"/>
        <v>0</v>
      </c>
      <c r="H80" s="204">
        <f t="shared" si="18"/>
        <v>0</v>
      </c>
      <c r="I80" s="204">
        <f t="shared" si="18"/>
        <v>0</v>
      </c>
      <c r="J80" s="204">
        <f t="shared" si="18"/>
        <v>0</v>
      </c>
      <c r="K80" s="204">
        <f t="shared" si="18"/>
        <v>0</v>
      </c>
      <c r="L80" s="204">
        <f t="shared" si="18"/>
        <v>0</v>
      </c>
      <c r="M80" s="204">
        <f t="shared" si="18"/>
        <v>0</v>
      </c>
      <c r="N80" s="204">
        <f t="shared" si="18"/>
        <v>0.70000000000000007</v>
      </c>
      <c r="O80" s="204">
        <f t="shared" si="18"/>
        <v>0.70000000000000007</v>
      </c>
      <c r="P80" s="204">
        <f t="shared" si="18"/>
        <v>0.70000000000000007</v>
      </c>
      <c r="Q80" s="204">
        <f t="shared" si="18"/>
        <v>0.70000000000000007</v>
      </c>
      <c r="R80" s="204">
        <f t="shared" si="18"/>
        <v>0.70000000000000007</v>
      </c>
      <c r="S80" s="204">
        <f t="shared" si="18"/>
        <v>0.70000000000000007</v>
      </c>
      <c r="T80" s="204">
        <f t="shared" si="18"/>
        <v>0.70000000000000007</v>
      </c>
      <c r="U80" s="204">
        <f t="shared" si="18"/>
        <v>0.70000000000000007</v>
      </c>
      <c r="V80" s="204">
        <f t="shared" si="18"/>
        <v>0.70000000000000007</v>
      </c>
      <c r="W80" s="204">
        <f t="shared" si="18"/>
        <v>0.70000000000000007</v>
      </c>
      <c r="X80" s="204">
        <f t="shared" si="18"/>
        <v>0.92555555555555569</v>
      </c>
      <c r="Y80" s="204">
        <f t="shared" si="18"/>
        <v>1.1511111111111114</v>
      </c>
      <c r="Z80" s="136">
        <f t="shared" si="18"/>
        <v>1.3766666666666669</v>
      </c>
      <c r="AA80" s="204">
        <f t="shared" si="18"/>
        <v>1.6022222222222227</v>
      </c>
      <c r="AB80" s="204">
        <f t="shared" si="18"/>
        <v>1.8277777777777784</v>
      </c>
      <c r="AC80" s="204">
        <f t="shared" si="18"/>
        <v>2.0533333333333337</v>
      </c>
      <c r="AD80" s="204">
        <f t="shared" si="18"/>
        <v>2.278888888888889</v>
      </c>
      <c r="AE80" s="204">
        <f t="shared" si="18"/>
        <v>2.5044444444444447</v>
      </c>
      <c r="AF80" s="204">
        <f t="shared" si="18"/>
        <v>2.73</v>
      </c>
      <c r="AG80" s="204">
        <f t="shared" si="18"/>
        <v>2.9555555555555557</v>
      </c>
      <c r="AH80" s="204">
        <f t="shared" si="18"/>
        <v>3.181111111111111</v>
      </c>
      <c r="AI80" s="204">
        <f t="shared" si="18"/>
        <v>3.4066666666666663</v>
      </c>
      <c r="AJ80" s="204">
        <f t="shared" ref="AJ80:BB80" si="19">+AJ77*$C79</f>
        <v>3.632222222222222</v>
      </c>
      <c r="AK80" s="204">
        <f t="shared" si="19"/>
        <v>3.8577777777777778</v>
      </c>
      <c r="AL80" s="204">
        <f t="shared" si="19"/>
        <v>4.0833333333333339</v>
      </c>
      <c r="AM80" s="204">
        <f t="shared" si="19"/>
        <v>4.3088888888888892</v>
      </c>
      <c r="AN80" s="204">
        <f t="shared" si="19"/>
        <v>4.5344444444444454</v>
      </c>
      <c r="AO80" s="204">
        <f t="shared" si="19"/>
        <v>4.7600000000000016</v>
      </c>
      <c r="AP80" s="204">
        <f t="shared" si="19"/>
        <v>14</v>
      </c>
      <c r="AQ80" s="204">
        <f t="shared" si="19"/>
        <v>14</v>
      </c>
      <c r="AR80" s="204">
        <f t="shared" si="19"/>
        <v>14</v>
      </c>
      <c r="AS80" s="204">
        <f t="shared" si="19"/>
        <v>14</v>
      </c>
      <c r="AT80" s="204">
        <f t="shared" si="19"/>
        <v>14</v>
      </c>
      <c r="AU80" s="204">
        <f t="shared" si="19"/>
        <v>14</v>
      </c>
      <c r="AV80" s="204">
        <f t="shared" si="19"/>
        <v>14</v>
      </c>
      <c r="AW80" s="204">
        <f t="shared" si="19"/>
        <v>14</v>
      </c>
      <c r="AX80" s="204">
        <f t="shared" si="19"/>
        <v>14</v>
      </c>
      <c r="AY80" s="204">
        <f t="shared" si="19"/>
        <v>14</v>
      </c>
      <c r="AZ80" s="204">
        <f t="shared" si="19"/>
        <v>14</v>
      </c>
      <c r="BA80" s="205">
        <f t="shared" si="19"/>
        <v>14</v>
      </c>
      <c r="BB80" s="206">
        <f t="shared" si="19"/>
        <v>14</v>
      </c>
      <c r="BC80" s="206"/>
      <c r="BF80" s="206"/>
      <c r="BG80" s="206"/>
      <c r="BH80" s="206"/>
      <c r="BI80" s="206"/>
      <c r="BJ80" s="206"/>
      <c r="BK80" s="206"/>
      <c r="BL80" s="206"/>
      <c r="BM80" s="206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  <c r="CB80" s="206"/>
      <c r="CC80" s="206"/>
      <c r="CD80" s="206"/>
      <c r="CE80" s="206"/>
      <c r="CF80" s="206"/>
      <c r="CG80" s="206"/>
      <c r="CH80" s="206"/>
      <c r="CI80" s="206"/>
      <c r="CJ80" s="206"/>
      <c r="CK80" s="206"/>
    </row>
    <row r="81" spans="2:89" s="192" customFormat="1" ht="15" customHeight="1" thickTop="1" x14ac:dyDescent="0.25">
      <c r="B81" s="189" t="str">
        <f>+'NTP or Sold'!H6</f>
        <v>LM6000</v>
      </c>
      <c r="C81" s="297" t="str">
        <f>+'NTP or Sold'!T6</f>
        <v>Sandhill Power / Austin (ENA)</v>
      </c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84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1"/>
    </row>
    <row r="82" spans="2:89" s="196" customFormat="1" x14ac:dyDescent="0.25">
      <c r="B82" s="193" t="s">
        <v>104</v>
      </c>
      <c r="C82" s="298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f>16.7/336</f>
        <v>4.9702380952380949E-2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0">+(0.95-0.0497)/18</f>
        <v>5.0016666666666668E-2</v>
      </c>
      <c r="Y82" s="194">
        <f t="shared" si="20"/>
        <v>5.0016666666666668E-2</v>
      </c>
      <c r="Z82" s="82">
        <f t="shared" si="20"/>
        <v>5.0016666666666668E-2</v>
      </c>
      <c r="AA82" s="194">
        <f t="shared" si="20"/>
        <v>5.0016666666666668E-2</v>
      </c>
      <c r="AB82" s="194">
        <f t="shared" si="20"/>
        <v>5.0016666666666668E-2</v>
      </c>
      <c r="AC82" s="194">
        <f t="shared" si="20"/>
        <v>5.0016666666666668E-2</v>
      </c>
      <c r="AD82" s="194">
        <f t="shared" si="20"/>
        <v>5.0016666666666668E-2</v>
      </c>
      <c r="AE82" s="194">
        <f t="shared" si="20"/>
        <v>5.0016666666666668E-2</v>
      </c>
      <c r="AF82" s="194">
        <f t="shared" si="20"/>
        <v>5.0016666666666668E-2</v>
      </c>
      <c r="AG82" s="194">
        <f t="shared" si="20"/>
        <v>5.0016666666666668E-2</v>
      </c>
      <c r="AH82" s="194">
        <f t="shared" si="20"/>
        <v>5.0016666666666668E-2</v>
      </c>
      <c r="AI82" s="194">
        <f t="shared" si="20"/>
        <v>5.0016666666666668E-2</v>
      </c>
      <c r="AJ82" s="194">
        <f t="shared" si="20"/>
        <v>5.0016666666666668E-2</v>
      </c>
      <c r="AK82" s="194">
        <f t="shared" si="20"/>
        <v>5.0016666666666668E-2</v>
      </c>
      <c r="AL82" s="194">
        <f t="shared" si="20"/>
        <v>5.0016666666666668E-2</v>
      </c>
      <c r="AM82" s="194">
        <f t="shared" si="20"/>
        <v>5.0016666666666668E-2</v>
      </c>
      <c r="AN82" s="194">
        <f t="shared" si="20"/>
        <v>5.0016666666666668E-2</v>
      </c>
      <c r="AO82" s="194">
        <f t="shared" si="20"/>
        <v>5.0016666666666668E-2</v>
      </c>
      <c r="AP82" s="194">
        <v>0</v>
      </c>
      <c r="AQ82" s="194">
        <v>0</v>
      </c>
      <c r="AR82" s="194">
        <v>0</v>
      </c>
      <c r="AS82" s="194">
        <v>0</v>
      </c>
      <c r="AT82" s="194">
        <v>0.05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1.0000023809523813</v>
      </c>
    </row>
    <row r="83" spans="2:89" s="196" customFormat="1" x14ac:dyDescent="0.25">
      <c r="B83" s="193" t="s">
        <v>105</v>
      </c>
      <c r="C83" s="298"/>
      <c r="D83" s="194">
        <f>+D82</f>
        <v>0</v>
      </c>
      <c r="E83" s="194">
        <f t="shared" ref="E83:AJ83" si="21">+D83+E82</f>
        <v>0</v>
      </c>
      <c r="F83" s="194">
        <f t="shared" si="21"/>
        <v>0</v>
      </c>
      <c r="G83" s="194">
        <f t="shared" si="21"/>
        <v>0</v>
      </c>
      <c r="H83" s="194">
        <f t="shared" si="21"/>
        <v>0</v>
      </c>
      <c r="I83" s="194">
        <f t="shared" si="21"/>
        <v>0</v>
      </c>
      <c r="J83" s="194">
        <f t="shared" si="21"/>
        <v>0</v>
      </c>
      <c r="K83" s="194">
        <f t="shared" si="21"/>
        <v>0</v>
      </c>
      <c r="L83" s="194">
        <f t="shared" si="21"/>
        <v>0</v>
      </c>
      <c r="M83" s="194">
        <f t="shared" si="21"/>
        <v>0</v>
      </c>
      <c r="N83" s="194">
        <f t="shared" si="21"/>
        <v>4.9702380952380949E-2</v>
      </c>
      <c r="O83" s="194">
        <f t="shared" si="21"/>
        <v>4.9702380952380949E-2</v>
      </c>
      <c r="P83" s="194">
        <f t="shared" si="21"/>
        <v>4.9702380952380949E-2</v>
      </c>
      <c r="Q83" s="194">
        <f t="shared" si="21"/>
        <v>4.9702380952380949E-2</v>
      </c>
      <c r="R83" s="194">
        <f t="shared" si="21"/>
        <v>4.9702380952380949E-2</v>
      </c>
      <c r="S83" s="194">
        <f t="shared" si="21"/>
        <v>4.9702380952380949E-2</v>
      </c>
      <c r="T83" s="194">
        <f t="shared" si="21"/>
        <v>4.9702380952380949E-2</v>
      </c>
      <c r="U83" s="194">
        <f t="shared" si="21"/>
        <v>4.9702380952380949E-2</v>
      </c>
      <c r="V83" s="194">
        <f t="shared" si="21"/>
        <v>4.9702380952380949E-2</v>
      </c>
      <c r="W83" s="194">
        <f t="shared" si="21"/>
        <v>4.9702380952380949E-2</v>
      </c>
      <c r="X83" s="194">
        <f t="shared" si="21"/>
        <v>9.9719047619047624E-2</v>
      </c>
      <c r="Y83" s="194">
        <f t="shared" si="21"/>
        <v>0.14973571428571431</v>
      </c>
      <c r="Z83" s="82">
        <f t="shared" si="21"/>
        <v>0.19975238095238096</v>
      </c>
      <c r="AA83" s="194">
        <f t="shared" si="21"/>
        <v>0.24976904761904761</v>
      </c>
      <c r="AB83" s="194">
        <f t="shared" si="21"/>
        <v>0.29978571428571427</v>
      </c>
      <c r="AC83" s="194">
        <f t="shared" si="21"/>
        <v>0.34980238095238092</v>
      </c>
      <c r="AD83" s="194">
        <f t="shared" si="21"/>
        <v>0.39981904761904757</v>
      </c>
      <c r="AE83" s="194">
        <f t="shared" si="21"/>
        <v>0.44983571428571423</v>
      </c>
      <c r="AF83" s="194">
        <f t="shared" si="21"/>
        <v>0.49985238095238088</v>
      </c>
      <c r="AG83" s="194">
        <f t="shared" si="21"/>
        <v>0.54986904761904754</v>
      </c>
      <c r="AH83" s="194">
        <f t="shared" si="21"/>
        <v>0.59988571428571424</v>
      </c>
      <c r="AI83" s="194">
        <f t="shared" si="21"/>
        <v>0.64990238095238095</v>
      </c>
      <c r="AJ83" s="194">
        <f t="shared" si="21"/>
        <v>0.69991904761904766</v>
      </c>
      <c r="AK83" s="194">
        <f t="shared" ref="AK83:BB83" si="22">+AJ83+AK82</f>
        <v>0.74993571428571437</v>
      </c>
      <c r="AL83" s="194">
        <f t="shared" si="22"/>
        <v>0.79995238095238108</v>
      </c>
      <c r="AM83" s="194">
        <f t="shared" si="22"/>
        <v>0.84996904761904779</v>
      </c>
      <c r="AN83" s="194">
        <f t="shared" si="22"/>
        <v>0.8999857142857145</v>
      </c>
      <c r="AO83" s="194">
        <f t="shared" si="22"/>
        <v>0.95000238095238121</v>
      </c>
      <c r="AP83" s="194">
        <f t="shared" si="22"/>
        <v>0.95000238095238121</v>
      </c>
      <c r="AQ83" s="194">
        <f t="shared" si="22"/>
        <v>0.95000238095238121</v>
      </c>
      <c r="AR83" s="194">
        <f t="shared" si="22"/>
        <v>0.95000238095238121</v>
      </c>
      <c r="AS83" s="194">
        <f t="shared" si="22"/>
        <v>0.95000238095238121</v>
      </c>
      <c r="AT83" s="194">
        <f t="shared" si="22"/>
        <v>1.0000023809523813</v>
      </c>
      <c r="AU83" s="194">
        <f t="shared" si="22"/>
        <v>1.0000023809523813</v>
      </c>
      <c r="AV83" s="194">
        <f t="shared" si="22"/>
        <v>1.0000023809523813</v>
      </c>
      <c r="AW83" s="194">
        <f t="shared" si="22"/>
        <v>1.0000023809523813</v>
      </c>
      <c r="AX83" s="194">
        <f t="shared" si="22"/>
        <v>1.0000023809523813</v>
      </c>
      <c r="AY83" s="194">
        <f t="shared" si="22"/>
        <v>1.0000023809523813</v>
      </c>
      <c r="AZ83" s="194">
        <f t="shared" si="22"/>
        <v>1.0000023809523813</v>
      </c>
      <c r="BA83" s="195">
        <f t="shared" si="22"/>
        <v>1.0000023809523813</v>
      </c>
      <c r="BB83" s="193">
        <f t="shared" si="22"/>
        <v>1.0000023809523813</v>
      </c>
    </row>
    <row r="84" spans="2:89" s="196" customFormat="1" x14ac:dyDescent="0.25">
      <c r="B84" s="193" t="s">
        <v>106</v>
      </c>
      <c r="C84" s="298"/>
      <c r="D84" s="194">
        <v>0</v>
      </c>
      <c r="E84" s="194">
        <v>0</v>
      </c>
      <c r="F84" s="194">
        <v>0</v>
      </c>
      <c r="G84" s="194">
        <v>0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4">
        <v>0</v>
      </c>
      <c r="N84" s="194">
        <v>0.05</v>
      </c>
      <c r="O84" s="194">
        <v>0</v>
      </c>
      <c r="P84" s="194">
        <v>0</v>
      </c>
      <c r="Q84" s="194">
        <v>0</v>
      </c>
      <c r="R84" s="194">
        <v>0</v>
      </c>
      <c r="S84" s="194">
        <v>0</v>
      </c>
      <c r="T84" s="194">
        <v>0</v>
      </c>
      <c r="U84" s="194">
        <v>0</v>
      </c>
      <c r="V84" s="194">
        <v>0</v>
      </c>
      <c r="W84" s="194">
        <v>0</v>
      </c>
      <c r="X84" s="194">
        <f t="shared" ref="X84:AO84" si="23">+(0.34-0.05)/18</f>
        <v>1.6111111111111114E-2</v>
      </c>
      <c r="Y84" s="194">
        <f t="shared" si="23"/>
        <v>1.6111111111111114E-2</v>
      </c>
      <c r="Z84" s="82">
        <f t="shared" si="23"/>
        <v>1.6111111111111114E-2</v>
      </c>
      <c r="AA84" s="194">
        <f t="shared" si="23"/>
        <v>1.6111111111111114E-2</v>
      </c>
      <c r="AB84" s="194">
        <f t="shared" si="23"/>
        <v>1.6111111111111114E-2</v>
      </c>
      <c r="AC84" s="194">
        <f t="shared" si="23"/>
        <v>1.6111111111111114E-2</v>
      </c>
      <c r="AD84" s="194">
        <f t="shared" si="23"/>
        <v>1.6111111111111114E-2</v>
      </c>
      <c r="AE84" s="194">
        <f t="shared" si="23"/>
        <v>1.6111111111111114E-2</v>
      </c>
      <c r="AF84" s="194">
        <f t="shared" si="23"/>
        <v>1.6111111111111114E-2</v>
      </c>
      <c r="AG84" s="194">
        <f t="shared" si="23"/>
        <v>1.6111111111111114E-2</v>
      </c>
      <c r="AH84" s="194">
        <f t="shared" si="23"/>
        <v>1.6111111111111114E-2</v>
      </c>
      <c r="AI84" s="194">
        <f t="shared" si="23"/>
        <v>1.6111111111111114E-2</v>
      </c>
      <c r="AJ84" s="194">
        <f t="shared" si="23"/>
        <v>1.6111111111111114E-2</v>
      </c>
      <c r="AK84" s="194">
        <f t="shared" si="23"/>
        <v>1.6111111111111114E-2</v>
      </c>
      <c r="AL84" s="194">
        <f t="shared" si="23"/>
        <v>1.6111111111111114E-2</v>
      </c>
      <c r="AM84" s="194">
        <f t="shared" si="23"/>
        <v>1.6111111111111114E-2</v>
      </c>
      <c r="AN84" s="194">
        <f t="shared" si="23"/>
        <v>1.6111111111111114E-2</v>
      </c>
      <c r="AO84" s="194">
        <f t="shared" si="23"/>
        <v>1.6111111111111114E-2</v>
      </c>
      <c r="AP84" s="194">
        <v>0.66</v>
      </c>
      <c r="AQ84" s="194">
        <v>0</v>
      </c>
      <c r="AR84" s="194">
        <v>0</v>
      </c>
      <c r="AS84" s="194">
        <v>0</v>
      </c>
      <c r="AT84" s="194">
        <v>0</v>
      </c>
      <c r="AU84" s="194">
        <v>0</v>
      </c>
      <c r="AV84" s="194">
        <v>0</v>
      </c>
      <c r="AW84" s="194">
        <v>0</v>
      </c>
      <c r="AX84" s="194">
        <v>0</v>
      </c>
      <c r="AY84" s="194">
        <v>0</v>
      </c>
      <c r="AZ84" s="194">
        <v>0</v>
      </c>
      <c r="BA84" s="195">
        <v>0</v>
      </c>
      <c r="BB84" s="193">
        <v>0</v>
      </c>
      <c r="BC84" s="196">
        <f>SUM(N84:BB84)</f>
        <v>1</v>
      </c>
    </row>
    <row r="85" spans="2:89" s="196" customFormat="1" x14ac:dyDescent="0.25">
      <c r="B85" s="193" t="s">
        <v>107</v>
      </c>
      <c r="C85" s="298"/>
      <c r="D85" s="194">
        <f>+D84</f>
        <v>0</v>
      </c>
      <c r="E85" s="194">
        <f t="shared" ref="E85:AJ85" si="24">+D85+E84</f>
        <v>0</v>
      </c>
      <c r="F85" s="194">
        <f t="shared" si="24"/>
        <v>0</v>
      </c>
      <c r="G85" s="194">
        <f t="shared" si="24"/>
        <v>0</v>
      </c>
      <c r="H85" s="194">
        <f t="shared" si="24"/>
        <v>0</v>
      </c>
      <c r="I85" s="194">
        <f t="shared" si="24"/>
        <v>0</v>
      </c>
      <c r="J85" s="194">
        <f t="shared" si="24"/>
        <v>0</v>
      </c>
      <c r="K85" s="194">
        <f t="shared" si="24"/>
        <v>0</v>
      </c>
      <c r="L85" s="194">
        <f t="shared" si="24"/>
        <v>0</v>
      </c>
      <c r="M85" s="194">
        <f t="shared" si="24"/>
        <v>0</v>
      </c>
      <c r="N85" s="194">
        <f t="shared" si="24"/>
        <v>0.05</v>
      </c>
      <c r="O85" s="194">
        <f t="shared" si="24"/>
        <v>0.05</v>
      </c>
      <c r="P85" s="194">
        <f t="shared" si="24"/>
        <v>0.05</v>
      </c>
      <c r="Q85" s="194">
        <f t="shared" si="24"/>
        <v>0.05</v>
      </c>
      <c r="R85" s="194">
        <f t="shared" si="24"/>
        <v>0.05</v>
      </c>
      <c r="S85" s="194">
        <f t="shared" si="24"/>
        <v>0.05</v>
      </c>
      <c r="T85" s="194">
        <f t="shared" si="24"/>
        <v>0.05</v>
      </c>
      <c r="U85" s="194">
        <f t="shared" si="24"/>
        <v>0.05</v>
      </c>
      <c r="V85" s="194">
        <f t="shared" si="24"/>
        <v>0.05</v>
      </c>
      <c r="W85" s="194">
        <f t="shared" si="24"/>
        <v>0.05</v>
      </c>
      <c r="X85" s="194">
        <f t="shared" si="24"/>
        <v>6.611111111111112E-2</v>
      </c>
      <c r="Y85" s="194">
        <f t="shared" si="24"/>
        <v>8.2222222222222238E-2</v>
      </c>
      <c r="Z85" s="82">
        <f t="shared" si="24"/>
        <v>9.8333333333333356E-2</v>
      </c>
      <c r="AA85" s="194">
        <f t="shared" si="24"/>
        <v>0.11444444444444447</v>
      </c>
      <c r="AB85" s="194">
        <f t="shared" si="24"/>
        <v>0.13055555555555559</v>
      </c>
      <c r="AC85" s="194">
        <f t="shared" si="24"/>
        <v>0.1466666666666667</v>
      </c>
      <c r="AD85" s="194">
        <f t="shared" si="24"/>
        <v>0.1627777777777778</v>
      </c>
      <c r="AE85" s="194">
        <f t="shared" si="24"/>
        <v>0.1788888888888889</v>
      </c>
      <c r="AF85" s="194">
        <f t="shared" si="24"/>
        <v>0.19500000000000001</v>
      </c>
      <c r="AG85" s="194">
        <f t="shared" si="24"/>
        <v>0.21111111111111111</v>
      </c>
      <c r="AH85" s="194">
        <f t="shared" si="24"/>
        <v>0.22722222222222221</v>
      </c>
      <c r="AI85" s="194">
        <f t="shared" si="24"/>
        <v>0.24333333333333332</v>
      </c>
      <c r="AJ85" s="194">
        <f t="shared" si="24"/>
        <v>0.25944444444444442</v>
      </c>
      <c r="AK85" s="194">
        <f t="shared" ref="AK85:BB85" si="25">+AJ85+AK84</f>
        <v>0.27555555555555555</v>
      </c>
      <c r="AL85" s="194">
        <f t="shared" si="25"/>
        <v>0.29166666666666669</v>
      </c>
      <c r="AM85" s="194">
        <f t="shared" si="25"/>
        <v>0.30777777777777782</v>
      </c>
      <c r="AN85" s="194">
        <f t="shared" si="25"/>
        <v>0.32388888888888895</v>
      </c>
      <c r="AO85" s="194">
        <f t="shared" si="25"/>
        <v>0.34000000000000008</v>
      </c>
      <c r="AP85" s="194">
        <f t="shared" si="25"/>
        <v>1</v>
      </c>
      <c r="AQ85" s="194">
        <f t="shared" si="25"/>
        <v>1</v>
      </c>
      <c r="AR85" s="194">
        <f t="shared" si="25"/>
        <v>1</v>
      </c>
      <c r="AS85" s="194">
        <f t="shared" si="25"/>
        <v>1</v>
      </c>
      <c r="AT85" s="194">
        <f t="shared" si="25"/>
        <v>1</v>
      </c>
      <c r="AU85" s="194">
        <f t="shared" si="25"/>
        <v>1</v>
      </c>
      <c r="AV85" s="194">
        <f t="shared" si="25"/>
        <v>1</v>
      </c>
      <c r="AW85" s="194">
        <f t="shared" si="25"/>
        <v>1</v>
      </c>
      <c r="AX85" s="194">
        <f t="shared" si="25"/>
        <v>1</v>
      </c>
      <c r="AY85" s="194">
        <f t="shared" si="25"/>
        <v>1</v>
      </c>
      <c r="AZ85" s="194">
        <f t="shared" si="25"/>
        <v>1</v>
      </c>
      <c r="BA85" s="195">
        <f t="shared" si="25"/>
        <v>1</v>
      </c>
      <c r="BB85" s="193">
        <f t="shared" si="25"/>
        <v>1</v>
      </c>
    </row>
    <row r="86" spans="2:89" s="211" customFormat="1" x14ac:dyDescent="0.25">
      <c r="B86" s="208"/>
      <c r="C86" s="298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83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10"/>
      <c r="BB86" s="208"/>
    </row>
    <row r="87" spans="2:89" s="197" customFormat="1" x14ac:dyDescent="0.25">
      <c r="B87" s="197" t="s">
        <v>108</v>
      </c>
      <c r="C87" s="198">
        <v>14</v>
      </c>
      <c r="D87" s="199">
        <f t="shared" ref="D87:AI87" si="26">+D83*$C87</f>
        <v>0</v>
      </c>
      <c r="E87" s="199">
        <f t="shared" si="26"/>
        <v>0</v>
      </c>
      <c r="F87" s="199">
        <f t="shared" si="26"/>
        <v>0</v>
      </c>
      <c r="G87" s="199">
        <f t="shared" si="26"/>
        <v>0</v>
      </c>
      <c r="H87" s="199">
        <f t="shared" si="26"/>
        <v>0</v>
      </c>
      <c r="I87" s="199">
        <f t="shared" si="26"/>
        <v>0</v>
      </c>
      <c r="J87" s="199">
        <f t="shared" si="26"/>
        <v>0</v>
      </c>
      <c r="K87" s="199">
        <f t="shared" si="26"/>
        <v>0</v>
      </c>
      <c r="L87" s="199">
        <f t="shared" si="26"/>
        <v>0</v>
      </c>
      <c r="M87" s="199">
        <f t="shared" si="26"/>
        <v>0</v>
      </c>
      <c r="N87" s="199">
        <f t="shared" si="26"/>
        <v>0.6958333333333333</v>
      </c>
      <c r="O87" s="199">
        <f t="shared" si="26"/>
        <v>0.6958333333333333</v>
      </c>
      <c r="P87" s="199">
        <f t="shared" si="26"/>
        <v>0.6958333333333333</v>
      </c>
      <c r="Q87" s="199">
        <f t="shared" si="26"/>
        <v>0.6958333333333333</v>
      </c>
      <c r="R87" s="199">
        <f t="shared" si="26"/>
        <v>0.6958333333333333</v>
      </c>
      <c r="S87" s="199">
        <f t="shared" si="26"/>
        <v>0.6958333333333333</v>
      </c>
      <c r="T87" s="199">
        <f t="shared" si="26"/>
        <v>0.6958333333333333</v>
      </c>
      <c r="U87" s="199">
        <f t="shared" si="26"/>
        <v>0.6958333333333333</v>
      </c>
      <c r="V87" s="199">
        <f t="shared" si="26"/>
        <v>0.6958333333333333</v>
      </c>
      <c r="W87" s="199">
        <f t="shared" si="26"/>
        <v>0.6958333333333333</v>
      </c>
      <c r="X87" s="199">
        <f t="shared" si="26"/>
        <v>1.3960666666666668</v>
      </c>
      <c r="Y87" s="199">
        <f t="shared" si="26"/>
        <v>2.0963000000000003</v>
      </c>
      <c r="Z87" s="90">
        <f t="shared" si="26"/>
        <v>2.7965333333333335</v>
      </c>
      <c r="AA87" s="199">
        <f t="shared" si="26"/>
        <v>3.4967666666666668</v>
      </c>
      <c r="AB87" s="199">
        <f t="shared" si="26"/>
        <v>4.1970000000000001</v>
      </c>
      <c r="AC87" s="199">
        <f t="shared" si="26"/>
        <v>4.8972333333333324</v>
      </c>
      <c r="AD87" s="199">
        <f t="shared" si="26"/>
        <v>5.5974666666666657</v>
      </c>
      <c r="AE87" s="199">
        <f t="shared" si="26"/>
        <v>6.297699999999999</v>
      </c>
      <c r="AF87" s="199">
        <f t="shared" si="26"/>
        <v>6.9979333333333322</v>
      </c>
      <c r="AG87" s="199">
        <f t="shared" si="26"/>
        <v>7.6981666666666655</v>
      </c>
      <c r="AH87" s="199">
        <f t="shared" si="26"/>
        <v>8.3983999999999988</v>
      </c>
      <c r="AI87" s="199">
        <f t="shared" si="26"/>
        <v>9.0986333333333338</v>
      </c>
      <c r="AJ87" s="199">
        <f t="shared" ref="AJ87:BB87" si="27">+AJ83*$C87</f>
        <v>9.7988666666666671</v>
      </c>
      <c r="AK87" s="199">
        <f t="shared" si="27"/>
        <v>10.499100000000002</v>
      </c>
      <c r="AL87" s="199">
        <f t="shared" si="27"/>
        <v>11.199333333333335</v>
      </c>
      <c r="AM87" s="199">
        <f t="shared" si="27"/>
        <v>11.899566666666669</v>
      </c>
      <c r="AN87" s="199">
        <f t="shared" si="27"/>
        <v>12.599800000000004</v>
      </c>
      <c r="AO87" s="199">
        <f t="shared" si="27"/>
        <v>13.300033333333337</v>
      </c>
      <c r="AP87" s="199">
        <f t="shared" si="27"/>
        <v>13.300033333333337</v>
      </c>
      <c r="AQ87" s="199">
        <f t="shared" si="27"/>
        <v>13.300033333333337</v>
      </c>
      <c r="AR87" s="199">
        <f t="shared" si="27"/>
        <v>13.300033333333337</v>
      </c>
      <c r="AS87" s="199">
        <f t="shared" si="27"/>
        <v>13.300033333333337</v>
      </c>
      <c r="AT87" s="199">
        <f t="shared" si="27"/>
        <v>14.000033333333338</v>
      </c>
      <c r="AU87" s="199">
        <f t="shared" si="27"/>
        <v>14.000033333333338</v>
      </c>
      <c r="AV87" s="199">
        <f t="shared" si="27"/>
        <v>14.000033333333338</v>
      </c>
      <c r="AW87" s="199">
        <f t="shared" si="27"/>
        <v>14.000033333333338</v>
      </c>
      <c r="AX87" s="199">
        <f t="shared" si="27"/>
        <v>14.000033333333338</v>
      </c>
      <c r="AY87" s="199">
        <f t="shared" si="27"/>
        <v>14.000033333333338</v>
      </c>
      <c r="AZ87" s="199">
        <f t="shared" si="27"/>
        <v>14.000033333333338</v>
      </c>
      <c r="BA87" s="200">
        <f t="shared" si="27"/>
        <v>14.000033333333338</v>
      </c>
      <c r="BB87" s="201">
        <f t="shared" si="27"/>
        <v>14.000033333333338</v>
      </c>
      <c r="BC87" s="201"/>
      <c r="BF87" s="201"/>
      <c r="BG87" s="201"/>
      <c r="BH87" s="201"/>
      <c r="BI87" s="201"/>
      <c r="BJ87" s="201"/>
      <c r="BK87" s="201"/>
      <c r="BL87" s="201"/>
      <c r="BM87" s="201"/>
      <c r="BN87" s="201"/>
      <c r="BO87" s="201"/>
      <c r="BP87" s="201"/>
      <c r="BQ87" s="201"/>
      <c r="BR87" s="201"/>
      <c r="BS87" s="201"/>
      <c r="BT87" s="201"/>
      <c r="BU87" s="201"/>
      <c r="BV87" s="201"/>
      <c r="BW87" s="201"/>
      <c r="BX87" s="201"/>
      <c r="BY87" s="201"/>
      <c r="BZ87" s="201"/>
      <c r="CA87" s="201"/>
      <c r="CB87" s="201"/>
      <c r="CC87" s="201"/>
      <c r="CD87" s="201"/>
      <c r="CE87" s="201"/>
      <c r="CF87" s="201"/>
      <c r="CG87" s="201"/>
      <c r="CH87" s="201"/>
      <c r="CI87" s="201"/>
      <c r="CJ87" s="201"/>
      <c r="CK87" s="201"/>
    </row>
    <row r="88" spans="2:89" s="202" customFormat="1" ht="13.8" thickBot="1" x14ac:dyDescent="0.3">
      <c r="B88" s="202" t="s">
        <v>109</v>
      </c>
      <c r="C88" s="203" t="str">
        <f>+'NTP or Sold'!C6</f>
        <v>NTP</v>
      </c>
      <c r="D88" s="204">
        <f t="shared" ref="D88:AI88" si="28">+D85*$C87</f>
        <v>0</v>
      </c>
      <c r="E88" s="204">
        <f t="shared" si="28"/>
        <v>0</v>
      </c>
      <c r="F88" s="204">
        <f t="shared" si="28"/>
        <v>0</v>
      </c>
      <c r="G88" s="204">
        <f t="shared" si="28"/>
        <v>0</v>
      </c>
      <c r="H88" s="204">
        <f t="shared" si="28"/>
        <v>0</v>
      </c>
      <c r="I88" s="204">
        <f t="shared" si="28"/>
        <v>0</v>
      </c>
      <c r="J88" s="204">
        <f t="shared" si="28"/>
        <v>0</v>
      </c>
      <c r="K88" s="204">
        <f t="shared" si="28"/>
        <v>0</v>
      </c>
      <c r="L88" s="204">
        <f t="shared" si="28"/>
        <v>0</v>
      </c>
      <c r="M88" s="204">
        <f t="shared" si="28"/>
        <v>0</v>
      </c>
      <c r="N88" s="204">
        <f t="shared" si="28"/>
        <v>0.70000000000000007</v>
      </c>
      <c r="O88" s="204">
        <f t="shared" si="28"/>
        <v>0.70000000000000007</v>
      </c>
      <c r="P88" s="204">
        <f t="shared" si="28"/>
        <v>0.70000000000000007</v>
      </c>
      <c r="Q88" s="204">
        <f t="shared" si="28"/>
        <v>0.70000000000000007</v>
      </c>
      <c r="R88" s="204">
        <f t="shared" si="28"/>
        <v>0.70000000000000007</v>
      </c>
      <c r="S88" s="204">
        <f t="shared" si="28"/>
        <v>0.70000000000000007</v>
      </c>
      <c r="T88" s="204">
        <f t="shared" si="28"/>
        <v>0.70000000000000007</v>
      </c>
      <c r="U88" s="204">
        <f t="shared" si="28"/>
        <v>0.70000000000000007</v>
      </c>
      <c r="V88" s="204">
        <f t="shared" si="28"/>
        <v>0.70000000000000007</v>
      </c>
      <c r="W88" s="204">
        <f t="shared" si="28"/>
        <v>0.70000000000000007</v>
      </c>
      <c r="X88" s="204">
        <f t="shared" si="28"/>
        <v>0.92555555555555569</v>
      </c>
      <c r="Y88" s="204">
        <f t="shared" si="28"/>
        <v>1.1511111111111114</v>
      </c>
      <c r="Z88" s="136">
        <f t="shared" si="28"/>
        <v>1.3766666666666669</v>
      </c>
      <c r="AA88" s="204">
        <f t="shared" si="28"/>
        <v>1.6022222222222227</v>
      </c>
      <c r="AB88" s="204">
        <f t="shared" si="28"/>
        <v>1.8277777777777784</v>
      </c>
      <c r="AC88" s="204">
        <f t="shared" si="28"/>
        <v>2.0533333333333337</v>
      </c>
      <c r="AD88" s="204">
        <f t="shared" si="28"/>
        <v>2.278888888888889</v>
      </c>
      <c r="AE88" s="204">
        <f t="shared" si="28"/>
        <v>2.5044444444444447</v>
      </c>
      <c r="AF88" s="204">
        <f t="shared" si="28"/>
        <v>2.73</v>
      </c>
      <c r="AG88" s="204">
        <f t="shared" si="28"/>
        <v>2.9555555555555557</v>
      </c>
      <c r="AH88" s="204">
        <f t="shared" si="28"/>
        <v>3.181111111111111</v>
      </c>
      <c r="AI88" s="204">
        <f t="shared" si="28"/>
        <v>3.4066666666666663</v>
      </c>
      <c r="AJ88" s="204">
        <f t="shared" ref="AJ88:BB88" si="29">+AJ85*$C87</f>
        <v>3.632222222222222</v>
      </c>
      <c r="AK88" s="204">
        <f t="shared" si="29"/>
        <v>3.8577777777777778</v>
      </c>
      <c r="AL88" s="204">
        <f t="shared" si="29"/>
        <v>4.0833333333333339</v>
      </c>
      <c r="AM88" s="204">
        <f t="shared" si="29"/>
        <v>4.3088888888888892</v>
      </c>
      <c r="AN88" s="204">
        <f t="shared" si="29"/>
        <v>4.5344444444444454</v>
      </c>
      <c r="AO88" s="204">
        <f t="shared" si="29"/>
        <v>4.7600000000000016</v>
      </c>
      <c r="AP88" s="204">
        <f t="shared" si="29"/>
        <v>14</v>
      </c>
      <c r="AQ88" s="204">
        <f t="shared" si="29"/>
        <v>14</v>
      </c>
      <c r="AR88" s="204">
        <f t="shared" si="29"/>
        <v>14</v>
      </c>
      <c r="AS88" s="204">
        <f t="shared" si="29"/>
        <v>14</v>
      </c>
      <c r="AT88" s="204">
        <f t="shared" si="29"/>
        <v>14</v>
      </c>
      <c r="AU88" s="204">
        <f t="shared" si="29"/>
        <v>14</v>
      </c>
      <c r="AV88" s="204">
        <f t="shared" si="29"/>
        <v>14</v>
      </c>
      <c r="AW88" s="204">
        <f t="shared" si="29"/>
        <v>14</v>
      </c>
      <c r="AX88" s="204">
        <f t="shared" si="29"/>
        <v>14</v>
      </c>
      <c r="AY88" s="204">
        <f t="shared" si="29"/>
        <v>14</v>
      </c>
      <c r="AZ88" s="204">
        <f t="shared" si="29"/>
        <v>14</v>
      </c>
      <c r="BA88" s="205">
        <f t="shared" si="29"/>
        <v>14</v>
      </c>
      <c r="BB88" s="206">
        <f t="shared" si="29"/>
        <v>14</v>
      </c>
      <c r="BC88" s="206"/>
      <c r="BF88" s="206"/>
      <c r="BG88" s="206"/>
      <c r="BH88" s="206"/>
      <c r="BI88" s="206"/>
      <c r="BJ88" s="206"/>
      <c r="BK88" s="206"/>
      <c r="BL88" s="206"/>
      <c r="BM88" s="206"/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  <c r="CB88" s="206"/>
      <c r="CC88" s="206"/>
      <c r="CD88" s="206"/>
      <c r="CE88" s="206"/>
      <c r="CF88" s="206"/>
      <c r="CG88" s="206"/>
      <c r="CH88" s="206"/>
      <c r="CI88" s="206"/>
      <c r="CJ88" s="206"/>
      <c r="CK88" s="206"/>
    </row>
    <row r="89" spans="2:89" s="192" customFormat="1" ht="15" customHeight="1" thickTop="1" x14ac:dyDescent="0.25">
      <c r="B89" s="189" t="str">
        <f>+'NTP or Sold'!H7</f>
        <v>LM6000</v>
      </c>
      <c r="C89" s="297" t="str">
        <f>+'NTP or Sold'!T7</f>
        <v>Sandhill Power / Austin (ENA)</v>
      </c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84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  <c r="BA89" s="191"/>
    </row>
    <row r="90" spans="2:89" s="196" customFormat="1" x14ac:dyDescent="0.25">
      <c r="B90" s="193" t="s">
        <v>104</v>
      </c>
      <c r="C90" s="298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f>16.7/336</f>
        <v>4.9702380952380949E-2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0">+(0.95-0.0497)/18</f>
        <v>5.0016666666666668E-2</v>
      </c>
      <c r="Y90" s="194">
        <f t="shared" si="30"/>
        <v>5.0016666666666668E-2</v>
      </c>
      <c r="Z90" s="82">
        <f t="shared" si="30"/>
        <v>5.0016666666666668E-2</v>
      </c>
      <c r="AA90" s="194">
        <f t="shared" si="30"/>
        <v>5.0016666666666668E-2</v>
      </c>
      <c r="AB90" s="194">
        <f t="shared" si="30"/>
        <v>5.0016666666666668E-2</v>
      </c>
      <c r="AC90" s="194">
        <f t="shared" si="30"/>
        <v>5.0016666666666668E-2</v>
      </c>
      <c r="AD90" s="194">
        <f t="shared" si="30"/>
        <v>5.0016666666666668E-2</v>
      </c>
      <c r="AE90" s="194">
        <f t="shared" si="30"/>
        <v>5.0016666666666668E-2</v>
      </c>
      <c r="AF90" s="194">
        <f t="shared" si="30"/>
        <v>5.0016666666666668E-2</v>
      </c>
      <c r="AG90" s="194">
        <f t="shared" si="30"/>
        <v>5.0016666666666668E-2</v>
      </c>
      <c r="AH90" s="194">
        <f t="shared" si="30"/>
        <v>5.0016666666666668E-2</v>
      </c>
      <c r="AI90" s="194">
        <f t="shared" si="30"/>
        <v>5.0016666666666668E-2</v>
      </c>
      <c r="AJ90" s="194">
        <f t="shared" si="30"/>
        <v>5.0016666666666668E-2</v>
      </c>
      <c r="AK90" s="194">
        <f t="shared" si="30"/>
        <v>5.0016666666666668E-2</v>
      </c>
      <c r="AL90" s="194">
        <f t="shared" si="30"/>
        <v>5.0016666666666668E-2</v>
      </c>
      <c r="AM90" s="194">
        <f t="shared" si="30"/>
        <v>5.0016666666666668E-2</v>
      </c>
      <c r="AN90" s="194">
        <f t="shared" si="30"/>
        <v>5.0016666666666668E-2</v>
      </c>
      <c r="AO90" s="194">
        <f t="shared" si="30"/>
        <v>5.0016666666666668E-2</v>
      </c>
      <c r="AP90" s="194">
        <v>0</v>
      </c>
      <c r="AQ90" s="194">
        <v>0</v>
      </c>
      <c r="AR90" s="194">
        <v>0</v>
      </c>
      <c r="AS90" s="194">
        <v>0</v>
      </c>
      <c r="AT90" s="194">
        <v>0.05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1.0000023809523813</v>
      </c>
    </row>
    <row r="91" spans="2:89" s="196" customFormat="1" x14ac:dyDescent="0.25">
      <c r="B91" s="193" t="s">
        <v>105</v>
      </c>
      <c r="C91" s="298"/>
      <c r="D91" s="194">
        <f>+D90</f>
        <v>0</v>
      </c>
      <c r="E91" s="194">
        <f t="shared" ref="E91:AJ91" si="31">+D91+E90</f>
        <v>0</v>
      </c>
      <c r="F91" s="194">
        <f t="shared" si="31"/>
        <v>0</v>
      </c>
      <c r="G91" s="194">
        <f t="shared" si="31"/>
        <v>0</v>
      </c>
      <c r="H91" s="194">
        <f t="shared" si="31"/>
        <v>0</v>
      </c>
      <c r="I91" s="194">
        <f t="shared" si="31"/>
        <v>0</v>
      </c>
      <c r="J91" s="194">
        <f t="shared" si="31"/>
        <v>0</v>
      </c>
      <c r="K91" s="194">
        <f t="shared" si="31"/>
        <v>0</v>
      </c>
      <c r="L91" s="194">
        <f t="shared" si="31"/>
        <v>0</v>
      </c>
      <c r="M91" s="194">
        <f t="shared" si="31"/>
        <v>0</v>
      </c>
      <c r="N91" s="194">
        <f t="shared" si="31"/>
        <v>4.9702380952380949E-2</v>
      </c>
      <c r="O91" s="194">
        <f t="shared" si="31"/>
        <v>4.9702380952380949E-2</v>
      </c>
      <c r="P91" s="194">
        <f t="shared" si="31"/>
        <v>4.9702380952380949E-2</v>
      </c>
      <c r="Q91" s="194">
        <f t="shared" si="31"/>
        <v>4.9702380952380949E-2</v>
      </c>
      <c r="R91" s="194">
        <f t="shared" si="31"/>
        <v>4.9702380952380949E-2</v>
      </c>
      <c r="S91" s="194">
        <f t="shared" si="31"/>
        <v>4.9702380952380949E-2</v>
      </c>
      <c r="T91" s="194">
        <f t="shared" si="31"/>
        <v>4.9702380952380949E-2</v>
      </c>
      <c r="U91" s="194">
        <f t="shared" si="31"/>
        <v>4.9702380952380949E-2</v>
      </c>
      <c r="V91" s="194">
        <f t="shared" si="31"/>
        <v>4.9702380952380949E-2</v>
      </c>
      <c r="W91" s="194">
        <f t="shared" si="31"/>
        <v>4.9702380952380949E-2</v>
      </c>
      <c r="X91" s="194">
        <f t="shared" si="31"/>
        <v>9.9719047619047624E-2</v>
      </c>
      <c r="Y91" s="194">
        <f t="shared" si="31"/>
        <v>0.14973571428571431</v>
      </c>
      <c r="Z91" s="82">
        <f t="shared" si="31"/>
        <v>0.19975238095238096</v>
      </c>
      <c r="AA91" s="194">
        <f t="shared" si="31"/>
        <v>0.24976904761904761</v>
      </c>
      <c r="AB91" s="194">
        <f t="shared" si="31"/>
        <v>0.29978571428571427</v>
      </c>
      <c r="AC91" s="194">
        <f t="shared" si="31"/>
        <v>0.34980238095238092</v>
      </c>
      <c r="AD91" s="194">
        <f t="shared" si="31"/>
        <v>0.39981904761904757</v>
      </c>
      <c r="AE91" s="194">
        <f t="shared" si="31"/>
        <v>0.44983571428571423</v>
      </c>
      <c r="AF91" s="194">
        <f t="shared" si="31"/>
        <v>0.49985238095238088</v>
      </c>
      <c r="AG91" s="194">
        <f t="shared" si="31"/>
        <v>0.54986904761904754</v>
      </c>
      <c r="AH91" s="194">
        <f t="shared" si="31"/>
        <v>0.59988571428571424</v>
      </c>
      <c r="AI91" s="194">
        <f t="shared" si="31"/>
        <v>0.64990238095238095</v>
      </c>
      <c r="AJ91" s="194">
        <f t="shared" si="31"/>
        <v>0.69991904761904766</v>
      </c>
      <c r="AK91" s="194">
        <f t="shared" ref="AK91:BB91" si="32">+AJ91+AK90</f>
        <v>0.74993571428571437</v>
      </c>
      <c r="AL91" s="194">
        <f t="shared" si="32"/>
        <v>0.79995238095238108</v>
      </c>
      <c r="AM91" s="194">
        <f t="shared" si="32"/>
        <v>0.84996904761904779</v>
      </c>
      <c r="AN91" s="194">
        <f t="shared" si="32"/>
        <v>0.8999857142857145</v>
      </c>
      <c r="AO91" s="194">
        <f t="shared" si="32"/>
        <v>0.95000238095238121</v>
      </c>
      <c r="AP91" s="194">
        <f t="shared" si="32"/>
        <v>0.95000238095238121</v>
      </c>
      <c r="AQ91" s="194">
        <f t="shared" si="32"/>
        <v>0.95000238095238121</v>
      </c>
      <c r="AR91" s="194">
        <f t="shared" si="32"/>
        <v>0.95000238095238121</v>
      </c>
      <c r="AS91" s="194">
        <f t="shared" si="32"/>
        <v>0.95000238095238121</v>
      </c>
      <c r="AT91" s="194">
        <f t="shared" si="32"/>
        <v>1.0000023809523813</v>
      </c>
      <c r="AU91" s="194">
        <f t="shared" si="32"/>
        <v>1.0000023809523813</v>
      </c>
      <c r="AV91" s="194">
        <f t="shared" si="32"/>
        <v>1.0000023809523813</v>
      </c>
      <c r="AW91" s="194">
        <f t="shared" si="32"/>
        <v>1.0000023809523813</v>
      </c>
      <c r="AX91" s="194">
        <f t="shared" si="32"/>
        <v>1.0000023809523813</v>
      </c>
      <c r="AY91" s="194">
        <f t="shared" si="32"/>
        <v>1.0000023809523813</v>
      </c>
      <c r="AZ91" s="194">
        <f t="shared" si="32"/>
        <v>1.0000023809523813</v>
      </c>
      <c r="BA91" s="195">
        <f t="shared" si="32"/>
        <v>1.0000023809523813</v>
      </c>
      <c r="BB91" s="193">
        <f t="shared" si="32"/>
        <v>1.0000023809523813</v>
      </c>
    </row>
    <row r="92" spans="2:89" s="196" customFormat="1" x14ac:dyDescent="0.25">
      <c r="B92" s="193" t="s">
        <v>106</v>
      </c>
      <c r="C92" s="298"/>
      <c r="D92" s="194">
        <v>0</v>
      </c>
      <c r="E92" s="194">
        <v>0</v>
      </c>
      <c r="F92" s="194">
        <v>0</v>
      </c>
      <c r="G92" s="194">
        <v>0</v>
      </c>
      <c r="H92" s="194">
        <v>0</v>
      </c>
      <c r="I92" s="194">
        <v>0</v>
      </c>
      <c r="J92" s="194">
        <v>0</v>
      </c>
      <c r="K92" s="194">
        <v>0</v>
      </c>
      <c r="L92" s="194">
        <v>0</v>
      </c>
      <c r="M92" s="194">
        <v>0</v>
      </c>
      <c r="N92" s="194">
        <v>0.05</v>
      </c>
      <c r="O92" s="194">
        <v>0</v>
      </c>
      <c r="P92" s="194">
        <v>0</v>
      </c>
      <c r="Q92" s="194">
        <v>0</v>
      </c>
      <c r="R92" s="194">
        <v>0</v>
      </c>
      <c r="S92" s="194">
        <v>0</v>
      </c>
      <c r="T92" s="194">
        <v>0</v>
      </c>
      <c r="U92" s="194">
        <v>0</v>
      </c>
      <c r="V92" s="194">
        <v>0</v>
      </c>
      <c r="W92" s="194">
        <v>0</v>
      </c>
      <c r="X92" s="194">
        <f t="shared" ref="X92:AO92" si="33">+(0.34-0.05)/18</f>
        <v>1.6111111111111114E-2</v>
      </c>
      <c r="Y92" s="194">
        <f t="shared" si="33"/>
        <v>1.6111111111111114E-2</v>
      </c>
      <c r="Z92" s="82">
        <f t="shared" si="33"/>
        <v>1.6111111111111114E-2</v>
      </c>
      <c r="AA92" s="194">
        <f t="shared" si="33"/>
        <v>1.6111111111111114E-2</v>
      </c>
      <c r="AB92" s="194">
        <f t="shared" si="33"/>
        <v>1.6111111111111114E-2</v>
      </c>
      <c r="AC92" s="194">
        <f t="shared" si="33"/>
        <v>1.6111111111111114E-2</v>
      </c>
      <c r="AD92" s="194">
        <f t="shared" si="33"/>
        <v>1.6111111111111114E-2</v>
      </c>
      <c r="AE92" s="194">
        <f t="shared" si="33"/>
        <v>1.6111111111111114E-2</v>
      </c>
      <c r="AF92" s="194">
        <f t="shared" si="33"/>
        <v>1.6111111111111114E-2</v>
      </c>
      <c r="AG92" s="194">
        <f t="shared" si="33"/>
        <v>1.6111111111111114E-2</v>
      </c>
      <c r="AH92" s="194">
        <f t="shared" si="33"/>
        <v>1.6111111111111114E-2</v>
      </c>
      <c r="AI92" s="194">
        <f t="shared" si="33"/>
        <v>1.6111111111111114E-2</v>
      </c>
      <c r="AJ92" s="194">
        <f t="shared" si="33"/>
        <v>1.6111111111111114E-2</v>
      </c>
      <c r="AK92" s="194">
        <f t="shared" si="33"/>
        <v>1.6111111111111114E-2</v>
      </c>
      <c r="AL92" s="194">
        <f t="shared" si="33"/>
        <v>1.6111111111111114E-2</v>
      </c>
      <c r="AM92" s="194">
        <f t="shared" si="33"/>
        <v>1.6111111111111114E-2</v>
      </c>
      <c r="AN92" s="194">
        <f t="shared" si="33"/>
        <v>1.6111111111111114E-2</v>
      </c>
      <c r="AO92" s="194">
        <f t="shared" si="33"/>
        <v>1.6111111111111114E-2</v>
      </c>
      <c r="AP92" s="194">
        <v>0.66</v>
      </c>
      <c r="AQ92" s="194">
        <v>0</v>
      </c>
      <c r="AR92" s="194">
        <v>0</v>
      </c>
      <c r="AS92" s="194">
        <v>0</v>
      </c>
      <c r="AT92" s="194">
        <v>0</v>
      </c>
      <c r="AU92" s="194">
        <v>0</v>
      </c>
      <c r="AV92" s="194">
        <v>0</v>
      </c>
      <c r="AW92" s="194">
        <v>0</v>
      </c>
      <c r="AX92" s="194">
        <v>0</v>
      </c>
      <c r="AY92" s="194">
        <v>0</v>
      </c>
      <c r="AZ92" s="194">
        <v>0</v>
      </c>
      <c r="BA92" s="195">
        <v>0</v>
      </c>
      <c r="BB92" s="193">
        <v>0</v>
      </c>
      <c r="BC92" s="196">
        <f>SUM(N92:BB92)</f>
        <v>1</v>
      </c>
    </row>
    <row r="93" spans="2:89" s="196" customFormat="1" x14ac:dyDescent="0.25">
      <c r="B93" s="193" t="s">
        <v>107</v>
      </c>
      <c r="C93" s="298"/>
      <c r="D93" s="194">
        <f>+D92</f>
        <v>0</v>
      </c>
      <c r="E93" s="194">
        <f t="shared" ref="E93:AJ93" si="34">+D93+E92</f>
        <v>0</v>
      </c>
      <c r="F93" s="194">
        <f t="shared" si="34"/>
        <v>0</v>
      </c>
      <c r="G93" s="194">
        <f t="shared" si="34"/>
        <v>0</v>
      </c>
      <c r="H93" s="194">
        <f t="shared" si="34"/>
        <v>0</v>
      </c>
      <c r="I93" s="194">
        <f t="shared" si="34"/>
        <v>0</v>
      </c>
      <c r="J93" s="194">
        <f t="shared" si="34"/>
        <v>0</v>
      </c>
      <c r="K93" s="194">
        <f t="shared" si="34"/>
        <v>0</v>
      </c>
      <c r="L93" s="194">
        <f t="shared" si="34"/>
        <v>0</v>
      </c>
      <c r="M93" s="194">
        <f t="shared" si="34"/>
        <v>0</v>
      </c>
      <c r="N93" s="194">
        <f t="shared" si="34"/>
        <v>0.05</v>
      </c>
      <c r="O93" s="194">
        <f t="shared" si="34"/>
        <v>0.05</v>
      </c>
      <c r="P93" s="194">
        <f t="shared" si="34"/>
        <v>0.05</v>
      </c>
      <c r="Q93" s="194">
        <f t="shared" si="34"/>
        <v>0.05</v>
      </c>
      <c r="R93" s="194">
        <f t="shared" si="34"/>
        <v>0.05</v>
      </c>
      <c r="S93" s="194">
        <f t="shared" si="34"/>
        <v>0.05</v>
      </c>
      <c r="T93" s="194">
        <f t="shared" si="34"/>
        <v>0.05</v>
      </c>
      <c r="U93" s="194">
        <f t="shared" si="34"/>
        <v>0.05</v>
      </c>
      <c r="V93" s="194">
        <f t="shared" si="34"/>
        <v>0.05</v>
      </c>
      <c r="W93" s="194">
        <f t="shared" si="34"/>
        <v>0.05</v>
      </c>
      <c r="X93" s="194">
        <f t="shared" si="34"/>
        <v>6.611111111111112E-2</v>
      </c>
      <c r="Y93" s="194">
        <f t="shared" si="34"/>
        <v>8.2222222222222238E-2</v>
      </c>
      <c r="Z93" s="82">
        <f t="shared" si="34"/>
        <v>9.8333333333333356E-2</v>
      </c>
      <c r="AA93" s="194">
        <f t="shared" si="34"/>
        <v>0.11444444444444447</v>
      </c>
      <c r="AB93" s="194">
        <f t="shared" si="34"/>
        <v>0.13055555555555559</v>
      </c>
      <c r="AC93" s="194">
        <f t="shared" si="34"/>
        <v>0.1466666666666667</v>
      </c>
      <c r="AD93" s="194">
        <f t="shared" si="34"/>
        <v>0.1627777777777778</v>
      </c>
      <c r="AE93" s="194">
        <f t="shared" si="34"/>
        <v>0.1788888888888889</v>
      </c>
      <c r="AF93" s="194">
        <f t="shared" si="34"/>
        <v>0.19500000000000001</v>
      </c>
      <c r="AG93" s="194">
        <f t="shared" si="34"/>
        <v>0.21111111111111111</v>
      </c>
      <c r="AH93" s="194">
        <f t="shared" si="34"/>
        <v>0.22722222222222221</v>
      </c>
      <c r="AI93" s="194">
        <f t="shared" si="34"/>
        <v>0.24333333333333332</v>
      </c>
      <c r="AJ93" s="194">
        <f t="shared" si="34"/>
        <v>0.25944444444444442</v>
      </c>
      <c r="AK93" s="194">
        <f t="shared" ref="AK93:BB93" si="35">+AJ93+AK92</f>
        <v>0.27555555555555555</v>
      </c>
      <c r="AL93" s="194">
        <f t="shared" si="35"/>
        <v>0.29166666666666669</v>
      </c>
      <c r="AM93" s="194">
        <f t="shared" si="35"/>
        <v>0.30777777777777782</v>
      </c>
      <c r="AN93" s="194">
        <f t="shared" si="35"/>
        <v>0.32388888888888895</v>
      </c>
      <c r="AO93" s="194">
        <f t="shared" si="35"/>
        <v>0.34000000000000008</v>
      </c>
      <c r="AP93" s="194">
        <f t="shared" si="35"/>
        <v>1</v>
      </c>
      <c r="AQ93" s="194">
        <f t="shared" si="35"/>
        <v>1</v>
      </c>
      <c r="AR93" s="194">
        <f t="shared" si="35"/>
        <v>1</v>
      </c>
      <c r="AS93" s="194">
        <f t="shared" si="35"/>
        <v>1</v>
      </c>
      <c r="AT93" s="194">
        <f t="shared" si="35"/>
        <v>1</v>
      </c>
      <c r="AU93" s="194">
        <f t="shared" si="35"/>
        <v>1</v>
      </c>
      <c r="AV93" s="194">
        <f t="shared" si="35"/>
        <v>1</v>
      </c>
      <c r="AW93" s="194">
        <f t="shared" si="35"/>
        <v>1</v>
      </c>
      <c r="AX93" s="194">
        <f t="shared" si="35"/>
        <v>1</v>
      </c>
      <c r="AY93" s="194">
        <f t="shared" si="35"/>
        <v>1</v>
      </c>
      <c r="AZ93" s="194">
        <f t="shared" si="35"/>
        <v>1</v>
      </c>
      <c r="BA93" s="195">
        <f t="shared" si="35"/>
        <v>1</v>
      </c>
      <c r="BB93" s="193">
        <f t="shared" si="35"/>
        <v>1</v>
      </c>
    </row>
    <row r="94" spans="2:89" s="211" customFormat="1" x14ac:dyDescent="0.25">
      <c r="B94" s="208"/>
      <c r="C94" s="298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83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10"/>
      <c r="BB94" s="208"/>
    </row>
    <row r="95" spans="2:89" s="197" customFormat="1" x14ac:dyDescent="0.25">
      <c r="B95" s="197" t="s">
        <v>108</v>
      </c>
      <c r="C95" s="198">
        <v>14</v>
      </c>
      <c r="D95" s="199">
        <f t="shared" ref="D95:AI95" si="36">+D91*$C95</f>
        <v>0</v>
      </c>
      <c r="E95" s="199">
        <f t="shared" si="36"/>
        <v>0</v>
      </c>
      <c r="F95" s="199">
        <f t="shared" si="36"/>
        <v>0</v>
      </c>
      <c r="G95" s="199">
        <f t="shared" si="36"/>
        <v>0</v>
      </c>
      <c r="H95" s="199">
        <f t="shared" si="36"/>
        <v>0</v>
      </c>
      <c r="I95" s="199">
        <f t="shared" si="36"/>
        <v>0</v>
      </c>
      <c r="J95" s="199">
        <f t="shared" si="36"/>
        <v>0</v>
      </c>
      <c r="K95" s="199">
        <f t="shared" si="36"/>
        <v>0</v>
      </c>
      <c r="L95" s="199">
        <f t="shared" si="36"/>
        <v>0</v>
      </c>
      <c r="M95" s="199">
        <f t="shared" si="36"/>
        <v>0</v>
      </c>
      <c r="N95" s="199">
        <f t="shared" si="36"/>
        <v>0.6958333333333333</v>
      </c>
      <c r="O95" s="199">
        <f t="shared" si="36"/>
        <v>0.6958333333333333</v>
      </c>
      <c r="P95" s="199">
        <f t="shared" si="36"/>
        <v>0.6958333333333333</v>
      </c>
      <c r="Q95" s="199">
        <f t="shared" si="36"/>
        <v>0.6958333333333333</v>
      </c>
      <c r="R95" s="199">
        <f t="shared" si="36"/>
        <v>0.6958333333333333</v>
      </c>
      <c r="S95" s="199">
        <f t="shared" si="36"/>
        <v>0.6958333333333333</v>
      </c>
      <c r="T95" s="199">
        <f t="shared" si="36"/>
        <v>0.6958333333333333</v>
      </c>
      <c r="U95" s="199">
        <f t="shared" si="36"/>
        <v>0.6958333333333333</v>
      </c>
      <c r="V95" s="199">
        <f t="shared" si="36"/>
        <v>0.6958333333333333</v>
      </c>
      <c r="W95" s="199">
        <f t="shared" si="36"/>
        <v>0.6958333333333333</v>
      </c>
      <c r="X95" s="199">
        <f t="shared" si="36"/>
        <v>1.3960666666666668</v>
      </c>
      <c r="Y95" s="199">
        <f t="shared" si="36"/>
        <v>2.0963000000000003</v>
      </c>
      <c r="Z95" s="90">
        <f t="shared" si="36"/>
        <v>2.7965333333333335</v>
      </c>
      <c r="AA95" s="199">
        <f t="shared" si="36"/>
        <v>3.4967666666666668</v>
      </c>
      <c r="AB95" s="199">
        <f t="shared" si="36"/>
        <v>4.1970000000000001</v>
      </c>
      <c r="AC95" s="199">
        <f t="shared" si="36"/>
        <v>4.8972333333333324</v>
      </c>
      <c r="AD95" s="199">
        <f t="shared" si="36"/>
        <v>5.5974666666666657</v>
      </c>
      <c r="AE95" s="199">
        <f t="shared" si="36"/>
        <v>6.297699999999999</v>
      </c>
      <c r="AF95" s="199">
        <f t="shared" si="36"/>
        <v>6.9979333333333322</v>
      </c>
      <c r="AG95" s="199">
        <f t="shared" si="36"/>
        <v>7.6981666666666655</v>
      </c>
      <c r="AH95" s="199">
        <f t="shared" si="36"/>
        <v>8.3983999999999988</v>
      </c>
      <c r="AI95" s="199">
        <f t="shared" si="36"/>
        <v>9.0986333333333338</v>
      </c>
      <c r="AJ95" s="199">
        <f t="shared" ref="AJ95:BB95" si="37">+AJ91*$C95</f>
        <v>9.7988666666666671</v>
      </c>
      <c r="AK95" s="199">
        <f t="shared" si="37"/>
        <v>10.499100000000002</v>
      </c>
      <c r="AL95" s="199">
        <f t="shared" si="37"/>
        <v>11.199333333333335</v>
      </c>
      <c r="AM95" s="199">
        <f t="shared" si="37"/>
        <v>11.899566666666669</v>
      </c>
      <c r="AN95" s="199">
        <f t="shared" si="37"/>
        <v>12.599800000000004</v>
      </c>
      <c r="AO95" s="199">
        <f t="shared" si="37"/>
        <v>13.300033333333337</v>
      </c>
      <c r="AP95" s="199">
        <f t="shared" si="37"/>
        <v>13.300033333333337</v>
      </c>
      <c r="AQ95" s="199">
        <f t="shared" si="37"/>
        <v>13.300033333333337</v>
      </c>
      <c r="AR95" s="199">
        <f t="shared" si="37"/>
        <v>13.300033333333337</v>
      </c>
      <c r="AS95" s="199">
        <f t="shared" si="37"/>
        <v>13.300033333333337</v>
      </c>
      <c r="AT95" s="199">
        <f t="shared" si="37"/>
        <v>14.000033333333338</v>
      </c>
      <c r="AU95" s="199">
        <f t="shared" si="37"/>
        <v>14.000033333333338</v>
      </c>
      <c r="AV95" s="199">
        <f t="shared" si="37"/>
        <v>14.000033333333338</v>
      </c>
      <c r="AW95" s="199">
        <f t="shared" si="37"/>
        <v>14.000033333333338</v>
      </c>
      <c r="AX95" s="199">
        <f t="shared" si="37"/>
        <v>14.000033333333338</v>
      </c>
      <c r="AY95" s="199">
        <f t="shared" si="37"/>
        <v>14.000033333333338</v>
      </c>
      <c r="AZ95" s="199">
        <f t="shared" si="37"/>
        <v>14.000033333333338</v>
      </c>
      <c r="BA95" s="200">
        <f t="shared" si="37"/>
        <v>14.000033333333338</v>
      </c>
      <c r="BB95" s="201">
        <f t="shared" si="37"/>
        <v>14.000033333333338</v>
      </c>
      <c r="BC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1"/>
      <c r="BW95" s="201"/>
      <c r="BX95" s="201"/>
      <c r="BY95" s="201"/>
      <c r="BZ95" s="201"/>
      <c r="CA95" s="201"/>
      <c r="CB95" s="201"/>
      <c r="CC95" s="201"/>
      <c r="CD95" s="201"/>
      <c r="CE95" s="201"/>
      <c r="CF95" s="201"/>
      <c r="CG95" s="201"/>
      <c r="CH95" s="201"/>
      <c r="CI95" s="201"/>
      <c r="CJ95" s="201"/>
      <c r="CK95" s="201"/>
    </row>
    <row r="96" spans="2:89" s="202" customFormat="1" ht="13.8" thickBot="1" x14ac:dyDescent="0.3">
      <c r="B96" s="202" t="s">
        <v>109</v>
      </c>
      <c r="C96" s="203" t="str">
        <f>+'NTP or Sold'!C7</f>
        <v>NTP</v>
      </c>
      <c r="D96" s="204">
        <f t="shared" ref="D96:AI96" si="38">+D93*$C95</f>
        <v>0</v>
      </c>
      <c r="E96" s="204">
        <f t="shared" si="38"/>
        <v>0</v>
      </c>
      <c r="F96" s="204">
        <f t="shared" si="38"/>
        <v>0</v>
      </c>
      <c r="G96" s="204">
        <f t="shared" si="38"/>
        <v>0</v>
      </c>
      <c r="H96" s="204">
        <f t="shared" si="38"/>
        <v>0</v>
      </c>
      <c r="I96" s="204">
        <f t="shared" si="38"/>
        <v>0</v>
      </c>
      <c r="J96" s="204">
        <f t="shared" si="38"/>
        <v>0</v>
      </c>
      <c r="K96" s="204">
        <f t="shared" si="38"/>
        <v>0</v>
      </c>
      <c r="L96" s="204">
        <f t="shared" si="38"/>
        <v>0</v>
      </c>
      <c r="M96" s="204">
        <f t="shared" si="38"/>
        <v>0</v>
      </c>
      <c r="N96" s="204">
        <f t="shared" si="38"/>
        <v>0.70000000000000007</v>
      </c>
      <c r="O96" s="204">
        <f t="shared" si="38"/>
        <v>0.70000000000000007</v>
      </c>
      <c r="P96" s="204">
        <f t="shared" si="38"/>
        <v>0.70000000000000007</v>
      </c>
      <c r="Q96" s="204">
        <f t="shared" si="38"/>
        <v>0.70000000000000007</v>
      </c>
      <c r="R96" s="204">
        <f t="shared" si="38"/>
        <v>0.70000000000000007</v>
      </c>
      <c r="S96" s="204">
        <f t="shared" si="38"/>
        <v>0.70000000000000007</v>
      </c>
      <c r="T96" s="204">
        <f t="shared" si="38"/>
        <v>0.70000000000000007</v>
      </c>
      <c r="U96" s="204">
        <f t="shared" si="38"/>
        <v>0.70000000000000007</v>
      </c>
      <c r="V96" s="204">
        <f t="shared" si="38"/>
        <v>0.70000000000000007</v>
      </c>
      <c r="W96" s="204">
        <f t="shared" si="38"/>
        <v>0.70000000000000007</v>
      </c>
      <c r="X96" s="204">
        <f t="shared" si="38"/>
        <v>0.92555555555555569</v>
      </c>
      <c r="Y96" s="204">
        <f t="shared" si="38"/>
        <v>1.1511111111111114</v>
      </c>
      <c r="Z96" s="136">
        <f t="shared" si="38"/>
        <v>1.3766666666666669</v>
      </c>
      <c r="AA96" s="204">
        <f t="shared" si="38"/>
        <v>1.6022222222222227</v>
      </c>
      <c r="AB96" s="204">
        <f t="shared" si="38"/>
        <v>1.8277777777777784</v>
      </c>
      <c r="AC96" s="204">
        <f t="shared" si="38"/>
        <v>2.0533333333333337</v>
      </c>
      <c r="AD96" s="204">
        <f t="shared" si="38"/>
        <v>2.278888888888889</v>
      </c>
      <c r="AE96" s="204">
        <f t="shared" si="38"/>
        <v>2.5044444444444447</v>
      </c>
      <c r="AF96" s="204">
        <f t="shared" si="38"/>
        <v>2.73</v>
      </c>
      <c r="AG96" s="204">
        <f t="shared" si="38"/>
        <v>2.9555555555555557</v>
      </c>
      <c r="AH96" s="204">
        <f t="shared" si="38"/>
        <v>3.181111111111111</v>
      </c>
      <c r="AI96" s="204">
        <f t="shared" si="38"/>
        <v>3.4066666666666663</v>
      </c>
      <c r="AJ96" s="204">
        <f t="shared" ref="AJ96:BB96" si="39">+AJ93*$C95</f>
        <v>3.632222222222222</v>
      </c>
      <c r="AK96" s="204">
        <f t="shared" si="39"/>
        <v>3.8577777777777778</v>
      </c>
      <c r="AL96" s="204">
        <f t="shared" si="39"/>
        <v>4.0833333333333339</v>
      </c>
      <c r="AM96" s="204">
        <f t="shared" si="39"/>
        <v>4.3088888888888892</v>
      </c>
      <c r="AN96" s="204">
        <f t="shared" si="39"/>
        <v>4.5344444444444454</v>
      </c>
      <c r="AO96" s="204">
        <f t="shared" si="39"/>
        <v>4.7600000000000016</v>
      </c>
      <c r="AP96" s="204">
        <f t="shared" si="39"/>
        <v>14</v>
      </c>
      <c r="AQ96" s="204">
        <f t="shared" si="39"/>
        <v>14</v>
      </c>
      <c r="AR96" s="204">
        <f t="shared" si="39"/>
        <v>14</v>
      </c>
      <c r="AS96" s="204">
        <f t="shared" si="39"/>
        <v>14</v>
      </c>
      <c r="AT96" s="204">
        <f t="shared" si="39"/>
        <v>14</v>
      </c>
      <c r="AU96" s="204">
        <f t="shared" si="39"/>
        <v>14</v>
      </c>
      <c r="AV96" s="204">
        <f t="shared" si="39"/>
        <v>14</v>
      </c>
      <c r="AW96" s="204">
        <f t="shared" si="39"/>
        <v>14</v>
      </c>
      <c r="AX96" s="204">
        <f t="shared" si="39"/>
        <v>14</v>
      </c>
      <c r="AY96" s="204">
        <f t="shared" si="39"/>
        <v>14</v>
      </c>
      <c r="AZ96" s="204">
        <f t="shared" si="39"/>
        <v>14</v>
      </c>
      <c r="BA96" s="205">
        <f t="shared" si="39"/>
        <v>14</v>
      </c>
      <c r="BB96" s="206">
        <f t="shared" si="39"/>
        <v>14</v>
      </c>
      <c r="BC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</row>
    <row r="97" spans="2:89" s="192" customFormat="1" ht="15" customHeight="1" thickTop="1" x14ac:dyDescent="0.25">
      <c r="B97" s="189" t="str">
        <f>+'NTP or Sold'!H8</f>
        <v>LM6000</v>
      </c>
      <c r="C97" s="297" t="str">
        <f>+'NTP or Sold'!T8</f>
        <v>Sandhill Power / Austin (ENA)</v>
      </c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84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1"/>
    </row>
    <row r="98" spans="2:89" s="196" customFormat="1" x14ac:dyDescent="0.25">
      <c r="B98" s="193" t="s">
        <v>104</v>
      </c>
      <c r="C98" s="298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f>16.7/336</f>
        <v>4.9702380952380949E-2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0">+(0.95-0.0497)/18</f>
        <v>5.0016666666666668E-2</v>
      </c>
      <c r="Y98" s="194">
        <f t="shared" si="40"/>
        <v>5.0016666666666668E-2</v>
      </c>
      <c r="Z98" s="82">
        <f t="shared" si="40"/>
        <v>5.0016666666666668E-2</v>
      </c>
      <c r="AA98" s="194">
        <f t="shared" si="40"/>
        <v>5.0016666666666668E-2</v>
      </c>
      <c r="AB98" s="194">
        <f t="shared" si="40"/>
        <v>5.0016666666666668E-2</v>
      </c>
      <c r="AC98" s="194">
        <f t="shared" si="40"/>
        <v>5.0016666666666668E-2</v>
      </c>
      <c r="AD98" s="194">
        <f t="shared" si="40"/>
        <v>5.0016666666666668E-2</v>
      </c>
      <c r="AE98" s="194">
        <f t="shared" si="40"/>
        <v>5.0016666666666668E-2</v>
      </c>
      <c r="AF98" s="194">
        <f t="shared" si="40"/>
        <v>5.0016666666666668E-2</v>
      </c>
      <c r="AG98" s="194">
        <f t="shared" si="40"/>
        <v>5.0016666666666668E-2</v>
      </c>
      <c r="AH98" s="194">
        <f t="shared" si="40"/>
        <v>5.0016666666666668E-2</v>
      </c>
      <c r="AI98" s="194">
        <f t="shared" si="40"/>
        <v>5.0016666666666668E-2</v>
      </c>
      <c r="AJ98" s="194">
        <f t="shared" si="40"/>
        <v>5.0016666666666668E-2</v>
      </c>
      <c r="AK98" s="194">
        <f t="shared" si="40"/>
        <v>5.0016666666666668E-2</v>
      </c>
      <c r="AL98" s="194">
        <f t="shared" si="40"/>
        <v>5.0016666666666668E-2</v>
      </c>
      <c r="AM98" s="194">
        <f t="shared" si="40"/>
        <v>5.0016666666666668E-2</v>
      </c>
      <c r="AN98" s="194">
        <f t="shared" si="40"/>
        <v>5.0016666666666668E-2</v>
      </c>
      <c r="AO98" s="194">
        <f t="shared" si="40"/>
        <v>5.0016666666666668E-2</v>
      </c>
      <c r="AP98" s="194">
        <v>0</v>
      </c>
      <c r="AQ98" s="194">
        <v>0</v>
      </c>
      <c r="AR98" s="194">
        <v>0</v>
      </c>
      <c r="AS98" s="194">
        <v>0</v>
      </c>
      <c r="AT98" s="194">
        <v>0.05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1.0000023809523813</v>
      </c>
    </row>
    <row r="99" spans="2:89" s="196" customFormat="1" x14ac:dyDescent="0.25">
      <c r="B99" s="193" t="s">
        <v>105</v>
      </c>
      <c r="C99" s="298"/>
      <c r="D99" s="194">
        <f>+D98</f>
        <v>0</v>
      </c>
      <c r="E99" s="194">
        <f t="shared" ref="E99:AJ99" si="41">+D99+E98</f>
        <v>0</v>
      </c>
      <c r="F99" s="194">
        <f t="shared" si="41"/>
        <v>0</v>
      </c>
      <c r="G99" s="194">
        <f t="shared" si="41"/>
        <v>0</v>
      </c>
      <c r="H99" s="194">
        <f t="shared" si="41"/>
        <v>0</v>
      </c>
      <c r="I99" s="194">
        <f t="shared" si="41"/>
        <v>0</v>
      </c>
      <c r="J99" s="194">
        <f t="shared" si="41"/>
        <v>0</v>
      </c>
      <c r="K99" s="194">
        <f t="shared" si="41"/>
        <v>0</v>
      </c>
      <c r="L99" s="194">
        <f t="shared" si="41"/>
        <v>0</v>
      </c>
      <c r="M99" s="194">
        <f t="shared" si="41"/>
        <v>0</v>
      </c>
      <c r="N99" s="194">
        <f t="shared" si="41"/>
        <v>4.9702380952380949E-2</v>
      </c>
      <c r="O99" s="194">
        <f t="shared" si="41"/>
        <v>4.9702380952380949E-2</v>
      </c>
      <c r="P99" s="194">
        <f t="shared" si="41"/>
        <v>4.9702380952380949E-2</v>
      </c>
      <c r="Q99" s="194">
        <f t="shared" si="41"/>
        <v>4.9702380952380949E-2</v>
      </c>
      <c r="R99" s="194">
        <f t="shared" si="41"/>
        <v>4.9702380952380949E-2</v>
      </c>
      <c r="S99" s="194">
        <f t="shared" si="41"/>
        <v>4.9702380952380949E-2</v>
      </c>
      <c r="T99" s="194">
        <f t="shared" si="41"/>
        <v>4.9702380952380949E-2</v>
      </c>
      <c r="U99" s="194">
        <f t="shared" si="41"/>
        <v>4.9702380952380949E-2</v>
      </c>
      <c r="V99" s="194">
        <f t="shared" si="41"/>
        <v>4.9702380952380949E-2</v>
      </c>
      <c r="W99" s="194">
        <f t="shared" si="41"/>
        <v>4.9702380952380949E-2</v>
      </c>
      <c r="X99" s="194">
        <f t="shared" si="41"/>
        <v>9.9719047619047624E-2</v>
      </c>
      <c r="Y99" s="194">
        <f t="shared" si="41"/>
        <v>0.14973571428571431</v>
      </c>
      <c r="Z99" s="82">
        <f t="shared" si="41"/>
        <v>0.19975238095238096</v>
      </c>
      <c r="AA99" s="194">
        <f t="shared" si="41"/>
        <v>0.24976904761904761</v>
      </c>
      <c r="AB99" s="194">
        <f t="shared" si="41"/>
        <v>0.29978571428571427</v>
      </c>
      <c r="AC99" s="194">
        <f t="shared" si="41"/>
        <v>0.34980238095238092</v>
      </c>
      <c r="AD99" s="194">
        <f t="shared" si="41"/>
        <v>0.39981904761904757</v>
      </c>
      <c r="AE99" s="194">
        <f t="shared" si="41"/>
        <v>0.44983571428571423</v>
      </c>
      <c r="AF99" s="194">
        <f t="shared" si="41"/>
        <v>0.49985238095238088</v>
      </c>
      <c r="AG99" s="194">
        <f t="shared" si="41"/>
        <v>0.54986904761904754</v>
      </c>
      <c r="AH99" s="194">
        <f t="shared" si="41"/>
        <v>0.59988571428571424</v>
      </c>
      <c r="AI99" s="194">
        <f t="shared" si="41"/>
        <v>0.64990238095238095</v>
      </c>
      <c r="AJ99" s="194">
        <f t="shared" si="41"/>
        <v>0.69991904761904766</v>
      </c>
      <c r="AK99" s="194">
        <f t="shared" ref="AK99:BB99" si="42">+AJ99+AK98</f>
        <v>0.74993571428571437</v>
      </c>
      <c r="AL99" s="194">
        <f t="shared" si="42"/>
        <v>0.79995238095238108</v>
      </c>
      <c r="AM99" s="194">
        <f t="shared" si="42"/>
        <v>0.84996904761904779</v>
      </c>
      <c r="AN99" s="194">
        <f t="shared" si="42"/>
        <v>0.8999857142857145</v>
      </c>
      <c r="AO99" s="194">
        <f t="shared" si="42"/>
        <v>0.95000238095238121</v>
      </c>
      <c r="AP99" s="194">
        <f t="shared" si="42"/>
        <v>0.95000238095238121</v>
      </c>
      <c r="AQ99" s="194">
        <f t="shared" si="42"/>
        <v>0.95000238095238121</v>
      </c>
      <c r="AR99" s="194">
        <f t="shared" si="42"/>
        <v>0.95000238095238121</v>
      </c>
      <c r="AS99" s="194">
        <f t="shared" si="42"/>
        <v>0.95000238095238121</v>
      </c>
      <c r="AT99" s="194">
        <f t="shared" si="42"/>
        <v>1.0000023809523813</v>
      </c>
      <c r="AU99" s="194">
        <f t="shared" si="42"/>
        <v>1.0000023809523813</v>
      </c>
      <c r="AV99" s="194">
        <f t="shared" si="42"/>
        <v>1.0000023809523813</v>
      </c>
      <c r="AW99" s="194">
        <f t="shared" si="42"/>
        <v>1.0000023809523813</v>
      </c>
      <c r="AX99" s="194">
        <f t="shared" si="42"/>
        <v>1.0000023809523813</v>
      </c>
      <c r="AY99" s="194">
        <f t="shared" si="42"/>
        <v>1.0000023809523813</v>
      </c>
      <c r="AZ99" s="194">
        <f t="shared" si="42"/>
        <v>1.0000023809523813</v>
      </c>
      <c r="BA99" s="195">
        <f t="shared" si="42"/>
        <v>1.0000023809523813</v>
      </c>
      <c r="BB99" s="193">
        <f t="shared" si="42"/>
        <v>1.0000023809523813</v>
      </c>
    </row>
    <row r="100" spans="2:89" s="196" customFormat="1" x14ac:dyDescent="0.25">
      <c r="B100" s="193" t="s">
        <v>106</v>
      </c>
      <c r="C100" s="298"/>
      <c r="D100" s="194">
        <v>0</v>
      </c>
      <c r="E100" s="194">
        <v>0</v>
      </c>
      <c r="F100" s="194">
        <v>0</v>
      </c>
      <c r="G100" s="194">
        <v>0</v>
      </c>
      <c r="H100" s="194">
        <v>0</v>
      </c>
      <c r="I100" s="194">
        <v>0</v>
      </c>
      <c r="J100" s="194">
        <v>0</v>
      </c>
      <c r="K100" s="194">
        <v>0</v>
      </c>
      <c r="L100" s="194">
        <v>0</v>
      </c>
      <c r="M100" s="194">
        <v>0</v>
      </c>
      <c r="N100" s="194">
        <v>0.05</v>
      </c>
      <c r="O100" s="194">
        <v>0</v>
      </c>
      <c r="P100" s="194">
        <v>0</v>
      </c>
      <c r="Q100" s="194">
        <v>0</v>
      </c>
      <c r="R100" s="194">
        <v>0</v>
      </c>
      <c r="S100" s="194">
        <v>0</v>
      </c>
      <c r="T100" s="194">
        <v>0</v>
      </c>
      <c r="U100" s="194">
        <v>0</v>
      </c>
      <c r="V100" s="194">
        <v>0</v>
      </c>
      <c r="W100" s="194">
        <v>0</v>
      </c>
      <c r="X100" s="194">
        <f t="shared" ref="X100:AO100" si="43">+(0.34-0.05)/18</f>
        <v>1.6111111111111114E-2</v>
      </c>
      <c r="Y100" s="194">
        <f t="shared" si="43"/>
        <v>1.6111111111111114E-2</v>
      </c>
      <c r="Z100" s="82">
        <f t="shared" si="43"/>
        <v>1.6111111111111114E-2</v>
      </c>
      <c r="AA100" s="194">
        <f t="shared" si="43"/>
        <v>1.6111111111111114E-2</v>
      </c>
      <c r="AB100" s="194">
        <f t="shared" si="43"/>
        <v>1.6111111111111114E-2</v>
      </c>
      <c r="AC100" s="194">
        <f t="shared" si="43"/>
        <v>1.6111111111111114E-2</v>
      </c>
      <c r="AD100" s="194">
        <f t="shared" si="43"/>
        <v>1.6111111111111114E-2</v>
      </c>
      <c r="AE100" s="194">
        <f t="shared" si="43"/>
        <v>1.6111111111111114E-2</v>
      </c>
      <c r="AF100" s="194">
        <f t="shared" si="43"/>
        <v>1.6111111111111114E-2</v>
      </c>
      <c r="AG100" s="194">
        <f t="shared" si="43"/>
        <v>1.6111111111111114E-2</v>
      </c>
      <c r="AH100" s="194">
        <f t="shared" si="43"/>
        <v>1.6111111111111114E-2</v>
      </c>
      <c r="AI100" s="194">
        <f t="shared" si="43"/>
        <v>1.6111111111111114E-2</v>
      </c>
      <c r="AJ100" s="194">
        <f t="shared" si="43"/>
        <v>1.6111111111111114E-2</v>
      </c>
      <c r="AK100" s="194">
        <f t="shared" si="43"/>
        <v>1.6111111111111114E-2</v>
      </c>
      <c r="AL100" s="194">
        <f t="shared" si="43"/>
        <v>1.6111111111111114E-2</v>
      </c>
      <c r="AM100" s="194">
        <f t="shared" si="43"/>
        <v>1.6111111111111114E-2</v>
      </c>
      <c r="AN100" s="194">
        <f t="shared" si="43"/>
        <v>1.6111111111111114E-2</v>
      </c>
      <c r="AO100" s="194">
        <f t="shared" si="43"/>
        <v>1.6111111111111114E-2</v>
      </c>
      <c r="AP100" s="194">
        <v>0.66</v>
      </c>
      <c r="AQ100" s="194">
        <v>0</v>
      </c>
      <c r="AR100" s="194">
        <v>0</v>
      </c>
      <c r="AS100" s="194">
        <v>0</v>
      </c>
      <c r="AT100" s="194">
        <v>0</v>
      </c>
      <c r="AU100" s="194">
        <v>0</v>
      </c>
      <c r="AV100" s="194">
        <v>0</v>
      </c>
      <c r="AW100" s="194">
        <v>0</v>
      </c>
      <c r="AX100" s="194">
        <v>0</v>
      </c>
      <c r="AY100" s="194">
        <v>0</v>
      </c>
      <c r="AZ100" s="194">
        <v>0</v>
      </c>
      <c r="BA100" s="195">
        <v>0</v>
      </c>
      <c r="BB100" s="193">
        <v>0</v>
      </c>
      <c r="BC100" s="196">
        <f>SUM(N100:BB100)</f>
        <v>1</v>
      </c>
    </row>
    <row r="101" spans="2:89" s="196" customFormat="1" x14ac:dyDescent="0.25">
      <c r="B101" s="193" t="s">
        <v>107</v>
      </c>
      <c r="C101" s="298"/>
      <c r="D101" s="194">
        <f>+D100</f>
        <v>0</v>
      </c>
      <c r="E101" s="194">
        <f t="shared" ref="E101:AJ101" si="44">+D101+E100</f>
        <v>0</v>
      </c>
      <c r="F101" s="194">
        <f t="shared" si="44"/>
        <v>0</v>
      </c>
      <c r="G101" s="194">
        <f t="shared" si="44"/>
        <v>0</v>
      </c>
      <c r="H101" s="194">
        <f t="shared" si="44"/>
        <v>0</v>
      </c>
      <c r="I101" s="194">
        <f t="shared" si="44"/>
        <v>0</v>
      </c>
      <c r="J101" s="194">
        <f t="shared" si="44"/>
        <v>0</v>
      </c>
      <c r="K101" s="194">
        <f t="shared" si="44"/>
        <v>0</v>
      </c>
      <c r="L101" s="194">
        <f t="shared" si="44"/>
        <v>0</v>
      </c>
      <c r="M101" s="194">
        <f t="shared" si="44"/>
        <v>0</v>
      </c>
      <c r="N101" s="194">
        <f t="shared" si="44"/>
        <v>0.05</v>
      </c>
      <c r="O101" s="194">
        <f t="shared" si="44"/>
        <v>0.05</v>
      </c>
      <c r="P101" s="194">
        <f t="shared" si="44"/>
        <v>0.05</v>
      </c>
      <c r="Q101" s="194">
        <f t="shared" si="44"/>
        <v>0.05</v>
      </c>
      <c r="R101" s="194">
        <f t="shared" si="44"/>
        <v>0.05</v>
      </c>
      <c r="S101" s="194">
        <f t="shared" si="44"/>
        <v>0.05</v>
      </c>
      <c r="T101" s="194">
        <f t="shared" si="44"/>
        <v>0.05</v>
      </c>
      <c r="U101" s="194">
        <f t="shared" si="44"/>
        <v>0.05</v>
      </c>
      <c r="V101" s="194">
        <f t="shared" si="44"/>
        <v>0.05</v>
      </c>
      <c r="W101" s="194">
        <f t="shared" si="44"/>
        <v>0.05</v>
      </c>
      <c r="X101" s="194">
        <f t="shared" si="44"/>
        <v>6.611111111111112E-2</v>
      </c>
      <c r="Y101" s="194">
        <f t="shared" si="44"/>
        <v>8.2222222222222238E-2</v>
      </c>
      <c r="Z101" s="82">
        <f t="shared" si="44"/>
        <v>9.8333333333333356E-2</v>
      </c>
      <c r="AA101" s="194">
        <f t="shared" si="44"/>
        <v>0.11444444444444447</v>
      </c>
      <c r="AB101" s="194">
        <f t="shared" si="44"/>
        <v>0.13055555555555559</v>
      </c>
      <c r="AC101" s="194">
        <f t="shared" si="44"/>
        <v>0.1466666666666667</v>
      </c>
      <c r="AD101" s="194">
        <f t="shared" si="44"/>
        <v>0.1627777777777778</v>
      </c>
      <c r="AE101" s="194">
        <f t="shared" si="44"/>
        <v>0.1788888888888889</v>
      </c>
      <c r="AF101" s="194">
        <f t="shared" si="44"/>
        <v>0.19500000000000001</v>
      </c>
      <c r="AG101" s="194">
        <f t="shared" si="44"/>
        <v>0.21111111111111111</v>
      </c>
      <c r="AH101" s="194">
        <f t="shared" si="44"/>
        <v>0.22722222222222221</v>
      </c>
      <c r="AI101" s="194">
        <f t="shared" si="44"/>
        <v>0.24333333333333332</v>
      </c>
      <c r="AJ101" s="194">
        <f t="shared" si="44"/>
        <v>0.25944444444444442</v>
      </c>
      <c r="AK101" s="194">
        <f t="shared" ref="AK101:BB101" si="45">+AJ101+AK100</f>
        <v>0.27555555555555555</v>
      </c>
      <c r="AL101" s="194">
        <f t="shared" si="45"/>
        <v>0.29166666666666669</v>
      </c>
      <c r="AM101" s="194">
        <f t="shared" si="45"/>
        <v>0.30777777777777782</v>
      </c>
      <c r="AN101" s="194">
        <f t="shared" si="45"/>
        <v>0.32388888888888895</v>
      </c>
      <c r="AO101" s="194">
        <f t="shared" si="45"/>
        <v>0.34000000000000008</v>
      </c>
      <c r="AP101" s="194">
        <f t="shared" si="45"/>
        <v>1</v>
      </c>
      <c r="AQ101" s="194">
        <f t="shared" si="45"/>
        <v>1</v>
      </c>
      <c r="AR101" s="194">
        <f t="shared" si="45"/>
        <v>1</v>
      </c>
      <c r="AS101" s="194">
        <f t="shared" si="45"/>
        <v>1</v>
      </c>
      <c r="AT101" s="194">
        <f t="shared" si="45"/>
        <v>1</v>
      </c>
      <c r="AU101" s="194">
        <f t="shared" si="45"/>
        <v>1</v>
      </c>
      <c r="AV101" s="194">
        <f t="shared" si="45"/>
        <v>1</v>
      </c>
      <c r="AW101" s="194">
        <f t="shared" si="45"/>
        <v>1</v>
      </c>
      <c r="AX101" s="194">
        <f t="shared" si="45"/>
        <v>1</v>
      </c>
      <c r="AY101" s="194">
        <f t="shared" si="45"/>
        <v>1</v>
      </c>
      <c r="AZ101" s="194">
        <f t="shared" si="45"/>
        <v>1</v>
      </c>
      <c r="BA101" s="195">
        <f t="shared" si="45"/>
        <v>1</v>
      </c>
      <c r="BB101" s="193">
        <f t="shared" si="45"/>
        <v>1</v>
      </c>
    </row>
    <row r="102" spans="2:89" s="211" customFormat="1" x14ac:dyDescent="0.25">
      <c r="B102" s="208"/>
      <c r="C102" s="298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83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10"/>
      <c r="BB102" s="208"/>
    </row>
    <row r="103" spans="2:89" s="197" customFormat="1" x14ac:dyDescent="0.25">
      <c r="B103" s="197" t="s">
        <v>108</v>
      </c>
      <c r="C103" s="198">
        <v>14</v>
      </c>
      <c r="D103" s="199">
        <f t="shared" ref="D103:AI103" si="46">+D99*$C103</f>
        <v>0</v>
      </c>
      <c r="E103" s="199">
        <f t="shared" si="46"/>
        <v>0</v>
      </c>
      <c r="F103" s="199">
        <f t="shared" si="46"/>
        <v>0</v>
      </c>
      <c r="G103" s="199">
        <f t="shared" si="46"/>
        <v>0</v>
      </c>
      <c r="H103" s="199">
        <f t="shared" si="46"/>
        <v>0</v>
      </c>
      <c r="I103" s="199">
        <f t="shared" si="46"/>
        <v>0</v>
      </c>
      <c r="J103" s="199">
        <f t="shared" si="46"/>
        <v>0</v>
      </c>
      <c r="K103" s="199">
        <f t="shared" si="46"/>
        <v>0</v>
      </c>
      <c r="L103" s="199">
        <f t="shared" si="46"/>
        <v>0</v>
      </c>
      <c r="M103" s="199">
        <f t="shared" si="46"/>
        <v>0</v>
      </c>
      <c r="N103" s="199">
        <f t="shared" si="46"/>
        <v>0.6958333333333333</v>
      </c>
      <c r="O103" s="199">
        <f t="shared" si="46"/>
        <v>0.6958333333333333</v>
      </c>
      <c r="P103" s="199">
        <f t="shared" si="46"/>
        <v>0.6958333333333333</v>
      </c>
      <c r="Q103" s="199">
        <f t="shared" si="46"/>
        <v>0.6958333333333333</v>
      </c>
      <c r="R103" s="199">
        <f t="shared" si="46"/>
        <v>0.6958333333333333</v>
      </c>
      <c r="S103" s="199">
        <f t="shared" si="46"/>
        <v>0.6958333333333333</v>
      </c>
      <c r="T103" s="199">
        <f t="shared" si="46"/>
        <v>0.6958333333333333</v>
      </c>
      <c r="U103" s="199">
        <f t="shared" si="46"/>
        <v>0.6958333333333333</v>
      </c>
      <c r="V103" s="199">
        <f t="shared" si="46"/>
        <v>0.6958333333333333</v>
      </c>
      <c r="W103" s="199">
        <f t="shared" si="46"/>
        <v>0.6958333333333333</v>
      </c>
      <c r="X103" s="199">
        <f t="shared" si="46"/>
        <v>1.3960666666666668</v>
      </c>
      <c r="Y103" s="199">
        <f t="shared" si="46"/>
        <v>2.0963000000000003</v>
      </c>
      <c r="Z103" s="90">
        <f t="shared" si="46"/>
        <v>2.7965333333333335</v>
      </c>
      <c r="AA103" s="199">
        <f t="shared" si="46"/>
        <v>3.4967666666666668</v>
      </c>
      <c r="AB103" s="199">
        <f t="shared" si="46"/>
        <v>4.1970000000000001</v>
      </c>
      <c r="AC103" s="199">
        <f t="shared" si="46"/>
        <v>4.8972333333333324</v>
      </c>
      <c r="AD103" s="199">
        <f t="shared" si="46"/>
        <v>5.5974666666666657</v>
      </c>
      <c r="AE103" s="199">
        <f t="shared" si="46"/>
        <v>6.297699999999999</v>
      </c>
      <c r="AF103" s="199">
        <f t="shared" si="46"/>
        <v>6.9979333333333322</v>
      </c>
      <c r="AG103" s="199">
        <f t="shared" si="46"/>
        <v>7.6981666666666655</v>
      </c>
      <c r="AH103" s="199">
        <f t="shared" si="46"/>
        <v>8.3983999999999988</v>
      </c>
      <c r="AI103" s="199">
        <f t="shared" si="46"/>
        <v>9.0986333333333338</v>
      </c>
      <c r="AJ103" s="199">
        <f t="shared" ref="AJ103:BB103" si="47">+AJ99*$C103</f>
        <v>9.7988666666666671</v>
      </c>
      <c r="AK103" s="199">
        <f t="shared" si="47"/>
        <v>10.499100000000002</v>
      </c>
      <c r="AL103" s="199">
        <f t="shared" si="47"/>
        <v>11.199333333333335</v>
      </c>
      <c r="AM103" s="199">
        <f t="shared" si="47"/>
        <v>11.899566666666669</v>
      </c>
      <c r="AN103" s="199">
        <f t="shared" si="47"/>
        <v>12.599800000000004</v>
      </c>
      <c r="AO103" s="199">
        <f t="shared" si="47"/>
        <v>13.300033333333337</v>
      </c>
      <c r="AP103" s="199">
        <f t="shared" si="47"/>
        <v>13.300033333333337</v>
      </c>
      <c r="AQ103" s="199">
        <f t="shared" si="47"/>
        <v>13.300033333333337</v>
      </c>
      <c r="AR103" s="199">
        <f t="shared" si="47"/>
        <v>13.300033333333337</v>
      </c>
      <c r="AS103" s="199">
        <f t="shared" si="47"/>
        <v>13.300033333333337</v>
      </c>
      <c r="AT103" s="199">
        <f t="shared" si="47"/>
        <v>14.000033333333338</v>
      </c>
      <c r="AU103" s="199">
        <f t="shared" si="47"/>
        <v>14.000033333333338</v>
      </c>
      <c r="AV103" s="199">
        <f t="shared" si="47"/>
        <v>14.000033333333338</v>
      </c>
      <c r="AW103" s="199">
        <f t="shared" si="47"/>
        <v>14.000033333333338</v>
      </c>
      <c r="AX103" s="199">
        <f t="shared" si="47"/>
        <v>14.000033333333338</v>
      </c>
      <c r="AY103" s="199">
        <f t="shared" si="47"/>
        <v>14.000033333333338</v>
      </c>
      <c r="AZ103" s="199">
        <f t="shared" si="47"/>
        <v>14.000033333333338</v>
      </c>
      <c r="BA103" s="200">
        <f t="shared" si="47"/>
        <v>14.000033333333338</v>
      </c>
      <c r="BB103" s="201">
        <f t="shared" si="47"/>
        <v>14.000033333333338</v>
      </c>
      <c r="BC103" s="201"/>
      <c r="BF103" s="201"/>
      <c r="BG103" s="201"/>
      <c r="BH103" s="201"/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/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</row>
    <row r="104" spans="2:89" s="202" customFormat="1" ht="13.8" thickBot="1" x14ac:dyDescent="0.3">
      <c r="B104" s="202" t="s">
        <v>109</v>
      </c>
      <c r="C104" s="203" t="str">
        <f>+'NTP or Sold'!C8</f>
        <v>NTP</v>
      </c>
      <c r="D104" s="204">
        <f t="shared" ref="D104:AI104" si="48">+D101*$C103</f>
        <v>0</v>
      </c>
      <c r="E104" s="204">
        <f t="shared" si="48"/>
        <v>0</v>
      </c>
      <c r="F104" s="204">
        <f t="shared" si="48"/>
        <v>0</v>
      </c>
      <c r="G104" s="204">
        <f t="shared" si="48"/>
        <v>0</v>
      </c>
      <c r="H104" s="204">
        <f t="shared" si="48"/>
        <v>0</v>
      </c>
      <c r="I104" s="204">
        <f t="shared" si="48"/>
        <v>0</v>
      </c>
      <c r="J104" s="204">
        <f t="shared" si="48"/>
        <v>0</v>
      </c>
      <c r="K104" s="204">
        <f t="shared" si="48"/>
        <v>0</v>
      </c>
      <c r="L104" s="204">
        <f t="shared" si="48"/>
        <v>0</v>
      </c>
      <c r="M104" s="204">
        <f t="shared" si="48"/>
        <v>0</v>
      </c>
      <c r="N104" s="204">
        <f t="shared" si="48"/>
        <v>0.70000000000000007</v>
      </c>
      <c r="O104" s="204">
        <f t="shared" si="48"/>
        <v>0.70000000000000007</v>
      </c>
      <c r="P104" s="204">
        <f t="shared" si="48"/>
        <v>0.70000000000000007</v>
      </c>
      <c r="Q104" s="204">
        <f t="shared" si="48"/>
        <v>0.70000000000000007</v>
      </c>
      <c r="R104" s="204">
        <f t="shared" si="48"/>
        <v>0.70000000000000007</v>
      </c>
      <c r="S104" s="204">
        <f t="shared" si="48"/>
        <v>0.70000000000000007</v>
      </c>
      <c r="T104" s="204">
        <f t="shared" si="48"/>
        <v>0.70000000000000007</v>
      </c>
      <c r="U104" s="204">
        <f t="shared" si="48"/>
        <v>0.70000000000000007</v>
      </c>
      <c r="V104" s="204">
        <f t="shared" si="48"/>
        <v>0.70000000000000007</v>
      </c>
      <c r="W104" s="204">
        <f t="shared" si="48"/>
        <v>0.70000000000000007</v>
      </c>
      <c r="X104" s="204">
        <f t="shared" si="48"/>
        <v>0.92555555555555569</v>
      </c>
      <c r="Y104" s="204">
        <f t="shared" si="48"/>
        <v>1.1511111111111114</v>
      </c>
      <c r="Z104" s="136">
        <f t="shared" si="48"/>
        <v>1.3766666666666669</v>
      </c>
      <c r="AA104" s="204">
        <f t="shared" si="48"/>
        <v>1.6022222222222227</v>
      </c>
      <c r="AB104" s="204">
        <f t="shared" si="48"/>
        <v>1.8277777777777784</v>
      </c>
      <c r="AC104" s="204">
        <f t="shared" si="48"/>
        <v>2.0533333333333337</v>
      </c>
      <c r="AD104" s="204">
        <f t="shared" si="48"/>
        <v>2.278888888888889</v>
      </c>
      <c r="AE104" s="204">
        <f t="shared" si="48"/>
        <v>2.5044444444444447</v>
      </c>
      <c r="AF104" s="204">
        <f t="shared" si="48"/>
        <v>2.73</v>
      </c>
      <c r="AG104" s="204">
        <f t="shared" si="48"/>
        <v>2.9555555555555557</v>
      </c>
      <c r="AH104" s="204">
        <f t="shared" si="48"/>
        <v>3.181111111111111</v>
      </c>
      <c r="AI104" s="204">
        <f t="shared" si="48"/>
        <v>3.4066666666666663</v>
      </c>
      <c r="AJ104" s="204">
        <f t="shared" ref="AJ104:BB104" si="49">+AJ101*$C103</f>
        <v>3.632222222222222</v>
      </c>
      <c r="AK104" s="204">
        <f t="shared" si="49"/>
        <v>3.8577777777777778</v>
      </c>
      <c r="AL104" s="204">
        <f t="shared" si="49"/>
        <v>4.0833333333333339</v>
      </c>
      <c r="AM104" s="204">
        <f t="shared" si="49"/>
        <v>4.3088888888888892</v>
      </c>
      <c r="AN104" s="204">
        <f t="shared" si="49"/>
        <v>4.5344444444444454</v>
      </c>
      <c r="AO104" s="204">
        <f t="shared" si="49"/>
        <v>4.7600000000000016</v>
      </c>
      <c r="AP104" s="204">
        <f t="shared" si="49"/>
        <v>14</v>
      </c>
      <c r="AQ104" s="204">
        <f t="shared" si="49"/>
        <v>14</v>
      </c>
      <c r="AR104" s="204">
        <f t="shared" si="49"/>
        <v>14</v>
      </c>
      <c r="AS104" s="204">
        <f t="shared" si="49"/>
        <v>14</v>
      </c>
      <c r="AT104" s="204">
        <f t="shared" si="49"/>
        <v>14</v>
      </c>
      <c r="AU104" s="204">
        <f t="shared" si="49"/>
        <v>14</v>
      </c>
      <c r="AV104" s="204">
        <f t="shared" si="49"/>
        <v>14</v>
      </c>
      <c r="AW104" s="204">
        <f t="shared" si="49"/>
        <v>14</v>
      </c>
      <c r="AX104" s="204">
        <f t="shared" si="49"/>
        <v>14</v>
      </c>
      <c r="AY104" s="204">
        <f t="shared" si="49"/>
        <v>14</v>
      </c>
      <c r="AZ104" s="204">
        <f t="shared" si="49"/>
        <v>14</v>
      </c>
      <c r="BA104" s="205">
        <f t="shared" si="49"/>
        <v>14</v>
      </c>
      <c r="BB104" s="206">
        <f t="shared" si="49"/>
        <v>14</v>
      </c>
      <c r="BC104" s="206"/>
      <c r="BF104" s="206"/>
      <c r="BG104" s="206"/>
      <c r="BH104" s="206"/>
      <c r="BI104" s="206"/>
      <c r="BJ104" s="206"/>
      <c r="BK104" s="206"/>
      <c r="BL104" s="206"/>
      <c r="BM104" s="206"/>
      <c r="BN104" s="206"/>
      <c r="BO104" s="206"/>
      <c r="BP104" s="206"/>
      <c r="BQ104" s="206"/>
      <c r="BR104" s="206"/>
      <c r="BS104" s="206"/>
      <c r="BT104" s="206"/>
      <c r="BU104" s="206"/>
      <c r="BV104" s="206"/>
      <c r="BW104" s="206"/>
      <c r="BX104" s="206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</row>
    <row r="105" spans="2:89" s="192" customFormat="1" ht="15" customHeight="1" thickTop="1" x14ac:dyDescent="0.25">
      <c r="B105" s="197" t="str">
        <f>+'NTP or Sold'!H9</f>
        <v>Fr 6B 60 hz power barges</v>
      </c>
      <c r="C105" s="297" t="str">
        <f>+'NTP or Sold'!T9</f>
        <v>Nigeria Barge II (APACHI)</v>
      </c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81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191"/>
    </row>
    <row r="106" spans="2:89" s="196" customFormat="1" x14ac:dyDescent="0.25">
      <c r="B106" s="193" t="s">
        <v>104</v>
      </c>
      <c r="C106" s="298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5">
      <c r="B107" s="193" t="s">
        <v>105</v>
      </c>
      <c r="C107" s="298"/>
      <c r="D107" s="194">
        <f>+D106</f>
        <v>0</v>
      </c>
      <c r="E107" s="194">
        <f t="shared" ref="E107:AJ107" si="50">+D107+E106</f>
        <v>0</v>
      </c>
      <c r="F107" s="194">
        <f t="shared" si="50"/>
        <v>0</v>
      </c>
      <c r="G107" s="194">
        <f t="shared" si="50"/>
        <v>0</v>
      </c>
      <c r="H107" s="194">
        <f t="shared" si="50"/>
        <v>0</v>
      </c>
      <c r="I107" s="194">
        <f t="shared" si="50"/>
        <v>0</v>
      </c>
      <c r="J107" s="194">
        <f t="shared" si="50"/>
        <v>0</v>
      </c>
      <c r="K107" s="194">
        <f t="shared" si="50"/>
        <v>0</v>
      </c>
      <c r="L107" s="194">
        <f t="shared" si="50"/>
        <v>0</v>
      </c>
      <c r="M107" s="194">
        <f t="shared" si="50"/>
        <v>0</v>
      </c>
      <c r="N107" s="194">
        <f t="shared" si="50"/>
        <v>0</v>
      </c>
      <c r="O107" s="194">
        <f t="shared" si="50"/>
        <v>0</v>
      </c>
      <c r="P107" s="194">
        <f t="shared" si="50"/>
        <v>0</v>
      </c>
      <c r="Q107" s="194">
        <f t="shared" si="50"/>
        <v>0</v>
      </c>
      <c r="R107" s="194">
        <f t="shared" si="50"/>
        <v>0</v>
      </c>
      <c r="S107" s="194">
        <f t="shared" si="50"/>
        <v>0</v>
      </c>
      <c r="T107" s="194">
        <f t="shared" si="50"/>
        <v>0</v>
      </c>
      <c r="U107" s="194">
        <f t="shared" si="50"/>
        <v>0</v>
      </c>
      <c r="V107" s="194">
        <f t="shared" si="50"/>
        <v>0</v>
      </c>
      <c r="W107" s="194">
        <f t="shared" si="50"/>
        <v>1</v>
      </c>
      <c r="X107" s="194">
        <f t="shared" si="50"/>
        <v>1</v>
      </c>
      <c r="Y107" s="194">
        <f t="shared" si="50"/>
        <v>1</v>
      </c>
      <c r="Z107" s="194">
        <f t="shared" si="50"/>
        <v>1</v>
      </c>
      <c r="AA107" s="82">
        <f t="shared" si="50"/>
        <v>1</v>
      </c>
      <c r="AB107" s="194">
        <f t="shared" si="50"/>
        <v>1</v>
      </c>
      <c r="AC107" s="194">
        <f t="shared" si="50"/>
        <v>1</v>
      </c>
      <c r="AD107" s="194">
        <f t="shared" si="50"/>
        <v>1</v>
      </c>
      <c r="AE107" s="194">
        <f t="shared" si="50"/>
        <v>1</v>
      </c>
      <c r="AF107" s="194">
        <f t="shared" si="50"/>
        <v>1</v>
      </c>
      <c r="AG107" s="194">
        <f t="shared" si="50"/>
        <v>1</v>
      </c>
      <c r="AH107" s="194">
        <f t="shared" si="50"/>
        <v>1</v>
      </c>
      <c r="AI107" s="194">
        <f t="shared" si="50"/>
        <v>1</v>
      </c>
      <c r="AJ107" s="194">
        <f t="shared" si="50"/>
        <v>1</v>
      </c>
      <c r="AK107" s="194">
        <f t="shared" ref="AK107:BB107" si="51">+AJ107+AK106</f>
        <v>1</v>
      </c>
      <c r="AL107" s="194">
        <f t="shared" si="51"/>
        <v>1</v>
      </c>
      <c r="AM107" s="194">
        <f t="shared" si="51"/>
        <v>1</v>
      </c>
      <c r="AN107" s="194">
        <f t="shared" si="51"/>
        <v>1</v>
      </c>
      <c r="AO107" s="194">
        <f t="shared" si="51"/>
        <v>1</v>
      </c>
      <c r="AP107" s="194">
        <f t="shared" si="51"/>
        <v>1</v>
      </c>
      <c r="AQ107" s="194">
        <f t="shared" si="51"/>
        <v>1</v>
      </c>
      <c r="AR107" s="194">
        <f t="shared" si="51"/>
        <v>1</v>
      </c>
      <c r="AS107" s="194">
        <f t="shared" si="51"/>
        <v>1</v>
      </c>
      <c r="AT107" s="194">
        <f t="shared" si="51"/>
        <v>1</v>
      </c>
      <c r="AU107" s="194">
        <f t="shared" si="51"/>
        <v>1</v>
      </c>
      <c r="AV107" s="194">
        <f t="shared" si="51"/>
        <v>1</v>
      </c>
      <c r="AW107" s="194">
        <f t="shared" si="51"/>
        <v>1</v>
      </c>
      <c r="AX107" s="194">
        <f t="shared" si="51"/>
        <v>1</v>
      </c>
      <c r="AY107" s="194">
        <f t="shared" si="51"/>
        <v>1</v>
      </c>
      <c r="AZ107" s="194">
        <f t="shared" si="51"/>
        <v>1</v>
      </c>
      <c r="BA107" s="195">
        <f t="shared" si="51"/>
        <v>1</v>
      </c>
      <c r="BB107" s="193">
        <f t="shared" si="51"/>
        <v>1</v>
      </c>
    </row>
    <row r="108" spans="2:89" s="196" customFormat="1" x14ac:dyDescent="0.25">
      <c r="B108" s="193" t="s">
        <v>106</v>
      </c>
      <c r="C108" s="298"/>
      <c r="D108" s="194">
        <v>0</v>
      </c>
      <c r="E108" s="194">
        <v>0</v>
      </c>
      <c r="F108" s="194">
        <v>0</v>
      </c>
      <c r="G108" s="194">
        <v>0</v>
      </c>
      <c r="H108" s="194">
        <v>0</v>
      </c>
      <c r="I108" s="194">
        <v>0</v>
      </c>
      <c r="J108" s="194">
        <v>0</v>
      </c>
      <c r="K108" s="194">
        <v>0</v>
      </c>
      <c r="L108" s="194">
        <v>0</v>
      </c>
      <c r="M108" s="194">
        <v>0</v>
      </c>
      <c r="N108" s="194">
        <v>0</v>
      </c>
      <c r="O108" s="194">
        <v>0</v>
      </c>
      <c r="P108" s="194">
        <v>0</v>
      </c>
      <c r="Q108" s="194">
        <v>0</v>
      </c>
      <c r="R108" s="194">
        <v>0</v>
      </c>
      <c r="S108" s="194">
        <v>0</v>
      </c>
      <c r="T108" s="194">
        <v>0</v>
      </c>
      <c r="U108" s="194">
        <v>0</v>
      </c>
      <c r="V108" s="194">
        <v>0</v>
      </c>
      <c r="W108" s="194">
        <v>1</v>
      </c>
      <c r="X108" s="194">
        <v>0</v>
      </c>
      <c r="Y108" s="194">
        <v>0</v>
      </c>
      <c r="Z108" s="194">
        <v>0</v>
      </c>
      <c r="AA108" s="82">
        <v>0</v>
      </c>
      <c r="AB108" s="194">
        <v>0</v>
      </c>
      <c r="AC108" s="194">
        <v>0</v>
      </c>
      <c r="AD108" s="194">
        <v>0</v>
      </c>
      <c r="AE108" s="194">
        <v>0</v>
      </c>
      <c r="AF108" s="194">
        <v>0</v>
      </c>
      <c r="AG108" s="194">
        <v>0</v>
      </c>
      <c r="AH108" s="194">
        <v>0</v>
      </c>
      <c r="AI108" s="194">
        <v>0</v>
      </c>
      <c r="AJ108" s="194">
        <v>0</v>
      </c>
      <c r="AK108" s="194">
        <v>0</v>
      </c>
      <c r="AL108" s="194">
        <v>0</v>
      </c>
      <c r="AM108" s="194">
        <v>0</v>
      </c>
      <c r="AN108" s="194">
        <v>0</v>
      </c>
      <c r="AO108" s="194">
        <v>0</v>
      </c>
      <c r="AP108" s="194">
        <v>0</v>
      </c>
      <c r="AQ108" s="194">
        <v>0</v>
      </c>
      <c r="AR108" s="194">
        <v>0</v>
      </c>
      <c r="AS108" s="194">
        <v>0</v>
      </c>
      <c r="AT108" s="194">
        <v>0</v>
      </c>
      <c r="AU108" s="194">
        <v>0</v>
      </c>
      <c r="AV108" s="194">
        <v>0</v>
      </c>
      <c r="AW108" s="194">
        <v>0</v>
      </c>
      <c r="AX108" s="194">
        <v>0</v>
      </c>
      <c r="AY108" s="194">
        <v>0</v>
      </c>
      <c r="AZ108" s="194">
        <v>0</v>
      </c>
      <c r="BA108" s="195">
        <v>0</v>
      </c>
      <c r="BB108" s="193">
        <v>0</v>
      </c>
      <c r="BC108" s="196">
        <f>SUM(N108:BB108)</f>
        <v>1</v>
      </c>
    </row>
    <row r="109" spans="2:89" s="196" customFormat="1" x14ac:dyDescent="0.25">
      <c r="B109" s="193" t="s">
        <v>107</v>
      </c>
      <c r="C109" s="298"/>
      <c r="D109" s="194">
        <f>+D108</f>
        <v>0</v>
      </c>
      <c r="E109" s="194">
        <f t="shared" ref="E109:AJ109" si="52">+D109+E108</f>
        <v>0</v>
      </c>
      <c r="F109" s="194">
        <f t="shared" si="52"/>
        <v>0</v>
      </c>
      <c r="G109" s="194">
        <f t="shared" si="52"/>
        <v>0</v>
      </c>
      <c r="H109" s="194">
        <f t="shared" si="52"/>
        <v>0</v>
      </c>
      <c r="I109" s="194">
        <f t="shared" si="52"/>
        <v>0</v>
      </c>
      <c r="J109" s="194">
        <f t="shared" si="52"/>
        <v>0</v>
      </c>
      <c r="K109" s="194">
        <f t="shared" si="52"/>
        <v>0</v>
      </c>
      <c r="L109" s="194">
        <f t="shared" si="52"/>
        <v>0</v>
      </c>
      <c r="M109" s="194">
        <f t="shared" si="52"/>
        <v>0</v>
      </c>
      <c r="N109" s="194">
        <f t="shared" si="52"/>
        <v>0</v>
      </c>
      <c r="O109" s="194">
        <f t="shared" si="52"/>
        <v>0</v>
      </c>
      <c r="P109" s="194">
        <f t="shared" si="52"/>
        <v>0</v>
      </c>
      <c r="Q109" s="194">
        <f t="shared" si="52"/>
        <v>0</v>
      </c>
      <c r="R109" s="194">
        <f t="shared" si="52"/>
        <v>0</v>
      </c>
      <c r="S109" s="194">
        <f t="shared" si="52"/>
        <v>0</v>
      </c>
      <c r="T109" s="194">
        <f t="shared" si="52"/>
        <v>0</v>
      </c>
      <c r="U109" s="194">
        <f t="shared" si="52"/>
        <v>0</v>
      </c>
      <c r="V109" s="194">
        <f t="shared" si="52"/>
        <v>0</v>
      </c>
      <c r="W109" s="194">
        <f t="shared" si="52"/>
        <v>1</v>
      </c>
      <c r="X109" s="194">
        <f t="shared" si="52"/>
        <v>1</v>
      </c>
      <c r="Y109" s="194">
        <f t="shared" si="52"/>
        <v>1</v>
      </c>
      <c r="Z109" s="194">
        <f t="shared" si="52"/>
        <v>1</v>
      </c>
      <c r="AA109" s="82">
        <f t="shared" si="52"/>
        <v>1</v>
      </c>
      <c r="AB109" s="194">
        <f t="shared" si="52"/>
        <v>1</v>
      </c>
      <c r="AC109" s="194">
        <f t="shared" si="52"/>
        <v>1</v>
      </c>
      <c r="AD109" s="194">
        <f t="shared" si="52"/>
        <v>1</v>
      </c>
      <c r="AE109" s="194">
        <f t="shared" si="52"/>
        <v>1</v>
      </c>
      <c r="AF109" s="194">
        <f t="shared" si="52"/>
        <v>1</v>
      </c>
      <c r="AG109" s="194">
        <f t="shared" si="52"/>
        <v>1</v>
      </c>
      <c r="AH109" s="194">
        <f t="shared" si="52"/>
        <v>1</v>
      </c>
      <c r="AI109" s="194">
        <f t="shared" si="52"/>
        <v>1</v>
      </c>
      <c r="AJ109" s="194">
        <f t="shared" si="52"/>
        <v>1</v>
      </c>
      <c r="AK109" s="194">
        <f t="shared" ref="AK109:BB109" si="53">+AJ109+AK108</f>
        <v>1</v>
      </c>
      <c r="AL109" s="194">
        <f t="shared" si="53"/>
        <v>1</v>
      </c>
      <c r="AM109" s="194">
        <f t="shared" si="53"/>
        <v>1</v>
      </c>
      <c r="AN109" s="194">
        <f t="shared" si="53"/>
        <v>1</v>
      </c>
      <c r="AO109" s="194">
        <f t="shared" si="53"/>
        <v>1</v>
      </c>
      <c r="AP109" s="194">
        <f t="shared" si="53"/>
        <v>1</v>
      </c>
      <c r="AQ109" s="194">
        <f t="shared" si="53"/>
        <v>1</v>
      </c>
      <c r="AR109" s="194">
        <f t="shared" si="53"/>
        <v>1</v>
      </c>
      <c r="AS109" s="194">
        <f t="shared" si="53"/>
        <v>1</v>
      </c>
      <c r="AT109" s="194">
        <f t="shared" si="53"/>
        <v>1</v>
      </c>
      <c r="AU109" s="194">
        <f t="shared" si="53"/>
        <v>1</v>
      </c>
      <c r="AV109" s="194">
        <f t="shared" si="53"/>
        <v>1</v>
      </c>
      <c r="AW109" s="194">
        <f t="shared" si="53"/>
        <v>1</v>
      </c>
      <c r="AX109" s="194">
        <f t="shared" si="53"/>
        <v>1</v>
      </c>
      <c r="AY109" s="194">
        <f t="shared" si="53"/>
        <v>1</v>
      </c>
      <c r="AZ109" s="194">
        <f t="shared" si="53"/>
        <v>1</v>
      </c>
      <c r="BA109" s="195">
        <f t="shared" si="53"/>
        <v>1</v>
      </c>
      <c r="BB109" s="193">
        <f t="shared" si="53"/>
        <v>1</v>
      </c>
    </row>
    <row r="110" spans="2:89" s="211" customFormat="1" x14ac:dyDescent="0.25">
      <c r="B110" s="208"/>
      <c r="C110" s="298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83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10"/>
      <c r="BB110" s="208"/>
    </row>
    <row r="111" spans="2:89" s="197" customFormat="1" x14ac:dyDescent="0.25">
      <c r="B111" s="197" t="s">
        <v>108</v>
      </c>
      <c r="C111" s="198">
        <v>8</v>
      </c>
      <c r="D111" s="199">
        <f t="shared" ref="D111:AI111" si="54">+D107*$C111</f>
        <v>0</v>
      </c>
      <c r="E111" s="199">
        <f t="shared" si="54"/>
        <v>0</v>
      </c>
      <c r="F111" s="199">
        <f t="shared" si="54"/>
        <v>0</v>
      </c>
      <c r="G111" s="199">
        <f t="shared" si="54"/>
        <v>0</v>
      </c>
      <c r="H111" s="199">
        <f t="shared" si="54"/>
        <v>0</v>
      </c>
      <c r="I111" s="199">
        <f t="shared" si="54"/>
        <v>0</v>
      </c>
      <c r="J111" s="199">
        <f t="shared" si="54"/>
        <v>0</v>
      </c>
      <c r="K111" s="199">
        <f t="shared" si="54"/>
        <v>0</v>
      </c>
      <c r="L111" s="199">
        <f t="shared" si="54"/>
        <v>0</v>
      </c>
      <c r="M111" s="199">
        <f t="shared" si="54"/>
        <v>0</v>
      </c>
      <c r="N111" s="199">
        <f t="shared" si="54"/>
        <v>0</v>
      </c>
      <c r="O111" s="199">
        <f t="shared" si="54"/>
        <v>0</v>
      </c>
      <c r="P111" s="199">
        <f t="shared" si="54"/>
        <v>0</v>
      </c>
      <c r="Q111" s="199">
        <f t="shared" si="54"/>
        <v>0</v>
      </c>
      <c r="R111" s="199">
        <f t="shared" si="54"/>
        <v>0</v>
      </c>
      <c r="S111" s="199">
        <f t="shared" si="54"/>
        <v>0</v>
      </c>
      <c r="T111" s="199">
        <f t="shared" si="54"/>
        <v>0</v>
      </c>
      <c r="U111" s="199">
        <f t="shared" si="54"/>
        <v>0</v>
      </c>
      <c r="V111" s="199">
        <f t="shared" si="54"/>
        <v>0</v>
      </c>
      <c r="W111" s="199">
        <f t="shared" si="54"/>
        <v>8</v>
      </c>
      <c r="X111" s="199">
        <f t="shared" si="54"/>
        <v>8</v>
      </c>
      <c r="Y111" s="199">
        <f t="shared" si="54"/>
        <v>8</v>
      </c>
      <c r="Z111" s="199">
        <f t="shared" si="54"/>
        <v>8</v>
      </c>
      <c r="AA111" s="90">
        <f t="shared" si="54"/>
        <v>8</v>
      </c>
      <c r="AB111" s="199">
        <f t="shared" si="54"/>
        <v>8</v>
      </c>
      <c r="AC111" s="199">
        <f t="shared" si="54"/>
        <v>8</v>
      </c>
      <c r="AD111" s="199">
        <f t="shared" si="54"/>
        <v>8</v>
      </c>
      <c r="AE111" s="199">
        <f t="shared" si="54"/>
        <v>8</v>
      </c>
      <c r="AF111" s="199">
        <f t="shared" si="54"/>
        <v>8</v>
      </c>
      <c r="AG111" s="199">
        <f t="shared" si="54"/>
        <v>8</v>
      </c>
      <c r="AH111" s="199">
        <f t="shared" si="54"/>
        <v>8</v>
      </c>
      <c r="AI111" s="199">
        <f t="shared" si="54"/>
        <v>8</v>
      </c>
      <c r="AJ111" s="199">
        <f t="shared" ref="AJ111:BB111" si="55">+AJ107*$C111</f>
        <v>8</v>
      </c>
      <c r="AK111" s="199">
        <f t="shared" si="55"/>
        <v>8</v>
      </c>
      <c r="AL111" s="199">
        <f t="shared" si="55"/>
        <v>8</v>
      </c>
      <c r="AM111" s="199">
        <f t="shared" si="55"/>
        <v>8</v>
      </c>
      <c r="AN111" s="199">
        <f t="shared" si="55"/>
        <v>8</v>
      </c>
      <c r="AO111" s="199">
        <f t="shared" si="55"/>
        <v>8</v>
      </c>
      <c r="AP111" s="199">
        <f t="shared" si="55"/>
        <v>8</v>
      </c>
      <c r="AQ111" s="199">
        <f t="shared" si="55"/>
        <v>8</v>
      </c>
      <c r="AR111" s="199">
        <f t="shared" si="55"/>
        <v>8</v>
      </c>
      <c r="AS111" s="199">
        <f t="shared" si="55"/>
        <v>8</v>
      </c>
      <c r="AT111" s="199">
        <f t="shared" si="55"/>
        <v>8</v>
      </c>
      <c r="AU111" s="199">
        <f t="shared" si="55"/>
        <v>8</v>
      </c>
      <c r="AV111" s="199">
        <f t="shared" si="55"/>
        <v>8</v>
      </c>
      <c r="AW111" s="199">
        <f t="shared" si="55"/>
        <v>8</v>
      </c>
      <c r="AX111" s="199">
        <f t="shared" si="55"/>
        <v>8</v>
      </c>
      <c r="AY111" s="199">
        <f t="shared" si="55"/>
        <v>8</v>
      </c>
      <c r="AZ111" s="199">
        <f t="shared" si="55"/>
        <v>8</v>
      </c>
      <c r="BA111" s="200">
        <f t="shared" si="55"/>
        <v>8</v>
      </c>
      <c r="BB111" s="201">
        <f t="shared" si="55"/>
        <v>8</v>
      </c>
      <c r="BC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</row>
    <row r="112" spans="2:89" s="202" customFormat="1" ht="13.8" thickBot="1" x14ac:dyDescent="0.3">
      <c r="B112" s="202" t="s">
        <v>109</v>
      </c>
      <c r="C112" s="203" t="str">
        <f>+'NTP or Sold'!C9</f>
        <v>NTP</v>
      </c>
      <c r="D112" s="204">
        <f t="shared" ref="D112:AI112" si="56">+D109*$C111</f>
        <v>0</v>
      </c>
      <c r="E112" s="204">
        <f t="shared" si="56"/>
        <v>0</v>
      </c>
      <c r="F112" s="204">
        <f t="shared" si="56"/>
        <v>0</v>
      </c>
      <c r="G112" s="204">
        <f t="shared" si="56"/>
        <v>0</v>
      </c>
      <c r="H112" s="204">
        <f t="shared" si="56"/>
        <v>0</v>
      </c>
      <c r="I112" s="204">
        <f t="shared" si="56"/>
        <v>0</v>
      </c>
      <c r="J112" s="204">
        <f t="shared" si="56"/>
        <v>0</v>
      </c>
      <c r="K112" s="204">
        <f t="shared" si="56"/>
        <v>0</v>
      </c>
      <c r="L112" s="204">
        <f t="shared" si="56"/>
        <v>0</v>
      </c>
      <c r="M112" s="204">
        <f t="shared" si="56"/>
        <v>0</v>
      </c>
      <c r="N112" s="204">
        <f t="shared" si="56"/>
        <v>0</v>
      </c>
      <c r="O112" s="204">
        <f t="shared" si="56"/>
        <v>0</v>
      </c>
      <c r="P112" s="204">
        <f t="shared" si="56"/>
        <v>0</v>
      </c>
      <c r="Q112" s="204">
        <f t="shared" si="56"/>
        <v>0</v>
      </c>
      <c r="R112" s="204">
        <f t="shared" si="56"/>
        <v>0</v>
      </c>
      <c r="S112" s="204">
        <f t="shared" si="56"/>
        <v>0</v>
      </c>
      <c r="T112" s="204">
        <f t="shared" si="56"/>
        <v>0</v>
      </c>
      <c r="U112" s="204">
        <f t="shared" si="56"/>
        <v>0</v>
      </c>
      <c r="V112" s="204">
        <f t="shared" si="56"/>
        <v>0</v>
      </c>
      <c r="W112" s="204">
        <f t="shared" si="56"/>
        <v>8</v>
      </c>
      <c r="X112" s="204">
        <f t="shared" si="56"/>
        <v>8</v>
      </c>
      <c r="Y112" s="204">
        <f t="shared" si="56"/>
        <v>8</v>
      </c>
      <c r="Z112" s="204">
        <f t="shared" si="56"/>
        <v>8</v>
      </c>
      <c r="AA112" s="136">
        <f t="shared" si="56"/>
        <v>8</v>
      </c>
      <c r="AB112" s="204">
        <f t="shared" si="56"/>
        <v>8</v>
      </c>
      <c r="AC112" s="204">
        <f t="shared" si="56"/>
        <v>8</v>
      </c>
      <c r="AD112" s="204">
        <f t="shared" si="56"/>
        <v>8</v>
      </c>
      <c r="AE112" s="204">
        <f t="shared" si="56"/>
        <v>8</v>
      </c>
      <c r="AF112" s="204">
        <f t="shared" si="56"/>
        <v>8</v>
      </c>
      <c r="AG112" s="204">
        <f t="shared" si="56"/>
        <v>8</v>
      </c>
      <c r="AH112" s="204">
        <f t="shared" si="56"/>
        <v>8</v>
      </c>
      <c r="AI112" s="204">
        <f t="shared" si="56"/>
        <v>8</v>
      </c>
      <c r="AJ112" s="204">
        <f t="shared" ref="AJ112:BB112" si="57">+AJ109*$C111</f>
        <v>8</v>
      </c>
      <c r="AK112" s="204">
        <f t="shared" si="57"/>
        <v>8</v>
      </c>
      <c r="AL112" s="204">
        <f t="shared" si="57"/>
        <v>8</v>
      </c>
      <c r="AM112" s="204">
        <f t="shared" si="57"/>
        <v>8</v>
      </c>
      <c r="AN112" s="204">
        <f t="shared" si="57"/>
        <v>8</v>
      </c>
      <c r="AO112" s="204">
        <f t="shared" si="57"/>
        <v>8</v>
      </c>
      <c r="AP112" s="204">
        <f t="shared" si="57"/>
        <v>8</v>
      </c>
      <c r="AQ112" s="204">
        <f t="shared" si="57"/>
        <v>8</v>
      </c>
      <c r="AR112" s="204">
        <f t="shared" si="57"/>
        <v>8</v>
      </c>
      <c r="AS112" s="204">
        <f t="shared" si="57"/>
        <v>8</v>
      </c>
      <c r="AT112" s="204">
        <f t="shared" si="57"/>
        <v>8</v>
      </c>
      <c r="AU112" s="204">
        <f t="shared" si="57"/>
        <v>8</v>
      </c>
      <c r="AV112" s="204">
        <f t="shared" si="57"/>
        <v>8</v>
      </c>
      <c r="AW112" s="204">
        <f t="shared" si="57"/>
        <v>8</v>
      </c>
      <c r="AX112" s="204">
        <f t="shared" si="57"/>
        <v>8</v>
      </c>
      <c r="AY112" s="204">
        <f t="shared" si="57"/>
        <v>8</v>
      </c>
      <c r="AZ112" s="204">
        <f t="shared" si="57"/>
        <v>8</v>
      </c>
      <c r="BA112" s="205">
        <f t="shared" si="57"/>
        <v>8</v>
      </c>
      <c r="BB112" s="206">
        <f t="shared" si="57"/>
        <v>8</v>
      </c>
      <c r="BC112" s="206"/>
      <c r="BF112" s="206"/>
      <c r="BG112" s="206"/>
      <c r="BH112" s="206"/>
      <c r="BI112" s="206"/>
      <c r="BJ112" s="206"/>
      <c r="BK112" s="206"/>
      <c r="BL112" s="206"/>
      <c r="BM112" s="206"/>
      <c r="BN112" s="206"/>
      <c r="BO112" s="206"/>
      <c r="BP112" s="206"/>
      <c r="BQ112" s="206"/>
      <c r="BR112" s="206"/>
      <c r="BS112" s="206"/>
      <c r="BT112" s="206"/>
      <c r="BU112" s="206"/>
      <c r="BV112" s="206"/>
      <c r="BW112" s="206"/>
      <c r="BX112" s="206"/>
      <c r="BY112" s="206"/>
      <c r="BZ112" s="206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</row>
    <row r="113" spans="2:89" s="192" customFormat="1" ht="15" customHeight="1" thickTop="1" x14ac:dyDescent="0.25">
      <c r="B113" s="197" t="str">
        <f>+'NTP or Sold'!H10</f>
        <v>Fr 6B 60 hz power barges</v>
      </c>
      <c r="C113" s="297" t="str">
        <f>+'NTP or Sold'!T10</f>
        <v>Nigeria Barge II (APACHI)</v>
      </c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81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7"/>
      <c r="BA113" s="191"/>
    </row>
    <row r="114" spans="2:89" s="196" customFormat="1" x14ac:dyDescent="0.25">
      <c r="B114" s="193" t="s">
        <v>104</v>
      </c>
      <c r="C114" s="298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5">
      <c r="B115" s="193" t="s">
        <v>105</v>
      </c>
      <c r="C115" s="298"/>
      <c r="D115" s="194">
        <f>+D114</f>
        <v>0</v>
      </c>
      <c r="E115" s="194">
        <f t="shared" ref="E115:AJ115" si="58">+D115+E114</f>
        <v>0</v>
      </c>
      <c r="F115" s="194">
        <f t="shared" si="58"/>
        <v>0</v>
      </c>
      <c r="G115" s="194">
        <f t="shared" si="58"/>
        <v>0</v>
      </c>
      <c r="H115" s="194">
        <f t="shared" si="58"/>
        <v>0</v>
      </c>
      <c r="I115" s="194">
        <f t="shared" si="58"/>
        <v>0</v>
      </c>
      <c r="J115" s="194">
        <f t="shared" si="58"/>
        <v>0</v>
      </c>
      <c r="K115" s="194">
        <f t="shared" si="58"/>
        <v>0</v>
      </c>
      <c r="L115" s="194">
        <f t="shared" si="58"/>
        <v>0</v>
      </c>
      <c r="M115" s="194">
        <f t="shared" si="58"/>
        <v>0</v>
      </c>
      <c r="N115" s="194">
        <f t="shared" si="58"/>
        <v>0</v>
      </c>
      <c r="O115" s="194">
        <f t="shared" si="58"/>
        <v>0</v>
      </c>
      <c r="P115" s="194">
        <f t="shared" si="58"/>
        <v>0</v>
      </c>
      <c r="Q115" s="194">
        <f t="shared" si="58"/>
        <v>0</v>
      </c>
      <c r="R115" s="194">
        <f t="shared" si="58"/>
        <v>0</v>
      </c>
      <c r="S115" s="194">
        <f t="shared" si="58"/>
        <v>0</v>
      </c>
      <c r="T115" s="194">
        <f t="shared" si="58"/>
        <v>0</v>
      </c>
      <c r="U115" s="194">
        <f t="shared" si="58"/>
        <v>0</v>
      </c>
      <c r="V115" s="194">
        <f t="shared" si="58"/>
        <v>0</v>
      </c>
      <c r="W115" s="194">
        <f t="shared" si="58"/>
        <v>1</v>
      </c>
      <c r="X115" s="194">
        <f t="shared" si="58"/>
        <v>1</v>
      </c>
      <c r="Y115" s="194">
        <f t="shared" si="58"/>
        <v>1</v>
      </c>
      <c r="Z115" s="194">
        <f t="shared" si="58"/>
        <v>1</v>
      </c>
      <c r="AA115" s="82">
        <f t="shared" si="58"/>
        <v>1</v>
      </c>
      <c r="AB115" s="194">
        <f t="shared" si="58"/>
        <v>1</v>
      </c>
      <c r="AC115" s="194">
        <f t="shared" si="58"/>
        <v>1</v>
      </c>
      <c r="AD115" s="194">
        <f t="shared" si="58"/>
        <v>1</v>
      </c>
      <c r="AE115" s="194">
        <f t="shared" si="58"/>
        <v>1</v>
      </c>
      <c r="AF115" s="194">
        <f t="shared" si="58"/>
        <v>1</v>
      </c>
      <c r="AG115" s="194">
        <f t="shared" si="58"/>
        <v>1</v>
      </c>
      <c r="AH115" s="194">
        <f t="shared" si="58"/>
        <v>1</v>
      </c>
      <c r="AI115" s="194">
        <f t="shared" si="58"/>
        <v>1</v>
      </c>
      <c r="AJ115" s="194">
        <f t="shared" si="58"/>
        <v>1</v>
      </c>
      <c r="AK115" s="194">
        <f t="shared" ref="AK115:BB115" si="59">+AJ115+AK114</f>
        <v>1</v>
      </c>
      <c r="AL115" s="194">
        <f t="shared" si="59"/>
        <v>1</v>
      </c>
      <c r="AM115" s="194">
        <f t="shared" si="59"/>
        <v>1</v>
      </c>
      <c r="AN115" s="194">
        <f t="shared" si="59"/>
        <v>1</v>
      </c>
      <c r="AO115" s="194">
        <f t="shared" si="59"/>
        <v>1</v>
      </c>
      <c r="AP115" s="194">
        <f t="shared" si="59"/>
        <v>1</v>
      </c>
      <c r="AQ115" s="194">
        <f t="shared" si="59"/>
        <v>1</v>
      </c>
      <c r="AR115" s="194">
        <f t="shared" si="59"/>
        <v>1</v>
      </c>
      <c r="AS115" s="194">
        <f t="shared" si="59"/>
        <v>1</v>
      </c>
      <c r="AT115" s="194">
        <f t="shared" si="59"/>
        <v>1</v>
      </c>
      <c r="AU115" s="194">
        <f t="shared" si="59"/>
        <v>1</v>
      </c>
      <c r="AV115" s="194">
        <f t="shared" si="59"/>
        <v>1</v>
      </c>
      <c r="AW115" s="194">
        <f t="shared" si="59"/>
        <v>1</v>
      </c>
      <c r="AX115" s="194">
        <f t="shared" si="59"/>
        <v>1</v>
      </c>
      <c r="AY115" s="194">
        <f t="shared" si="59"/>
        <v>1</v>
      </c>
      <c r="AZ115" s="194">
        <f t="shared" si="59"/>
        <v>1</v>
      </c>
      <c r="BA115" s="195">
        <f t="shared" si="59"/>
        <v>1</v>
      </c>
      <c r="BB115" s="193">
        <f t="shared" si="59"/>
        <v>1</v>
      </c>
    </row>
    <row r="116" spans="2:89" s="196" customFormat="1" x14ac:dyDescent="0.25">
      <c r="B116" s="193" t="s">
        <v>106</v>
      </c>
      <c r="C116" s="298"/>
      <c r="D116" s="194">
        <v>0</v>
      </c>
      <c r="E116" s="194">
        <v>0</v>
      </c>
      <c r="F116" s="194">
        <v>0</v>
      </c>
      <c r="G116" s="194">
        <v>0</v>
      </c>
      <c r="H116" s="194">
        <v>0</v>
      </c>
      <c r="I116" s="194">
        <v>0</v>
      </c>
      <c r="J116" s="194">
        <v>0</v>
      </c>
      <c r="K116" s="194">
        <v>0</v>
      </c>
      <c r="L116" s="194">
        <v>0</v>
      </c>
      <c r="M116" s="194">
        <v>0</v>
      </c>
      <c r="N116" s="194">
        <v>0</v>
      </c>
      <c r="O116" s="194">
        <v>0</v>
      </c>
      <c r="P116" s="194">
        <v>0</v>
      </c>
      <c r="Q116" s="194">
        <v>0</v>
      </c>
      <c r="R116" s="194">
        <v>0</v>
      </c>
      <c r="S116" s="194">
        <v>0</v>
      </c>
      <c r="T116" s="194">
        <v>0</v>
      </c>
      <c r="U116" s="194">
        <v>0</v>
      </c>
      <c r="V116" s="194">
        <v>0</v>
      </c>
      <c r="W116" s="194">
        <v>1</v>
      </c>
      <c r="X116" s="194">
        <v>0</v>
      </c>
      <c r="Y116" s="194">
        <v>0</v>
      </c>
      <c r="Z116" s="194">
        <v>0</v>
      </c>
      <c r="AA116" s="82">
        <v>0</v>
      </c>
      <c r="AB116" s="194">
        <v>0</v>
      </c>
      <c r="AC116" s="194">
        <v>0</v>
      </c>
      <c r="AD116" s="194">
        <v>0</v>
      </c>
      <c r="AE116" s="194">
        <v>0</v>
      </c>
      <c r="AF116" s="194">
        <v>0</v>
      </c>
      <c r="AG116" s="194">
        <v>0</v>
      </c>
      <c r="AH116" s="194">
        <v>0</v>
      </c>
      <c r="AI116" s="194">
        <v>0</v>
      </c>
      <c r="AJ116" s="194">
        <v>0</v>
      </c>
      <c r="AK116" s="194">
        <v>0</v>
      </c>
      <c r="AL116" s="194">
        <v>0</v>
      </c>
      <c r="AM116" s="194">
        <v>0</v>
      </c>
      <c r="AN116" s="194">
        <v>0</v>
      </c>
      <c r="AO116" s="194">
        <v>0</v>
      </c>
      <c r="AP116" s="194">
        <v>0</v>
      </c>
      <c r="AQ116" s="194">
        <v>0</v>
      </c>
      <c r="AR116" s="194">
        <v>0</v>
      </c>
      <c r="AS116" s="194">
        <v>0</v>
      </c>
      <c r="AT116" s="194">
        <v>0</v>
      </c>
      <c r="AU116" s="194">
        <v>0</v>
      </c>
      <c r="AV116" s="194">
        <v>0</v>
      </c>
      <c r="AW116" s="194">
        <v>0</v>
      </c>
      <c r="AX116" s="194">
        <v>0</v>
      </c>
      <c r="AY116" s="194">
        <v>0</v>
      </c>
      <c r="AZ116" s="194">
        <v>0</v>
      </c>
      <c r="BA116" s="195">
        <v>0</v>
      </c>
      <c r="BB116" s="193">
        <v>0</v>
      </c>
      <c r="BC116" s="196">
        <f>SUM(N116:BB116)</f>
        <v>1</v>
      </c>
    </row>
    <row r="117" spans="2:89" s="196" customFormat="1" x14ac:dyDescent="0.25">
      <c r="B117" s="193" t="s">
        <v>107</v>
      </c>
      <c r="C117" s="298"/>
      <c r="D117" s="194">
        <f>+D116</f>
        <v>0</v>
      </c>
      <c r="E117" s="194">
        <f t="shared" ref="E117:AJ117" si="60">+D117+E116</f>
        <v>0</v>
      </c>
      <c r="F117" s="194">
        <f t="shared" si="60"/>
        <v>0</v>
      </c>
      <c r="G117" s="194">
        <f t="shared" si="60"/>
        <v>0</v>
      </c>
      <c r="H117" s="194">
        <f t="shared" si="60"/>
        <v>0</v>
      </c>
      <c r="I117" s="194">
        <f t="shared" si="60"/>
        <v>0</v>
      </c>
      <c r="J117" s="194">
        <f t="shared" si="60"/>
        <v>0</v>
      </c>
      <c r="K117" s="194">
        <f t="shared" si="60"/>
        <v>0</v>
      </c>
      <c r="L117" s="194">
        <f t="shared" si="60"/>
        <v>0</v>
      </c>
      <c r="M117" s="194">
        <f t="shared" si="60"/>
        <v>0</v>
      </c>
      <c r="N117" s="194">
        <f t="shared" si="60"/>
        <v>0</v>
      </c>
      <c r="O117" s="194">
        <f t="shared" si="60"/>
        <v>0</v>
      </c>
      <c r="P117" s="194">
        <f t="shared" si="60"/>
        <v>0</v>
      </c>
      <c r="Q117" s="194">
        <f t="shared" si="60"/>
        <v>0</v>
      </c>
      <c r="R117" s="194">
        <f t="shared" si="60"/>
        <v>0</v>
      </c>
      <c r="S117" s="194">
        <f t="shared" si="60"/>
        <v>0</v>
      </c>
      <c r="T117" s="194">
        <f t="shared" si="60"/>
        <v>0</v>
      </c>
      <c r="U117" s="194">
        <f t="shared" si="60"/>
        <v>0</v>
      </c>
      <c r="V117" s="194">
        <f t="shared" si="60"/>
        <v>0</v>
      </c>
      <c r="W117" s="194">
        <f t="shared" si="60"/>
        <v>1</v>
      </c>
      <c r="X117" s="194">
        <f t="shared" si="60"/>
        <v>1</v>
      </c>
      <c r="Y117" s="194">
        <f t="shared" si="60"/>
        <v>1</v>
      </c>
      <c r="Z117" s="194">
        <f t="shared" si="60"/>
        <v>1</v>
      </c>
      <c r="AA117" s="82">
        <f t="shared" si="60"/>
        <v>1</v>
      </c>
      <c r="AB117" s="194">
        <f t="shared" si="60"/>
        <v>1</v>
      </c>
      <c r="AC117" s="194">
        <f t="shared" si="60"/>
        <v>1</v>
      </c>
      <c r="AD117" s="194">
        <f t="shared" si="60"/>
        <v>1</v>
      </c>
      <c r="AE117" s="194">
        <f t="shared" si="60"/>
        <v>1</v>
      </c>
      <c r="AF117" s="194">
        <f t="shared" si="60"/>
        <v>1</v>
      </c>
      <c r="AG117" s="194">
        <f t="shared" si="60"/>
        <v>1</v>
      </c>
      <c r="AH117" s="194">
        <f t="shared" si="60"/>
        <v>1</v>
      </c>
      <c r="AI117" s="194">
        <f t="shared" si="60"/>
        <v>1</v>
      </c>
      <c r="AJ117" s="194">
        <f t="shared" si="60"/>
        <v>1</v>
      </c>
      <c r="AK117" s="194">
        <f t="shared" ref="AK117:BB117" si="61">+AJ117+AK116</f>
        <v>1</v>
      </c>
      <c r="AL117" s="194">
        <f t="shared" si="61"/>
        <v>1</v>
      </c>
      <c r="AM117" s="194">
        <f t="shared" si="61"/>
        <v>1</v>
      </c>
      <c r="AN117" s="194">
        <f t="shared" si="61"/>
        <v>1</v>
      </c>
      <c r="AO117" s="194">
        <f t="shared" si="61"/>
        <v>1</v>
      </c>
      <c r="AP117" s="194">
        <f t="shared" si="61"/>
        <v>1</v>
      </c>
      <c r="AQ117" s="194">
        <f t="shared" si="61"/>
        <v>1</v>
      </c>
      <c r="AR117" s="194">
        <f t="shared" si="61"/>
        <v>1</v>
      </c>
      <c r="AS117" s="194">
        <f t="shared" si="61"/>
        <v>1</v>
      </c>
      <c r="AT117" s="194">
        <f t="shared" si="61"/>
        <v>1</v>
      </c>
      <c r="AU117" s="194">
        <f t="shared" si="61"/>
        <v>1</v>
      </c>
      <c r="AV117" s="194">
        <f t="shared" si="61"/>
        <v>1</v>
      </c>
      <c r="AW117" s="194">
        <f t="shared" si="61"/>
        <v>1</v>
      </c>
      <c r="AX117" s="194">
        <f t="shared" si="61"/>
        <v>1</v>
      </c>
      <c r="AY117" s="194">
        <f t="shared" si="61"/>
        <v>1</v>
      </c>
      <c r="AZ117" s="194">
        <f t="shared" si="61"/>
        <v>1</v>
      </c>
      <c r="BA117" s="195">
        <f t="shared" si="61"/>
        <v>1</v>
      </c>
      <c r="BB117" s="193">
        <f t="shared" si="61"/>
        <v>1</v>
      </c>
    </row>
    <row r="118" spans="2:89" s="211" customFormat="1" x14ac:dyDescent="0.25">
      <c r="B118" s="208"/>
      <c r="C118" s="298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83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10"/>
      <c r="BB118" s="208"/>
    </row>
    <row r="119" spans="2:89" s="197" customFormat="1" x14ac:dyDescent="0.25">
      <c r="B119" s="197" t="s">
        <v>108</v>
      </c>
      <c r="C119" s="198">
        <v>8</v>
      </c>
      <c r="D119" s="199">
        <f t="shared" ref="D119:AI119" si="62">+D115*$C119</f>
        <v>0</v>
      </c>
      <c r="E119" s="199">
        <f t="shared" si="62"/>
        <v>0</v>
      </c>
      <c r="F119" s="199">
        <f t="shared" si="62"/>
        <v>0</v>
      </c>
      <c r="G119" s="199">
        <f t="shared" si="62"/>
        <v>0</v>
      </c>
      <c r="H119" s="199">
        <f t="shared" si="62"/>
        <v>0</v>
      </c>
      <c r="I119" s="199">
        <f t="shared" si="62"/>
        <v>0</v>
      </c>
      <c r="J119" s="199">
        <f t="shared" si="62"/>
        <v>0</v>
      </c>
      <c r="K119" s="199">
        <f t="shared" si="62"/>
        <v>0</v>
      </c>
      <c r="L119" s="199">
        <f t="shared" si="62"/>
        <v>0</v>
      </c>
      <c r="M119" s="199">
        <f t="shared" si="62"/>
        <v>0</v>
      </c>
      <c r="N119" s="199">
        <f t="shared" si="62"/>
        <v>0</v>
      </c>
      <c r="O119" s="199">
        <f t="shared" si="62"/>
        <v>0</v>
      </c>
      <c r="P119" s="199">
        <f t="shared" si="62"/>
        <v>0</v>
      </c>
      <c r="Q119" s="199">
        <f t="shared" si="62"/>
        <v>0</v>
      </c>
      <c r="R119" s="199">
        <f t="shared" si="62"/>
        <v>0</v>
      </c>
      <c r="S119" s="199">
        <f t="shared" si="62"/>
        <v>0</v>
      </c>
      <c r="T119" s="199">
        <f t="shared" si="62"/>
        <v>0</v>
      </c>
      <c r="U119" s="199">
        <f t="shared" si="62"/>
        <v>0</v>
      </c>
      <c r="V119" s="199">
        <f t="shared" si="62"/>
        <v>0</v>
      </c>
      <c r="W119" s="199">
        <f t="shared" si="62"/>
        <v>8</v>
      </c>
      <c r="X119" s="199">
        <f t="shared" si="62"/>
        <v>8</v>
      </c>
      <c r="Y119" s="199">
        <f t="shared" si="62"/>
        <v>8</v>
      </c>
      <c r="Z119" s="199">
        <f t="shared" si="62"/>
        <v>8</v>
      </c>
      <c r="AA119" s="90">
        <f t="shared" si="62"/>
        <v>8</v>
      </c>
      <c r="AB119" s="199">
        <f t="shared" si="62"/>
        <v>8</v>
      </c>
      <c r="AC119" s="199">
        <f t="shared" si="62"/>
        <v>8</v>
      </c>
      <c r="AD119" s="199">
        <f t="shared" si="62"/>
        <v>8</v>
      </c>
      <c r="AE119" s="199">
        <f t="shared" si="62"/>
        <v>8</v>
      </c>
      <c r="AF119" s="199">
        <f t="shared" si="62"/>
        <v>8</v>
      </c>
      <c r="AG119" s="199">
        <f t="shared" si="62"/>
        <v>8</v>
      </c>
      <c r="AH119" s="199">
        <f t="shared" si="62"/>
        <v>8</v>
      </c>
      <c r="AI119" s="199">
        <f t="shared" si="62"/>
        <v>8</v>
      </c>
      <c r="AJ119" s="199">
        <f t="shared" ref="AJ119:BB119" si="63">+AJ115*$C119</f>
        <v>8</v>
      </c>
      <c r="AK119" s="199">
        <f t="shared" si="63"/>
        <v>8</v>
      </c>
      <c r="AL119" s="199">
        <f t="shared" si="63"/>
        <v>8</v>
      </c>
      <c r="AM119" s="199">
        <f t="shared" si="63"/>
        <v>8</v>
      </c>
      <c r="AN119" s="199">
        <f t="shared" si="63"/>
        <v>8</v>
      </c>
      <c r="AO119" s="199">
        <f t="shared" si="63"/>
        <v>8</v>
      </c>
      <c r="AP119" s="199">
        <f t="shared" si="63"/>
        <v>8</v>
      </c>
      <c r="AQ119" s="199">
        <f t="shared" si="63"/>
        <v>8</v>
      </c>
      <c r="AR119" s="199">
        <f t="shared" si="63"/>
        <v>8</v>
      </c>
      <c r="AS119" s="199">
        <f t="shared" si="63"/>
        <v>8</v>
      </c>
      <c r="AT119" s="199">
        <f t="shared" si="63"/>
        <v>8</v>
      </c>
      <c r="AU119" s="199">
        <f t="shared" si="63"/>
        <v>8</v>
      </c>
      <c r="AV119" s="199">
        <f t="shared" si="63"/>
        <v>8</v>
      </c>
      <c r="AW119" s="199">
        <f t="shared" si="63"/>
        <v>8</v>
      </c>
      <c r="AX119" s="199">
        <f t="shared" si="63"/>
        <v>8</v>
      </c>
      <c r="AY119" s="199">
        <f t="shared" si="63"/>
        <v>8</v>
      </c>
      <c r="AZ119" s="199">
        <f t="shared" si="63"/>
        <v>8</v>
      </c>
      <c r="BA119" s="200">
        <f t="shared" si="63"/>
        <v>8</v>
      </c>
      <c r="BB119" s="201">
        <f t="shared" si="63"/>
        <v>8</v>
      </c>
      <c r="BC119" s="201"/>
      <c r="BF119" s="201"/>
      <c r="BG119" s="201"/>
      <c r="BH119" s="201"/>
      <c r="BI119" s="201"/>
      <c r="BJ119" s="201"/>
      <c r="BK119" s="201"/>
      <c r="BL119" s="201"/>
      <c r="BM119" s="201"/>
      <c r="BN119" s="201"/>
      <c r="BO119" s="201"/>
      <c r="BP119" s="201"/>
      <c r="BQ119" s="201"/>
      <c r="BR119" s="201"/>
      <c r="BS119" s="201"/>
      <c r="BT119" s="201"/>
      <c r="BU119" s="201"/>
      <c r="BV119" s="201"/>
      <c r="BW119" s="201"/>
      <c r="BX119" s="201"/>
      <c r="BY119" s="201"/>
      <c r="BZ119" s="201"/>
      <c r="CA119" s="201"/>
      <c r="CB119" s="201"/>
      <c r="CC119" s="201"/>
      <c r="CD119" s="201"/>
      <c r="CE119" s="201"/>
      <c r="CF119" s="201"/>
      <c r="CG119" s="201"/>
      <c r="CH119" s="201"/>
      <c r="CI119" s="201"/>
      <c r="CJ119" s="201"/>
      <c r="CK119" s="201"/>
    </row>
    <row r="120" spans="2:89" s="202" customFormat="1" ht="13.8" thickBot="1" x14ac:dyDescent="0.3">
      <c r="B120" s="202" t="s">
        <v>109</v>
      </c>
      <c r="C120" s="203" t="str">
        <f>+'NTP or Sold'!C10</f>
        <v>NTP</v>
      </c>
      <c r="D120" s="204">
        <f t="shared" ref="D120:AI120" si="64">+D117*$C119</f>
        <v>0</v>
      </c>
      <c r="E120" s="204">
        <f t="shared" si="64"/>
        <v>0</v>
      </c>
      <c r="F120" s="204">
        <f t="shared" si="64"/>
        <v>0</v>
      </c>
      <c r="G120" s="204">
        <f t="shared" si="64"/>
        <v>0</v>
      </c>
      <c r="H120" s="204">
        <f t="shared" si="64"/>
        <v>0</v>
      </c>
      <c r="I120" s="204">
        <f t="shared" si="64"/>
        <v>0</v>
      </c>
      <c r="J120" s="204">
        <f t="shared" si="64"/>
        <v>0</v>
      </c>
      <c r="K120" s="204">
        <f t="shared" si="64"/>
        <v>0</v>
      </c>
      <c r="L120" s="204">
        <f t="shared" si="64"/>
        <v>0</v>
      </c>
      <c r="M120" s="204">
        <f t="shared" si="64"/>
        <v>0</v>
      </c>
      <c r="N120" s="204">
        <f t="shared" si="64"/>
        <v>0</v>
      </c>
      <c r="O120" s="204">
        <f t="shared" si="64"/>
        <v>0</v>
      </c>
      <c r="P120" s="204">
        <f t="shared" si="64"/>
        <v>0</v>
      </c>
      <c r="Q120" s="204">
        <f t="shared" si="64"/>
        <v>0</v>
      </c>
      <c r="R120" s="204">
        <f t="shared" si="64"/>
        <v>0</v>
      </c>
      <c r="S120" s="204">
        <f t="shared" si="64"/>
        <v>0</v>
      </c>
      <c r="T120" s="204">
        <f t="shared" si="64"/>
        <v>0</v>
      </c>
      <c r="U120" s="204">
        <f t="shared" si="64"/>
        <v>0</v>
      </c>
      <c r="V120" s="204">
        <f t="shared" si="64"/>
        <v>0</v>
      </c>
      <c r="W120" s="204">
        <f t="shared" si="64"/>
        <v>8</v>
      </c>
      <c r="X120" s="204">
        <f t="shared" si="64"/>
        <v>8</v>
      </c>
      <c r="Y120" s="204">
        <f t="shared" si="64"/>
        <v>8</v>
      </c>
      <c r="Z120" s="204">
        <f t="shared" si="64"/>
        <v>8</v>
      </c>
      <c r="AA120" s="136">
        <f t="shared" si="64"/>
        <v>8</v>
      </c>
      <c r="AB120" s="204">
        <f t="shared" si="64"/>
        <v>8</v>
      </c>
      <c r="AC120" s="204">
        <f t="shared" si="64"/>
        <v>8</v>
      </c>
      <c r="AD120" s="204">
        <f t="shared" si="64"/>
        <v>8</v>
      </c>
      <c r="AE120" s="204">
        <f t="shared" si="64"/>
        <v>8</v>
      </c>
      <c r="AF120" s="204">
        <f t="shared" si="64"/>
        <v>8</v>
      </c>
      <c r="AG120" s="204">
        <f t="shared" si="64"/>
        <v>8</v>
      </c>
      <c r="AH120" s="204">
        <f t="shared" si="64"/>
        <v>8</v>
      </c>
      <c r="AI120" s="204">
        <f t="shared" si="64"/>
        <v>8</v>
      </c>
      <c r="AJ120" s="204">
        <f t="shared" ref="AJ120:BB120" si="65">+AJ117*$C119</f>
        <v>8</v>
      </c>
      <c r="AK120" s="204">
        <f t="shared" si="65"/>
        <v>8</v>
      </c>
      <c r="AL120" s="204">
        <f t="shared" si="65"/>
        <v>8</v>
      </c>
      <c r="AM120" s="204">
        <f t="shared" si="65"/>
        <v>8</v>
      </c>
      <c r="AN120" s="204">
        <f t="shared" si="65"/>
        <v>8</v>
      </c>
      <c r="AO120" s="204">
        <f t="shared" si="65"/>
        <v>8</v>
      </c>
      <c r="AP120" s="204">
        <f t="shared" si="65"/>
        <v>8</v>
      </c>
      <c r="AQ120" s="204">
        <f t="shared" si="65"/>
        <v>8</v>
      </c>
      <c r="AR120" s="204">
        <f t="shared" si="65"/>
        <v>8</v>
      </c>
      <c r="AS120" s="204">
        <f t="shared" si="65"/>
        <v>8</v>
      </c>
      <c r="AT120" s="204">
        <f t="shared" si="65"/>
        <v>8</v>
      </c>
      <c r="AU120" s="204">
        <f t="shared" si="65"/>
        <v>8</v>
      </c>
      <c r="AV120" s="204">
        <f t="shared" si="65"/>
        <v>8</v>
      </c>
      <c r="AW120" s="204">
        <f t="shared" si="65"/>
        <v>8</v>
      </c>
      <c r="AX120" s="204">
        <f t="shared" si="65"/>
        <v>8</v>
      </c>
      <c r="AY120" s="204">
        <f t="shared" si="65"/>
        <v>8</v>
      </c>
      <c r="AZ120" s="204">
        <f t="shared" si="65"/>
        <v>8</v>
      </c>
      <c r="BA120" s="205">
        <f t="shared" si="65"/>
        <v>8</v>
      </c>
      <c r="BB120" s="206">
        <f t="shared" si="65"/>
        <v>8</v>
      </c>
      <c r="BC120" s="206"/>
      <c r="BF120" s="206"/>
      <c r="BG120" s="206"/>
      <c r="BH120" s="206"/>
      <c r="BI120" s="206"/>
      <c r="BJ120" s="206"/>
      <c r="BK120" s="206"/>
      <c r="BL120" s="206"/>
      <c r="BM120" s="206"/>
      <c r="BN120" s="206"/>
      <c r="BO120" s="206"/>
      <c r="BP120" s="206"/>
      <c r="BQ120" s="206"/>
      <c r="BR120" s="206"/>
      <c r="BS120" s="206"/>
      <c r="BT120" s="206"/>
      <c r="BU120" s="206"/>
      <c r="BV120" s="206"/>
      <c r="BW120" s="206"/>
      <c r="BX120" s="206"/>
      <c r="BY120" s="206"/>
      <c r="BZ120" s="206"/>
      <c r="CA120" s="206"/>
      <c r="CB120" s="206"/>
      <c r="CC120" s="206"/>
      <c r="CD120" s="206"/>
      <c r="CE120" s="206"/>
      <c r="CF120" s="206"/>
      <c r="CG120" s="206"/>
      <c r="CH120" s="206"/>
      <c r="CI120" s="206"/>
      <c r="CJ120" s="206"/>
      <c r="CK120" s="206"/>
    </row>
    <row r="121" spans="2:89" s="192" customFormat="1" ht="15" customHeight="1" thickTop="1" x14ac:dyDescent="0.25">
      <c r="B121" s="197" t="str">
        <f>+'NTP or Sold'!H11</f>
        <v>Fr 6B 60 hz power barges</v>
      </c>
      <c r="C121" s="297" t="str">
        <f>+'NTP or Sold'!T11</f>
        <v>Nigeria Barge II (APACHI)</v>
      </c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81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191"/>
    </row>
    <row r="122" spans="2:89" s="196" customFormat="1" x14ac:dyDescent="0.25">
      <c r="B122" s="193" t="s">
        <v>104</v>
      </c>
      <c r="C122" s="298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5">
      <c r="B123" s="193" t="s">
        <v>105</v>
      </c>
      <c r="C123" s="298"/>
      <c r="D123" s="194">
        <f>+D122</f>
        <v>0</v>
      </c>
      <c r="E123" s="194">
        <f t="shared" ref="E123:AJ123" si="66">+D123+E122</f>
        <v>0</v>
      </c>
      <c r="F123" s="194">
        <f t="shared" si="66"/>
        <v>0</v>
      </c>
      <c r="G123" s="194">
        <f t="shared" si="66"/>
        <v>0</v>
      </c>
      <c r="H123" s="194">
        <f t="shared" si="66"/>
        <v>0</v>
      </c>
      <c r="I123" s="194">
        <f t="shared" si="66"/>
        <v>0</v>
      </c>
      <c r="J123" s="194">
        <f t="shared" si="66"/>
        <v>0</v>
      </c>
      <c r="K123" s="194">
        <f t="shared" si="66"/>
        <v>0</v>
      </c>
      <c r="L123" s="194">
        <f t="shared" si="66"/>
        <v>0</v>
      </c>
      <c r="M123" s="194">
        <f t="shared" si="66"/>
        <v>0</v>
      </c>
      <c r="N123" s="194">
        <f t="shared" si="66"/>
        <v>0</v>
      </c>
      <c r="O123" s="194">
        <f t="shared" si="66"/>
        <v>0</v>
      </c>
      <c r="P123" s="194">
        <f t="shared" si="66"/>
        <v>0</v>
      </c>
      <c r="Q123" s="194">
        <f t="shared" si="66"/>
        <v>0</v>
      </c>
      <c r="R123" s="194">
        <f t="shared" si="66"/>
        <v>0</v>
      </c>
      <c r="S123" s="194">
        <f t="shared" si="66"/>
        <v>0</v>
      </c>
      <c r="T123" s="194">
        <f t="shared" si="66"/>
        <v>0</v>
      </c>
      <c r="U123" s="194">
        <f t="shared" si="66"/>
        <v>0</v>
      </c>
      <c r="V123" s="194">
        <f t="shared" si="66"/>
        <v>0</v>
      </c>
      <c r="W123" s="194">
        <f t="shared" si="66"/>
        <v>1</v>
      </c>
      <c r="X123" s="194">
        <f t="shared" si="66"/>
        <v>1</v>
      </c>
      <c r="Y123" s="194">
        <f t="shared" si="66"/>
        <v>1</v>
      </c>
      <c r="Z123" s="194">
        <f t="shared" si="66"/>
        <v>1</v>
      </c>
      <c r="AA123" s="82">
        <f t="shared" si="66"/>
        <v>1</v>
      </c>
      <c r="AB123" s="194">
        <f t="shared" si="66"/>
        <v>1</v>
      </c>
      <c r="AC123" s="194">
        <f t="shared" si="66"/>
        <v>1</v>
      </c>
      <c r="AD123" s="194">
        <f t="shared" si="66"/>
        <v>1</v>
      </c>
      <c r="AE123" s="194">
        <f t="shared" si="66"/>
        <v>1</v>
      </c>
      <c r="AF123" s="194">
        <f t="shared" si="66"/>
        <v>1</v>
      </c>
      <c r="AG123" s="194">
        <f t="shared" si="66"/>
        <v>1</v>
      </c>
      <c r="AH123" s="194">
        <f t="shared" si="66"/>
        <v>1</v>
      </c>
      <c r="AI123" s="194">
        <f t="shared" si="66"/>
        <v>1</v>
      </c>
      <c r="AJ123" s="194">
        <f t="shared" si="66"/>
        <v>1</v>
      </c>
      <c r="AK123" s="194">
        <f t="shared" ref="AK123:BB123" si="67">+AJ123+AK122</f>
        <v>1</v>
      </c>
      <c r="AL123" s="194">
        <f t="shared" si="67"/>
        <v>1</v>
      </c>
      <c r="AM123" s="194">
        <f t="shared" si="67"/>
        <v>1</v>
      </c>
      <c r="AN123" s="194">
        <f t="shared" si="67"/>
        <v>1</v>
      </c>
      <c r="AO123" s="194">
        <f t="shared" si="67"/>
        <v>1</v>
      </c>
      <c r="AP123" s="194">
        <f t="shared" si="67"/>
        <v>1</v>
      </c>
      <c r="AQ123" s="194">
        <f t="shared" si="67"/>
        <v>1</v>
      </c>
      <c r="AR123" s="194">
        <f t="shared" si="67"/>
        <v>1</v>
      </c>
      <c r="AS123" s="194">
        <f t="shared" si="67"/>
        <v>1</v>
      </c>
      <c r="AT123" s="194">
        <f t="shared" si="67"/>
        <v>1</v>
      </c>
      <c r="AU123" s="194">
        <f t="shared" si="67"/>
        <v>1</v>
      </c>
      <c r="AV123" s="194">
        <f t="shared" si="67"/>
        <v>1</v>
      </c>
      <c r="AW123" s="194">
        <f t="shared" si="67"/>
        <v>1</v>
      </c>
      <c r="AX123" s="194">
        <f t="shared" si="67"/>
        <v>1</v>
      </c>
      <c r="AY123" s="194">
        <f t="shared" si="67"/>
        <v>1</v>
      </c>
      <c r="AZ123" s="194">
        <f t="shared" si="67"/>
        <v>1</v>
      </c>
      <c r="BA123" s="195">
        <f t="shared" si="67"/>
        <v>1</v>
      </c>
      <c r="BB123" s="193">
        <f t="shared" si="67"/>
        <v>1</v>
      </c>
    </row>
    <row r="124" spans="2:89" s="196" customFormat="1" x14ac:dyDescent="0.25">
      <c r="B124" s="193" t="s">
        <v>106</v>
      </c>
      <c r="C124" s="298"/>
      <c r="D124" s="194">
        <v>0</v>
      </c>
      <c r="E124" s="194">
        <v>0</v>
      </c>
      <c r="F124" s="194">
        <v>0</v>
      </c>
      <c r="G124" s="194">
        <v>0</v>
      </c>
      <c r="H124" s="194">
        <v>0</v>
      </c>
      <c r="I124" s="194">
        <v>0</v>
      </c>
      <c r="J124" s="194">
        <v>0</v>
      </c>
      <c r="K124" s="194">
        <v>0</v>
      </c>
      <c r="L124" s="194">
        <v>0</v>
      </c>
      <c r="M124" s="194">
        <v>0</v>
      </c>
      <c r="N124" s="194">
        <v>0</v>
      </c>
      <c r="O124" s="194">
        <v>0</v>
      </c>
      <c r="P124" s="194">
        <v>0</v>
      </c>
      <c r="Q124" s="194">
        <v>0</v>
      </c>
      <c r="R124" s="194">
        <v>0</v>
      </c>
      <c r="S124" s="194">
        <v>0</v>
      </c>
      <c r="T124" s="194">
        <v>0</v>
      </c>
      <c r="U124" s="194">
        <v>0</v>
      </c>
      <c r="V124" s="194">
        <v>0</v>
      </c>
      <c r="W124" s="194">
        <v>1</v>
      </c>
      <c r="X124" s="194">
        <v>0</v>
      </c>
      <c r="Y124" s="194">
        <v>0</v>
      </c>
      <c r="Z124" s="194">
        <v>0</v>
      </c>
      <c r="AA124" s="82">
        <v>0</v>
      </c>
      <c r="AB124" s="194">
        <v>0</v>
      </c>
      <c r="AC124" s="194">
        <v>0</v>
      </c>
      <c r="AD124" s="194">
        <v>0</v>
      </c>
      <c r="AE124" s="194">
        <v>0</v>
      </c>
      <c r="AF124" s="194">
        <v>0</v>
      </c>
      <c r="AG124" s="194">
        <v>0</v>
      </c>
      <c r="AH124" s="194">
        <v>0</v>
      </c>
      <c r="AI124" s="194">
        <v>0</v>
      </c>
      <c r="AJ124" s="194">
        <v>0</v>
      </c>
      <c r="AK124" s="194">
        <v>0</v>
      </c>
      <c r="AL124" s="194">
        <v>0</v>
      </c>
      <c r="AM124" s="194">
        <v>0</v>
      </c>
      <c r="AN124" s="194">
        <v>0</v>
      </c>
      <c r="AO124" s="194">
        <v>0</v>
      </c>
      <c r="AP124" s="194">
        <v>0</v>
      </c>
      <c r="AQ124" s="194">
        <v>0</v>
      </c>
      <c r="AR124" s="194">
        <v>0</v>
      </c>
      <c r="AS124" s="194">
        <v>0</v>
      </c>
      <c r="AT124" s="194">
        <v>0</v>
      </c>
      <c r="AU124" s="194">
        <v>0</v>
      </c>
      <c r="AV124" s="194">
        <v>0</v>
      </c>
      <c r="AW124" s="194">
        <v>0</v>
      </c>
      <c r="AX124" s="194">
        <v>0</v>
      </c>
      <c r="AY124" s="194">
        <v>0</v>
      </c>
      <c r="AZ124" s="194">
        <v>0</v>
      </c>
      <c r="BA124" s="195">
        <v>0</v>
      </c>
      <c r="BB124" s="193">
        <v>0</v>
      </c>
      <c r="BC124" s="196">
        <f>SUM(N124:BB124)</f>
        <v>1</v>
      </c>
    </row>
    <row r="125" spans="2:89" s="196" customFormat="1" x14ac:dyDescent="0.25">
      <c r="B125" s="193" t="s">
        <v>107</v>
      </c>
      <c r="C125" s="298"/>
      <c r="D125" s="194">
        <f>+D124</f>
        <v>0</v>
      </c>
      <c r="E125" s="194">
        <f t="shared" ref="E125:AJ125" si="68">+D125+E124</f>
        <v>0</v>
      </c>
      <c r="F125" s="194">
        <f t="shared" si="68"/>
        <v>0</v>
      </c>
      <c r="G125" s="194">
        <f t="shared" si="68"/>
        <v>0</v>
      </c>
      <c r="H125" s="194">
        <f t="shared" si="68"/>
        <v>0</v>
      </c>
      <c r="I125" s="194">
        <f t="shared" si="68"/>
        <v>0</v>
      </c>
      <c r="J125" s="194">
        <f t="shared" si="68"/>
        <v>0</v>
      </c>
      <c r="K125" s="194">
        <f t="shared" si="68"/>
        <v>0</v>
      </c>
      <c r="L125" s="194">
        <f t="shared" si="68"/>
        <v>0</v>
      </c>
      <c r="M125" s="194">
        <f t="shared" si="68"/>
        <v>0</v>
      </c>
      <c r="N125" s="194">
        <f t="shared" si="68"/>
        <v>0</v>
      </c>
      <c r="O125" s="194">
        <f t="shared" si="68"/>
        <v>0</v>
      </c>
      <c r="P125" s="194">
        <f t="shared" si="68"/>
        <v>0</v>
      </c>
      <c r="Q125" s="194">
        <f t="shared" si="68"/>
        <v>0</v>
      </c>
      <c r="R125" s="194">
        <f t="shared" si="68"/>
        <v>0</v>
      </c>
      <c r="S125" s="194">
        <f t="shared" si="68"/>
        <v>0</v>
      </c>
      <c r="T125" s="194">
        <f t="shared" si="68"/>
        <v>0</v>
      </c>
      <c r="U125" s="194">
        <f t="shared" si="68"/>
        <v>0</v>
      </c>
      <c r="V125" s="194">
        <f t="shared" si="68"/>
        <v>0</v>
      </c>
      <c r="W125" s="194">
        <f t="shared" si="68"/>
        <v>1</v>
      </c>
      <c r="X125" s="194">
        <f t="shared" si="68"/>
        <v>1</v>
      </c>
      <c r="Y125" s="194">
        <f t="shared" si="68"/>
        <v>1</v>
      </c>
      <c r="Z125" s="194">
        <f t="shared" si="68"/>
        <v>1</v>
      </c>
      <c r="AA125" s="82">
        <f t="shared" si="68"/>
        <v>1</v>
      </c>
      <c r="AB125" s="194">
        <f t="shared" si="68"/>
        <v>1</v>
      </c>
      <c r="AC125" s="194">
        <f t="shared" si="68"/>
        <v>1</v>
      </c>
      <c r="AD125" s="194">
        <f t="shared" si="68"/>
        <v>1</v>
      </c>
      <c r="AE125" s="194">
        <f t="shared" si="68"/>
        <v>1</v>
      </c>
      <c r="AF125" s="194">
        <f t="shared" si="68"/>
        <v>1</v>
      </c>
      <c r="AG125" s="194">
        <f t="shared" si="68"/>
        <v>1</v>
      </c>
      <c r="AH125" s="194">
        <f t="shared" si="68"/>
        <v>1</v>
      </c>
      <c r="AI125" s="194">
        <f t="shared" si="68"/>
        <v>1</v>
      </c>
      <c r="AJ125" s="194">
        <f t="shared" si="68"/>
        <v>1</v>
      </c>
      <c r="AK125" s="194">
        <f t="shared" ref="AK125:BB125" si="69">+AJ125+AK124</f>
        <v>1</v>
      </c>
      <c r="AL125" s="194">
        <f t="shared" si="69"/>
        <v>1</v>
      </c>
      <c r="AM125" s="194">
        <f t="shared" si="69"/>
        <v>1</v>
      </c>
      <c r="AN125" s="194">
        <f t="shared" si="69"/>
        <v>1</v>
      </c>
      <c r="AO125" s="194">
        <f t="shared" si="69"/>
        <v>1</v>
      </c>
      <c r="AP125" s="194">
        <f t="shared" si="69"/>
        <v>1</v>
      </c>
      <c r="AQ125" s="194">
        <f t="shared" si="69"/>
        <v>1</v>
      </c>
      <c r="AR125" s="194">
        <f t="shared" si="69"/>
        <v>1</v>
      </c>
      <c r="AS125" s="194">
        <f t="shared" si="69"/>
        <v>1</v>
      </c>
      <c r="AT125" s="194">
        <f t="shared" si="69"/>
        <v>1</v>
      </c>
      <c r="AU125" s="194">
        <f t="shared" si="69"/>
        <v>1</v>
      </c>
      <c r="AV125" s="194">
        <f t="shared" si="69"/>
        <v>1</v>
      </c>
      <c r="AW125" s="194">
        <f t="shared" si="69"/>
        <v>1</v>
      </c>
      <c r="AX125" s="194">
        <f t="shared" si="69"/>
        <v>1</v>
      </c>
      <c r="AY125" s="194">
        <f t="shared" si="69"/>
        <v>1</v>
      </c>
      <c r="AZ125" s="194">
        <f t="shared" si="69"/>
        <v>1</v>
      </c>
      <c r="BA125" s="195">
        <f t="shared" si="69"/>
        <v>1</v>
      </c>
      <c r="BB125" s="193">
        <f t="shared" si="69"/>
        <v>1</v>
      </c>
    </row>
    <row r="126" spans="2:89" s="211" customFormat="1" x14ac:dyDescent="0.25">
      <c r="B126" s="208"/>
      <c r="C126" s="298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83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10"/>
      <c r="BB126" s="208"/>
    </row>
    <row r="127" spans="2:89" s="197" customFormat="1" x14ac:dyDescent="0.25">
      <c r="B127" s="197" t="s">
        <v>108</v>
      </c>
      <c r="C127" s="198">
        <v>8</v>
      </c>
      <c r="D127" s="199">
        <f t="shared" ref="D127:AI127" si="70">+D123*$C127</f>
        <v>0</v>
      </c>
      <c r="E127" s="199">
        <f t="shared" si="70"/>
        <v>0</v>
      </c>
      <c r="F127" s="199">
        <f t="shared" si="70"/>
        <v>0</v>
      </c>
      <c r="G127" s="199">
        <f t="shared" si="70"/>
        <v>0</v>
      </c>
      <c r="H127" s="199">
        <f t="shared" si="70"/>
        <v>0</v>
      </c>
      <c r="I127" s="199">
        <f t="shared" si="70"/>
        <v>0</v>
      </c>
      <c r="J127" s="199">
        <f t="shared" si="70"/>
        <v>0</v>
      </c>
      <c r="K127" s="199">
        <f t="shared" si="70"/>
        <v>0</v>
      </c>
      <c r="L127" s="199">
        <f t="shared" si="70"/>
        <v>0</v>
      </c>
      <c r="M127" s="199">
        <f t="shared" si="70"/>
        <v>0</v>
      </c>
      <c r="N127" s="199">
        <f t="shared" si="70"/>
        <v>0</v>
      </c>
      <c r="O127" s="199">
        <f t="shared" si="70"/>
        <v>0</v>
      </c>
      <c r="P127" s="199">
        <f t="shared" si="70"/>
        <v>0</v>
      </c>
      <c r="Q127" s="199">
        <f t="shared" si="70"/>
        <v>0</v>
      </c>
      <c r="R127" s="199">
        <f t="shared" si="70"/>
        <v>0</v>
      </c>
      <c r="S127" s="199">
        <f t="shared" si="70"/>
        <v>0</v>
      </c>
      <c r="T127" s="199">
        <f t="shared" si="70"/>
        <v>0</v>
      </c>
      <c r="U127" s="199">
        <f t="shared" si="70"/>
        <v>0</v>
      </c>
      <c r="V127" s="199">
        <f t="shared" si="70"/>
        <v>0</v>
      </c>
      <c r="W127" s="199">
        <f t="shared" si="70"/>
        <v>8</v>
      </c>
      <c r="X127" s="199">
        <f t="shared" si="70"/>
        <v>8</v>
      </c>
      <c r="Y127" s="199">
        <f t="shared" si="70"/>
        <v>8</v>
      </c>
      <c r="Z127" s="199">
        <f t="shared" si="70"/>
        <v>8</v>
      </c>
      <c r="AA127" s="90">
        <f t="shared" si="70"/>
        <v>8</v>
      </c>
      <c r="AB127" s="199">
        <f t="shared" si="70"/>
        <v>8</v>
      </c>
      <c r="AC127" s="199">
        <f t="shared" si="70"/>
        <v>8</v>
      </c>
      <c r="AD127" s="199">
        <f t="shared" si="70"/>
        <v>8</v>
      </c>
      <c r="AE127" s="199">
        <f t="shared" si="70"/>
        <v>8</v>
      </c>
      <c r="AF127" s="199">
        <f t="shared" si="70"/>
        <v>8</v>
      </c>
      <c r="AG127" s="199">
        <f t="shared" si="70"/>
        <v>8</v>
      </c>
      <c r="AH127" s="199">
        <f t="shared" si="70"/>
        <v>8</v>
      </c>
      <c r="AI127" s="199">
        <f t="shared" si="70"/>
        <v>8</v>
      </c>
      <c r="AJ127" s="199">
        <f t="shared" ref="AJ127:BB127" si="71">+AJ123*$C127</f>
        <v>8</v>
      </c>
      <c r="AK127" s="199">
        <f t="shared" si="71"/>
        <v>8</v>
      </c>
      <c r="AL127" s="199">
        <f t="shared" si="71"/>
        <v>8</v>
      </c>
      <c r="AM127" s="199">
        <f t="shared" si="71"/>
        <v>8</v>
      </c>
      <c r="AN127" s="199">
        <f t="shared" si="71"/>
        <v>8</v>
      </c>
      <c r="AO127" s="199">
        <f t="shared" si="71"/>
        <v>8</v>
      </c>
      <c r="AP127" s="199">
        <f t="shared" si="71"/>
        <v>8</v>
      </c>
      <c r="AQ127" s="199">
        <f t="shared" si="71"/>
        <v>8</v>
      </c>
      <c r="AR127" s="199">
        <f t="shared" si="71"/>
        <v>8</v>
      </c>
      <c r="AS127" s="199">
        <f t="shared" si="71"/>
        <v>8</v>
      </c>
      <c r="AT127" s="199">
        <f t="shared" si="71"/>
        <v>8</v>
      </c>
      <c r="AU127" s="199">
        <f t="shared" si="71"/>
        <v>8</v>
      </c>
      <c r="AV127" s="199">
        <f t="shared" si="71"/>
        <v>8</v>
      </c>
      <c r="AW127" s="199">
        <f t="shared" si="71"/>
        <v>8</v>
      </c>
      <c r="AX127" s="199">
        <f t="shared" si="71"/>
        <v>8</v>
      </c>
      <c r="AY127" s="199">
        <f t="shared" si="71"/>
        <v>8</v>
      </c>
      <c r="AZ127" s="199">
        <f t="shared" si="71"/>
        <v>8</v>
      </c>
      <c r="BA127" s="200">
        <f t="shared" si="71"/>
        <v>8</v>
      </c>
      <c r="BB127" s="201">
        <f t="shared" si="71"/>
        <v>8</v>
      </c>
      <c r="BC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2:89" s="202" customFormat="1" ht="13.8" thickBot="1" x14ac:dyDescent="0.3">
      <c r="B128" s="202" t="s">
        <v>109</v>
      </c>
      <c r="C128" s="203" t="str">
        <f>+'NTP or Sold'!C11</f>
        <v>NTP</v>
      </c>
      <c r="D128" s="204">
        <f t="shared" ref="D128:AI128" si="72">+D125*$C127</f>
        <v>0</v>
      </c>
      <c r="E128" s="204">
        <f t="shared" si="72"/>
        <v>0</v>
      </c>
      <c r="F128" s="204">
        <f t="shared" si="72"/>
        <v>0</v>
      </c>
      <c r="G128" s="204">
        <f t="shared" si="72"/>
        <v>0</v>
      </c>
      <c r="H128" s="204">
        <f t="shared" si="72"/>
        <v>0</v>
      </c>
      <c r="I128" s="204">
        <f t="shared" si="72"/>
        <v>0</v>
      </c>
      <c r="J128" s="204">
        <f t="shared" si="72"/>
        <v>0</v>
      </c>
      <c r="K128" s="204">
        <f t="shared" si="72"/>
        <v>0</v>
      </c>
      <c r="L128" s="204">
        <f t="shared" si="72"/>
        <v>0</v>
      </c>
      <c r="M128" s="204">
        <f t="shared" si="72"/>
        <v>0</v>
      </c>
      <c r="N128" s="204">
        <f t="shared" si="72"/>
        <v>0</v>
      </c>
      <c r="O128" s="204">
        <f t="shared" si="72"/>
        <v>0</v>
      </c>
      <c r="P128" s="204">
        <f t="shared" si="72"/>
        <v>0</v>
      </c>
      <c r="Q128" s="204">
        <f t="shared" si="72"/>
        <v>0</v>
      </c>
      <c r="R128" s="204">
        <f t="shared" si="72"/>
        <v>0</v>
      </c>
      <c r="S128" s="204">
        <f t="shared" si="72"/>
        <v>0</v>
      </c>
      <c r="T128" s="204">
        <f t="shared" si="72"/>
        <v>0</v>
      </c>
      <c r="U128" s="204">
        <f t="shared" si="72"/>
        <v>0</v>
      </c>
      <c r="V128" s="204">
        <f t="shared" si="72"/>
        <v>0</v>
      </c>
      <c r="W128" s="204">
        <f t="shared" si="72"/>
        <v>8</v>
      </c>
      <c r="X128" s="204">
        <f t="shared" si="72"/>
        <v>8</v>
      </c>
      <c r="Y128" s="204">
        <f t="shared" si="72"/>
        <v>8</v>
      </c>
      <c r="Z128" s="204">
        <f t="shared" si="72"/>
        <v>8</v>
      </c>
      <c r="AA128" s="136">
        <f t="shared" si="72"/>
        <v>8</v>
      </c>
      <c r="AB128" s="204">
        <f t="shared" si="72"/>
        <v>8</v>
      </c>
      <c r="AC128" s="204">
        <f t="shared" si="72"/>
        <v>8</v>
      </c>
      <c r="AD128" s="204">
        <f t="shared" si="72"/>
        <v>8</v>
      </c>
      <c r="AE128" s="204">
        <f t="shared" si="72"/>
        <v>8</v>
      </c>
      <c r="AF128" s="204">
        <f t="shared" si="72"/>
        <v>8</v>
      </c>
      <c r="AG128" s="204">
        <f t="shared" si="72"/>
        <v>8</v>
      </c>
      <c r="AH128" s="204">
        <f t="shared" si="72"/>
        <v>8</v>
      </c>
      <c r="AI128" s="204">
        <f t="shared" si="72"/>
        <v>8</v>
      </c>
      <c r="AJ128" s="204">
        <f t="shared" ref="AJ128:BB128" si="73">+AJ125*$C127</f>
        <v>8</v>
      </c>
      <c r="AK128" s="204">
        <f t="shared" si="73"/>
        <v>8</v>
      </c>
      <c r="AL128" s="204">
        <f t="shared" si="73"/>
        <v>8</v>
      </c>
      <c r="AM128" s="204">
        <f t="shared" si="73"/>
        <v>8</v>
      </c>
      <c r="AN128" s="204">
        <f t="shared" si="73"/>
        <v>8</v>
      </c>
      <c r="AO128" s="204">
        <f t="shared" si="73"/>
        <v>8</v>
      </c>
      <c r="AP128" s="204">
        <f t="shared" si="73"/>
        <v>8</v>
      </c>
      <c r="AQ128" s="204">
        <f t="shared" si="73"/>
        <v>8</v>
      </c>
      <c r="AR128" s="204">
        <f t="shared" si="73"/>
        <v>8</v>
      </c>
      <c r="AS128" s="204">
        <f t="shared" si="73"/>
        <v>8</v>
      </c>
      <c r="AT128" s="204">
        <f t="shared" si="73"/>
        <v>8</v>
      </c>
      <c r="AU128" s="204">
        <f t="shared" si="73"/>
        <v>8</v>
      </c>
      <c r="AV128" s="204">
        <f t="shared" si="73"/>
        <v>8</v>
      </c>
      <c r="AW128" s="204">
        <f t="shared" si="73"/>
        <v>8</v>
      </c>
      <c r="AX128" s="204">
        <f t="shared" si="73"/>
        <v>8</v>
      </c>
      <c r="AY128" s="204">
        <f t="shared" si="73"/>
        <v>8</v>
      </c>
      <c r="AZ128" s="204">
        <f t="shared" si="73"/>
        <v>8</v>
      </c>
      <c r="BA128" s="205">
        <f t="shared" si="73"/>
        <v>8</v>
      </c>
      <c r="BB128" s="206">
        <f t="shared" si="73"/>
        <v>8</v>
      </c>
      <c r="BC128" s="206"/>
      <c r="BF128" s="206"/>
      <c r="BG128" s="206"/>
      <c r="BH128" s="206"/>
      <c r="BI128" s="206"/>
      <c r="BJ128" s="206"/>
      <c r="BK128" s="206"/>
      <c r="BL128" s="206"/>
      <c r="BM128" s="206"/>
      <c r="BN128" s="206"/>
      <c r="BO128" s="206"/>
      <c r="BP128" s="206"/>
      <c r="BQ128" s="206"/>
      <c r="BR128" s="206"/>
      <c r="BS128" s="206"/>
      <c r="BT128" s="206"/>
      <c r="BU128" s="206"/>
      <c r="BV128" s="206"/>
      <c r="BW128" s="206"/>
      <c r="BX128" s="206"/>
      <c r="BY128" s="206"/>
      <c r="BZ128" s="206"/>
      <c r="CA128" s="206"/>
      <c r="CB128" s="206"/>
      <c r="CC128" s="206"/>
      <c r="CD128" s="206"/>
      <c r="CE128" s="206"/>
      <c r="CF128" s="206"/>
      <c r="CG128" s="206"/>
      <c r="CH128" s="206"/>
      <c r="CI128" s="206"/>
      <c r="CJ128" s="206"/>
      <c r="CK128" s="206"/>
    </row>
    <row r="129" spans="2:89" s="192" customFormat="1" ht="15" customHeight="1" thickTop="1" x14ac:dyDescent="0.25">
      <c r="B129" s="189" t="str">
        <f>+'NTP or Sold'!H24</f>
        <v>7FA</v>
      </c>
      <c r="C129" s="297" t="str">
        <f>+'NTP or Sold'!T24</f>
        <v>Vitro (ENA)</v>
      </c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84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1"/>
    </row>
    <row r="130" spans="2:89" s="196" customFormat="1" x14ac:dyDescent="0.25">
      <c r="B130" s="193" t="s">
        <v>104</v>
      </c>
      <c r="C130" s="298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v>0</v>
      </c>
      <c r="U130" s="194">
        <v>0</v>
      </c>
      <c r="V130" s="194">
        <v>0</v>
      </c>
      <c r="W130" s="194">
        <v>0</v>
      </c>
      <c r="X130" s="194">
        <v>0</v>
      </c>
      <c r="Y130" s="194">
        <v>0.77673999999999999</v>
      </c>
      <c r="Z130" s="194">
        <v>0</v>
      </c>
      <c r="AA130" s="194">
        <v>0.11162999999999999</v>
      </c>
      <c r="AB130" s="194">
        <v>0.11162999999999999</v>
      </c>
      <c r="AC130" s="194">
        <v>0</v>
      </c>
      <c r="AD130" s="82">
        <v>0</v>
      </c>
      <c r="AE130" s="194">
        <v>0</v>
      </c>
      <c r="AF130" s="194">
        <v>0</v>
      </c>
      <c r="AG130" s="194">
        <v>0</v>
      </c>
      <c r="AH130" s="194">
        <v>0</v>
      </c>
      <c r="AI130" s="194">
        <v>0</v>
      </c>
      <c r="AJ130" s="194">
        <v>0</v>
      </c>
      <c r="AK130" s="194">
        <v>0</v>
      </c>
      <c r="AL130" s="194">
        <v>0</v>
      </c>
      <c r="AM130" s="194">
        <v>0</v>
      </c>
      <c r="AN130" s="194">
        <v>0</v>
      </c>
      <c r="AO130" s="194">
        <v>0</v>
      </c>
      <c r="AP130" s="194">
        <v>0</v>
      </c>
      <c r="AQ130" s="194">
        <v>0</v>
      </c>
      <c r="AR130" s="194">
        <v>0</v>
      </c>
      <c r="AS130" s="194">
        <v>0</v>
      </c>
      <c r="AT130" s="194">
        <v>0</v>
      </c>
      <c r="AU130" s="194">
        <v>0</v>
      </c>
      <c r="AV130" s="194">
        <v>0</v>
      </c>
      <c r="AW130" s="194">
        <v>0</v>
      </c>
      <c r="AX130" s="194">
        <v>0</v>
      </c>
      <c r="AY130" s="194">
        <v>0</v>
      </c>
      <c r="AZ130" s="194">
        <v>0</v>
      </c>
      <c r="BA130" s="194">
        <v>0</v>
      </c>
      <c r="BB130" s="194">
        <v>0</v>
      </c>
      <c r="BC130" s="195">
        <f>SUM(D130:BB130)</f>
        <v>1</v>
      </c>
      <c r="BD130" s="193"/>
    </row>
    <row r="131" spans="2:89" s="196" customFormat="1" x14ac:dyDescent="0.25">
      <c r="B131" s="193" t="s">
        <v>105</v>
      </c>
      <c r="C131" s="298"/>
      <c r="D131" s="194">
        <f>D130</f>
        <v>0</v>
      </c>
      <c r="E131" s="194">
        <f t="shared" ref="E131:AJ131" si="74">+D131+E130</f>
        <v>0</v>
      </c>
      <c r="F131" s="194">
        <f t="shared" si="74"/>
        <v>0</v>
      </c>
      <c r="G131" s="194">
        <f t="shared" si="74"/>
        <v>0</v>
      </c>
      <c r="H131" s="194">
        <f t="shared" si="74"/>
        <v>0</v>
      </c>
      <c r="I131" s="194">
        <f t="shared" si="74"/>
        <v>0</v>
      </c>
      <c r="J131" s="194">
        <f t="shared" si="74"/>
        <v>0</v>
      </c>
      <c r="K131" s="194">
        <f t="shared" si="74"/>
        <v>0</v>
      </c>
      <c r="L131" s="194">
        <f t="shared" si="74"/>
        <v>0</v>
      </c>
      <c r="M131" s="194">
        <f t="shared" si="74"/>
        <v>0</v>
      </c>
      <c r="N131" s="194">
        <f t="shared" si="74"/>
        <v>0</v>
      </c>
      <c r="O131" s="194">
        <f t="shared" si="74"/>
        <v>0</v>
      </c>
      <c r="P131" s="194">
        <f t="shared" si="74"/>
        <v>0</v>
      </c>
      <c r="Q131" s="194">
        <f t="shared" si="74"/>
        <v>0</v>
      </c>
      <c r="R131" s="194">
        <f t="shared" si="74"/>
        <v>0</v>
      </c>
      <c r="S131" s="194">
        <f t="shared" si="74"/>
        <v>0</v>
      </c>
      <c r="T131" s="194">
        <f t="shared" si="74"/>
        <v>0</v>
      </c>
      <c r="U131" s="194">
        <f t="shared" si="74"/>
        <v>0</v>
      </c>
      <c r="V131" s="194">
        <f t="shared" si="74"/>
        <v>0</v>
      </c>
      <c r="W131" s="194">
        <f t="shared" si="74"/>
        <v>0</v>
      </c>
      <c r="X131" s="194">
        <f t="shared" si="74"/>
        <v>0</v>
      </c>
      <c r="Y131" s="194">
        <f t="shared" si="74"/>
        <v>0.77673999999999999</v>
      </c>
      <c r="Z131" s="194">
        <f t="shared" si="74"/>
        <v>0.77673999999999999</v>
      </c>
      <c r="AA131" s="194">
        <f t="shared" si="74"/>
        <v>0.88836999999999999</v>
      </c>
      <c r="AB131" s="194">
        <f t="shared" si="74"/>
        <v>1</v>
      </c>
      <c r="AC131" s="194">
        <f t="shared" si="74"/>
        <v>1</v>
      </c>
      <c r="AD131" s="82">
        <f t="shared" si="74"/>
        <v>1</v>
      </c>
      <c r="AE131" s="194">
        <f t="shared" si="74"/>
        <v>1</v>
      </c>
      <c r="AF131" s="194">
        <f t="shared" si="74"/>
        <v>1</v>
      </c>
      <c r="AG131" s="194">
        <f t="shared" si="74"/>
        <v>1</v>
      </c>
      <c r="AH131" s="194">
        <f t="shared" si="74"/>
        <v>1</v>
      </c>
      <c r="AI131" s="194">
        <f t="shared" si="74"/>
        <v>1</v>
      </c>
      <c r="AJ131" s="194">
        <f t="shared" si="74"/>
        <v>1</v>
      </c>
      <c r="AK131" s="194">
        <f t="shared" ref="AK131:BB131" si="75">+AJ131+AK130</f>
        <v>1</v>
      </c>
      <c r="AL131" s="194">
        <f t="shared" si="75"/>
        <v>1</v>
      </c>
      <c r="AM131" s="194">
        <f t="shared" si="75"/>
        <v>1</v>
      </c>
      <c r="AN131" s="194">
        <f t="shared" si="75"/>
        <v>1</v>
      </c>
      <c r="AO131" s="194">
        <f t="shared" si="75"/>
        <v>1</v>
      </c>
      <c r="AP131" s="194">
        <f t="shared" si="75"/>
        <v>1</v>
      </c>
      <c r="AQ131" s="194">
        <f t="shared" si="75"/>
        <v>1</v>
      </c>
      <c r="AR131" s="194">
        <f t="shared" si="75"/>
        <v>1</v>
      </c>
      <c r="AS131" s="194">
        <f t="shared" si="75"/>
        <v>1</v>
      </c>
      <c r="AT131" s="194">
        <f t="shared" si="75"/>
        <v>1</v>
      </c>
      <c r="AU131" s="194">
        <f t="shared" si="75"/>
        <v>1</v>
      </c>
      <c r="AV131" s="194">
        <f t="shared" si="75"/>
        <v>1</v>
      </c>
      <c r="AW131" s="194">
        <f t="shared" si="75"/>
        <v>1</v>
      </c>
      <c r="AX131" s="194">
        <f t="shared" si="75"/>
        <v>1</v>
      </c>
      <c r="AY131" s="194">
        <f t="shared" si="75"/>
        <v>1</v>
      </c>
      <c r="AZ131" s="194">
        <f t="shared" si="75"/>
        <v>1</v>
      </c>
      <c r="BA131" s="194">
        <f t="shared" si="75"/>
        <v>1</v>
      </c>
      <c r="BB131" s="194">
        <f t="shared" si="75"/>
        <v>1</v>
      </c>
      <c r="BC131" s="195"/>
      <c r="BD131" s="193"/>
    </row>
    <row r="132" spans="2:89" s="196" customFormat="1" x14ac:dyDescent="0.25">
      <c r="B132" s="193" t="s">
        <v>106</v>
      </c>
      <c r="C132" s="298"/>
      <c r="D132" s="194">
        <v>0</v>
      </c>
      <c r="E132" s="194">
        <v>0</v>
      </c>
      <c r="F132" s="194">
        <v>0</v>
      </c>
      <c r="G132" s="194">
        <v>0</v>
      </c>
      <c r="H132" s="194">
        <v>0</v>
      </c>
      <c r="I132" s="194">
        <v>0</v>
      </c>
      <c r="J132" s="194">
        <v>0</v>
      </c>
      <c r="K132" s="194">
        <v>0</v>
      </c>
      <c r="L132" s="194">
        <v>0</v>
      </c>
      <c r="M132" s="194">
        <v>0</v>
      </c>
      <c r="N132" s="194">
        <v>0</v>
      </c>
      <c r="O132" s="194">
        <v>0</v>
      </c>
      <c r="P132" s="194">
        <v>0</v>
      </c>
      <c r="Q132" s="194">
        <v>0</v>
      </c>
      <c r="R132" s="194">
        <v>0</v>
      </c>
      <c r="S132" s="194">
        <v>0</v>
      </c>
      <c r="T132" s="194">
        <f t="shared" ref="T132:BB132" si="76">T133-S133</f>
        <v>0.23200000000000001</v>
      </c>
      <c r="U132" s="194">
        <f t="shared" si="76"/>
        <v>1.7999999999999988E-2</v>
      </c>
      <c r="V132" s="194">
        <f t="shared" si="76"/>
        <v>1.5000000000000013E-2</v>
      </c>
      <c r="W132" s="194">
        <f t="shared" si="76"/>
        <v>1.9999999999999962E-2</v>
      </c>
      <c r="X132" s="194">
        <f t="shared" si="76"/>
        <v>2.5000000000000022E-2</v>
      </c>
      <c r="Y132" s="194">
        <f t="shared" si="76"/>
        <v>3.0000000000000027E-2</v>
      </c>
      <c r="Z132" s="194">
        <f t="shared" si="76"/>
        <v>0</v>
      </c>
      <c r="AA132" s="194">
        <f t="shared" si="76"/>
        <v>0.65999999999999992</v>
      </c>
      <c r="AB132" s="194">
        <f t="shared" si="76"/>
        <v>0</v>
      </c>
      <c r="AC132" s="194">
        <f t="shared" si="76"/>
        <v>0</v>
      </c>
      <c r="AD132" s="82">
        <f t="shared" si="76"/>
        <v>0</v>
      </c>
      <c r="AE132" s="194">
        <f t="shared" si="76"/>
        <v>0</v>
      </c>
      <c r="AF132" s="194">
        <f t="shared" si="76"/>
        <v>0</v>
      </c>
      <c r="AG132" s="194">
        <f t="shared" si="76"/>
        <v>0</v>
      </c>
      <c r="AH132" s="194">
        <f t="shared" si="76"/>
        <v>0</v>
      </c>
      <c r="AI132" s="194">
        <f t="shared" si="76"/>
        <v>0</v>
      </c>
      <c r="AJ132" s="194">
        <f t="shared" si="76"/>
        <v>0</v>
      </c>
      <c r="AK132" s="194">
        <f t="shared" si="76"/>
        <v>0</v>
      </c>
      <c r="AL132" s="194">
        <f t="shared" si="76"/>
        <v>0</v>
      </c>
      <c r="AM132" s="194">
        <f t="shared" si="76"/>
        <v>0</v>
      </c>
      <c r="AN132" s="194">
        <f t="shared" si="76"/>
        <v>0</v>
      </c>
      <c r="AO132" s="194">
        <f t="shared" si="76"/>
        <v>0</v>
      </c>
      <c r="AP132" s="194">
        <f t="shared" si="76"/>
        <v>0</v>
      </c>
      <c r="AQ132" s="194">
        <f t="shared" si="76"/>
        <v>0</v>
      </c>
      <c r="AR132" s="194">
        <f t="shared" si="76"/>
        <v>0</v>
      </c>
      <c r="AS132" s="194">
        <f t="shared" si="76"/>
        <v>0</v>
      </c>
      <c r="AT132" s="194">
        <f t="shared" si="76"/>
        <v>0</v>
      </c>
      <c r="AU132" s="194">
        <f t="shared" si="76"/>
        <v>0</v>
      </c>
      <c r="AV132" s="194">
        <f t="shared" si="76"/>
        <v>0</v>
      </c>
      <c r="AW132" s="194">
        <f t="shared" si="76"/>
        <v>0</v>
      </c>
      <c r="AX132" s="194">
        <f t="shared" si="76"/>
        <v>0</v>
      </c>
      <c r="AY132" s="194">
        <f t="shared" si="76"/>
        <v>0</v>
      </c>
      <c r="AZ132" s="194">
        <f t="shared" si="76"/>
        <v>0</v>
      </c>
      <c r="BA132" s="194">
        <f t="shared" si="76"/>
        <v>0</v>
      </c>
      <c r="BB132" s="194">
        <f t="shared" si="76"/>
        <v>0</v>
      </c>
      <c r="BC132" s="195">
        <f>SUM(D132:BB132)</f>
        <v>1</v>
      </c>
      <c r="BD132" s="193"/>
    </row>
    <row r="133" spans="2:89" s="196" customFormat="1" x14ac:dyDescent="0.25">
      <c r="B133" s="193" t="s">
        <v>107</v>
      </c>
      <c r="C133" s="298"/>
      <c r="D133" s="194">
        <f>D132</f>
        <v>0</v>
      </c>
      <c r="E133" s="194">
        <f t="shared" ref="E133:S133" si="77">+D133+E132</f>
        <v>0</v>
      </c>
      <c r="F133" s="194">
        <f t="shared" si="77"/>
        <v>0</v>
      </c>
      <c r="G133" s="194">
        <f t="shared" si="77"/>
        <v>0</v>
      </c>
      <c r="H133" s="194">
        <f t="shared" si="77"/>
        <v>0</v>
      </c>
      <c r="I133" s="194">
        <f t="shared" si="77"/>
        <v>0</v>
      </c>
      <c r="J133" s="194">
        <f t="shared" si="77"/>
        <v>0</v>
      </c>
      <c r="K133" s="194">
        <f t="shared" si="77"/>
        <v>0</v>
      </c>
      <c r="L133" s="194">
        <f t="shared" si="77"/>
        <v>0</v>
      </c>
      <c r="M133" s="194">
        <f t="shared" si="77"/>
        <v>0</v>
      </c>
      <c r="N133" s="194">
        <f t="shared" si="77"/>
        <v>0</v>
      </c>
      <c r="O133" s="194">
        <f t="shared" si="77"/>
        <v>0</v>
      </c>
      <c r="P133" s="194">
        <f t="shared" si="77"/>
        <v>0</v>
      </c>
      <c r="Q133" s="194">
        <f t="shared" si="77"/>
        <v>0</v>
      </c>
      <c r="R133" s="194">
        <f t="shared" si="77"/>
        <v>0</v>
      </c>
      <c r="S133" s="194">
        <f t="shared" si="77"/>
        <v>0</v>
      </c>
      <c r="T133" s="194">
        <v>0.23200000000000001</v>
      </c>
      <c r="U133" s="194">
        <v>0.25</v>
      </c>
      <c r="V133" s="194">
        <v>0.26500000000000001</v>
      </c>
      <c r="W133" s="194">
        <v>0.28499999999999998</v>
      </c>
      <c r="X133" s="194">
        <v>0.31</v>
      </c>
      <c r="Y133" s="194">
        <v>0.34</v>
      </c>
      <c r="Z133" s="194">
        <v>0.34</v>
      </c>
      <c r="AA133" s="194">
        <v>1</v>
      </c>
      <c r="AB133" s="194">
        <v>1</v>
      </c>
      <c r="AC133" s="194">
        <v>1</v>
      </c>
      <c r="AD133" s="82">
        <v>1</v>
      </c>
      <c r="AE133" s="194">
        <v>1</v>
      </c>
      <c r="AF133" s="194">
        <v>1</v>
      </c>
      <c r="AG133" s="194">
        <v>1</v>
      </c>
      <c r="AH133" s="194">
        <v>1</v>
      </c>
      <c r="AI133" s="194">
        <v>1</v>
      </c>
      <c r="AJ133" s="194">
        <v>1</v>
      </c>
      <c r="AK133" s="194">
        <v>1</v>
      </c>
      <c r="AL133" s="194">
        <v>1</v>
      </c>
      <c r="AM133" s="194">
        <v>1</v>
      </c>
      <c r="AN133" s="194">
        <v>1</v>
      </c>
      <c r="AO133" s="194">
        <v>1</v>
      </c>
      <c r="AP133" s="194">
        <v>1</v>
      </c>
      <c r="AQ133" s="194">
        <v>1</v>
      </c>
      <c r="AR133" s="194">
        <v>1</v>
      </c>
      <c r="AS133" s="194">
        <v>1</v>
      </c>
      <c r="AT133" s="194">
        <v>1</v>
      </c>
      <c r="AU133" s="194">
        <v>1</v>
      </c>
      <c r="AV133" s="194">
        <v>1</v>
      </c>
      <c r="AW133" s="194">
        <v>1</v>
      </c>
      <c r="AX133" s="194">
        <v>1</v>
      </c>
      <c r="AY133" s="194">
        <v>1</v>
      </c>
      <c r="AZ133" s="194">
        <v>1</v>
      </c>
      <c r="BA133" s="194">
        <v>1</v>
      </c>
      <c r="BB133" s="194">
        <v>1</v>
      </c>
      <c r="BC133" s="195"/>
      <c r="BD133" s="193"/>
    </row>
    <row r="134" spans="2:89" s="211" customFormat="1" x14ac:dyDescent="0.25">
      <c r="B134" s="208"/>
      <c r="C134" s="298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83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10"/>
      <c r="BD134" s="208"/>
    </row>
    <row r="135" spans="2:89" s="197" customFormat="1" x14ac:dyDescent="0.25">
      <c r="B135" s="197" t="s">
        <v>108</v>
      </c>
      <c r="C135" s="198">
        <v>31.246613</v>
      </c>
      <c r="D135" s="199">
        <f t="shared" ref="D135:AI135" si="78">+D131*$C135</f>
        <v>0</v>
      </c>
      <c r="E135" s="199">
        <f t="shared" si="78"/>
        <v>0</v>
      </c>
      <c r="F135" s="199">
        <f t="shared" si="78"/>
        <v>0</v>
      </c>
      <c r="G135" s="199">
        <f t="shared" si="78"/>
        <v>0</v>
      </c>
      <c r="H135" s="199">
        <f t="shared" si="78"/>
        <v>0</v>
      </c>
      <c r="I135" s="199">
        <f t="shared" si="78"/>
        <v>0</v>
      </c>
      <c r="J135" s="199">
        <f t="shared" si="78"/>
        <v>0</v>
      </c>
      <c r="K135" s="199">
        <f t="shared" si="78"/>
        <v>0</v>
      </c>
      <c r="L135" s="199">
        <f t="shared" si="78"/>
        <v>0</v>
      </c>
      <c r="M135" s="199">
        <f t="shared" si="78"/>
        <v>0</v>
      </c>
      <c r="N135" s="199">
        <f t="shared" si="78"/>
        <v>0</v>
      </c>
      <c r="O135" s="199">
        <f t="shared" si="78"/>
        <v>0</v>
      </c>
      <c r="P135" s="199">
        <f t="shared" si="78"/>
        <v>0</v>
      </c>
      <c r="Q135" s="199">
        <f t="shared" si="78"/>
        <v>0</v>
      </c>
      <c r="R135" s="199">
        <f t="shared" si="78"/>
        <v>0</v>
      </c>
      <c r="S135" s="199">
        <f t="shared" si="78"/>
        <v>0</v>
      </c>
      <c r="T135" s="199">
        <f t="shared" si="78"/>
        <v>0</v>
      </c>
      <c r="U135" s="199">
        <f t="shared" si="78"/>
        <v>0</v>
      </c>
      <c r="V135" s="199">
        <f t="shared" si="78"/>
        <v>0</v>
      </c>
      <c r="W135" s="199">
        <f t="shared" si="78"/>
        <v>0</v>
      </c>
      <c r="X135" s="199">
        <f t="shared" si="78"/>
        <v>0</v>
      </c>
      <c r="Y135" s="199">
        <f t="shared" si="78"/>
        <v>24.270494181619998</v>
      </c>
      <c r="Z135" s="199">
        <f t="shared" si="78"/>
        <v>24.270494181619998</v>
      </c>
      <c r="AA135" s="199">
        <f t="shared" si="78"/>
        <v>27.758553590809999</v>
      </c>
      <c r="AB135" s="199">
        <f t="shared" si="78"/>
        <v>31.246613</v>
      </c>
      <c r="AC135" s="199">
        <f t="shared" si="78"/>
        <v>31.246613</v>
      </c>
      <c r="AD135" s="90">
        <f t="shared" si="78"/>
        <v>31.246613</v>
      </c>
      <c r="AE135" s="199">
        <f t="shared" si="78"/>
        <v>31.246613</v>
      </c>
      <c r="AF135" s="199">
        <f t="shared" si="78"/>
        <v>31.246613</v>
      </c>
      <c r="AG135" s="199">
        <f t="shared" si="78"/>
        <v>31.246613</v>
      </c>
      <c r="AH135" s="199">
        <f t="shared" si="78"/>
        <v>31.246613</v>
      </c>
      <c r="AI135" s="199">
        <f t="shared" si="78"/>
        <v>31.246613</v>
      </c>
      <c r="AJ135" s="199">
        <f t="shared" ref="AJ135:BB135" si="79">+AJ131*$C135</f>
        <v>31.246613</v>
      </c>
      <c r="AK135" s="199">
        <f t="shared" si="79"/>
        <v>31.246613</v>
      </c>
      <c r="AL135" s="199">
        <f t="shared" si="79"/>
        <v>31.246613</v>
      </c>
      <c r="AM135" s="199">
        <f t="shared" si="79"/>
        <v>31.246613</v>
      </c>
      <c r="AN135" s="199">
        <f t="shared" si="79"/>
        <v>31.246613</v>
      </c>
      <c r="AO135" s="199">
        <f t="shared" si="79"/>
        <v>31.246613</v>
      </c>
      <c r="AP135" s="199">
        <f t="shared" si="79"/>
        <v>31.246613</v>
      </c>
      <c r="AQ135" s="199">
        <f t="shared" si="79"/>
        <v>31.246613</v>
      </c>
      <c r="AR135" s="199">
        <f t="shared" si="79"/>
        <v>31.246613</v>
      </c>
      <c r="AS135" s="199">
        <f t="shared" si="79"/>
        <v>31.246613</v>
      </c>
      <c r="AT135" s="199">
        <f t="shared" si="79"/>
        <v>31.246613</v>
      </c>
      <c r="AU135" s="199">
        <f t="shared" si="79"/>
        <v>31.246613</v>
      </c>
      <c r="AV135" s="199">
        <f t="shared" si="79"/>
        <v>31.246613</v>
      </c>
      <c r="AW135" s="199">
        <f t="shared" si="79"/>
        <v>31.246613</v>
      </c>
      <c r="AX135" s="199">
        <f t="shared" si="79"/>
        <v>31.246613</v>
      </c>
      <c r="AY135" s="199">
        <f t="shared" si="79"/>
        <v>31.246613</v>
      </c>
      <c r="AZ135" s="199">
        <f t="shared" si="79"/>
        <v>31.246613</v>
      </c>
      <c r="BA135" s="199">
        <f t="shared" si="79"/>
        <v>31.246613</v>
      </c>
      <c r="BB135" s="199">
        <f t="shared" si="79"/>
        <v>31.246613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2:89" s="202" customFormat="1" ht="13.8" thickBot="1" x14ac:dyDescent="0.3">
      <c r="B136" s="202" t="s">
        <v>109</v>
      </c>
      <c r="C136" s="203" t="str">
        <f>+'NTP or Sold'!C24</f>
        <v>Committed</v>
      </c>
      <c r="D136" s="204">
        <f t="shared" ref="D136:AI136" si="80">+D133*$C135</f>
        <v>0</v>
      </c>
      <c r="E136" s="204">
        <f t="shared" si="80"/>
        <v>0</v>
      </c>
      <c r="F136" s="204">
        <f t="shared" si="80"/>
        <v>0</v>
      </c>
      <c r="G136" s="204">
        <f t="shared" si="80"/>
        <v>0</v>
      </c>
      <c r="H136" s="204">
        <f t="shared" si="80"/>
        <v>0</v>
      </c>
      <c r="I136" s="204">
        <f t="shared" si="80"/>
        <v>0</v>
      </c>
      <c r="J136" s="204">
        <f t="shared" si="80"/>
        <v>0</v>
      </c>
      <c r="K136" s="204">
        <f t="shared" si="80"/>
        <v>0</v>
      </c>
      <c r="L136" s="204">
        <f t="shared" si="80"/>
        <v>0</v>
      </c>
      <c r="M136" s="204">
        <f t="shared" si="80"/>
        <v>0</v>
      </c>
      <c r="N136" s="204">
        <f t="shared" si="80"/>
        <v>0</v>
      </c>
      <c r="O136" s="204">
        <f t="shared" si="80"/>
        <v>0</v>
      </c>
      <c r="P136" s="204">
        <f t="shared" si="80"/>
        <v>0</v>
      </c>
      <c r="Q136" s="204">
        <f t="shared" si="80"/>
        <v>0</v>
      </c>
      <c r="R136" s="204">
        <f t="shared" si="80"/>
        <v>0</v>
      </c>
      <c r="S136" s="204">
        <f t="shared" si="80"/>
        <v>0</v>
      </c>
      <c r="T136" s="204">
        <f t="shared" si="80"/>
        <v>7.2492142160000004</v>
      </c>
      <c r="U136" s="204">
        <f t="shared" si="80"/>
        <v>7.81165325</v>
      </c>
      <c r="V136" s="204">
        <f t="shared" si="80"/>
        <v>8.2803524450000001</v>
      </c>
      <c r="W136" s="204">
        <f t="shared" si="80"/>
        <v>8.9052847049999997</v>
      </c>
      <c r="X136" s="204">
        <f t="shared" si="80"/>
        <v>9.6864500299999996</v>
      </c>
      <c r="Y136" s="204">
        <f t="shared" si="80"/>
        <v>10.623848420000002</v>
      </c>
      <c r="Z136" s="204">
        <f t="shared" si="80"/>
        <v>10.623848420000002</v>
      </c>
      <c r="AA136" s="204">
        <f t="shared" si="80"/>
        <v>31.246613</v>
      </c>
      <c r="AB136" s="204">
        <f t="shared" si="80"/>
        <v>31.246613</v>
      </c>
      <c r="AC136" s="204">
        <f t="shared" si="80"/>
        <v>31.246613</v>
      </c>
      <c r="AD136" s="136">
        <f t="shared" si="80"/>
        <v>31.246613</v>
      </c>
      <c r="AE136" s="204">
        <f t="shared" si="80"/>
        <v>31.246613</v>
      </c>
      <c r="AF136" s="204">
        <f t="shared" si="80"/>
        <v>31.246613</v>
      </c>
      <c r="AG136" s="204">
        <f t="shared" si="80"/>
        <v>31.246613</v>
      </c>
      <c r="AH136" s="204">
        <f t="shared" si="80"/>
        <v>31.246613</v>
      </c>
      <c r="AI136" s="204">
        <f t="shared" si="80"/>
        <v>31.246613</v>
      </c>
      <c r="AJ136" s="204">
        <f t="shared" ref="AJ136:BB136" si="81">+AJ133*$C135</f>
        <v>31.246613</v>
      </c>
      <c r="AK136" s="204">
        <f t="shared" si="81"/>
        <v>31.246613</v>
      </c>
      <c r="AL136" s="204">
        <f t="shared" si="81"/>
        <v>31.246613</v>
      </c>
      <c r="AM136" s="204">
        <f t="shared" si="81"/>
        <v>31.246613</v>
      </c>
      <c r="AN136" s="204">
        <f t="shared" si="81"/>
        <v>31.246613</v>
      </c>
      <c r="AO136" s="204">
        <f t="shared" si="81"/>
        <v>31.246613</v>
      </c>
      <c r="AP136" s="204">
        <f t="shared" si="81"/>
        <v>31.246613</v>
      </c>
      <c r="AQ136" s="204">
        <f t="shared" si="81"/>
        <v>31.246613</v>
      </c>
      <c r="AR136" s="204">
        <f t="shared" si="81"/>
        <v>31.246613</v>
      </c>
      <c r="AS136" s="204">
        <f t="shared" si="81"/>
        <v>31.246613</v>
      </c>
      <c r="AT136" s="204">
        <f t="shared" si="81"/>
        <v>31.246613</v>
      </c>
      <c r="AU136" s="204">
        <f t="shared" si="81"/>
        <v>31.246613</v>
      </c>
      <c r="AV136" s="204">
        <f t="shared" si="81"/>
        <v>31.246613</v>
      </c>
      <c r="AW136" s="204">
        <f t="shared" si="81"/>
        <v>31.246613</v>
      </c>
      <c r="AX136" s="204">
        <f t="shared" si="81"/>
        <v>31.246613</v>
      </c>
      <c r="AY136" s="204">
        <f t="shared" si="81"/>
        <v>31.246613</v>
      </c>
      <c r="AZ136" s="204">
        <f t="shared" si="81"/>
        <v>31.246613</v>
      </c>
      <c r="BA136" s="204">
        <f t="shared" si="81"/>
        <v>31.246613</v>
      </c>
      <c r="BB136" s="204">
        <f t="shared" si="81"/>
        <v>31.246613</v>
      </c>
      <c r="BC136" s="205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06"/>
      <c r="BN136" s="206"/>
      <c r="BO136" s="206"/>
      <c r="BP136" s="206"/>
      <c r="BQ136" s="206"/>
      <c r="BR136" s="206"/>
      <c r="BS136" s="206"/>
      <c r="BT136" s="206"/>
      <c r="BU136" s="206"/>
      <c r="BV136" s="206"/>
      <c r="BW136" s="206"/>
      <c r="BX136" s="206"/>
      <c r="BY136" s="206"/>
      <c r="BZ136" s="206"/>
      <c r="CA136" s="206"/>
      <c r="CB136" s="206"/>
      <c r="CC136" s="206"/>
      <c r="CD136" s="206"/>
      <c r="CE136" s="206"/>
      <c r="CF136" s="206"/>
      <c r="CG136" s="206"/>
      <c r="CH136" s="206"/>
      <c r="CI136" s="206"/>
      <c r="CJ136" s="206"/>
      <c r="CK136" s="206"/>
    </row>
    <row r="137" spans="2:89" s="192" customFormat="1" ht="15" customHeight="1" thickTop="1" x14ac:dyDescent="0.25">
      <c r="B137" s="197" t="str">
        <f>+'NTP or Sold'!H12</f>
        <v>Fr 6B 60 hz power barges</v>
      </c>
      <c r="C137" s="297" t="str">
        <f>+'NTP or Sold'!T12</f>
        <v>Nigeria Barge II (APACHI)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81"/>
      <c r="AB137" s="207"/>
      <c r="AC137" s="207"/>
      <c r="AD137" s="207"/>
      <c r="AE137" s="207"/>
      <c r="AF137" s="207"/>
      <c r="AG137" s="207"/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  <c r="AX137" s="207"/>
      <c r="AY137" s="207"/>
      <c r="AZ137" s="207"/>
      <c r="BA137" s="191"/>
    </row>
    <row r="138" spans="2:89" s="196" customFormat="1" x14ac:dyDescent="0.25">
      <c r="B138" s="193" t="s">
        <v>104</v>
      </c>
      <c r="C138" s="298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5">
      <c r="B139" s="193" t="s">
        <v>105</v>
      </c>
      <c r="C139" s="298"/>
      <c r="D139" s="194">
        <f>+D138</f>
        <v>0</v>
      </c>
      <c r="E139" s="194">
        <f t="shared" ref="E139:AJ139" si="82">+D139+E138</f>
        <v>0</v>
      </c>
      <c r="F139" s="194">
        <f t="shared" si="82"/>
        <v>0</v>
      </c>
      <c r="G139" s="194">
        <f t="shared" si="82"/>
        <v>0</v>
      </c>
      <c r="H139" s="194">
        <f t="shared" si="82"/>
        <v>0</v>
      </c>
      <c r="I139" s="194">
        <f t="shared" si="82"/>
        <v>0</v>
      </c>
      <c r="J139" s="194">
        <f t="shared" si="82"/>
        <v>0</v>
      </c>
      <c r="K139" s="194">
        <f t="shared" si="82"/>
        <v>0</v>
      </c>
      <c r="L139" s="194">
        <f t="shared" si="82"/>
        <v>0</v>
      </c>
      <c r="M139" s="194">
        <f t="shared" si="82"/>
        <v>0</v>
      </c>
      <c r="N139" s="194">
        <f t="shared" si="82"/>
        <v>0</v>
      </c>
      <c r="O139" s="194">
        <f t="shared" si="82"/>
        <v>0</v>
      </c>
      <c r="P139" s="194">
        <f t="shared" si="82"/>
        <v>0</v>
      </c>
      <c r="Q139" s="194">
        <f t="shared" si="82"/>
        <v>0</v>
      </c>
      <c r="R139" s="194">
        <f t="shared" si="82"/>
        <v>0</v>
      </c>
      <c r="S139" s="194">
        <f t="shared" si="82"/>
        <v>0</v>
      </c>
      <c r="T139" s="194">
        <f t="shared" si="82"/>
        <v>0</v>
      </c>
      <c r="U139" s="194">
        <f t="shared" si="82"/>
        <v>0</v>
      </c>
      <c r="V139" s="194">
        <f t="shared" si="82"/>
        <v>0</v>
      </c>
      <c r="W139" s="194">
        <f t="shared" si="82"/>
        <v>1</v>
      </c>
      <c r="X139" s="194">
        <f t="shared" si="82"/>
        <v>1</v>
      </c>
      <c r="Y139" s="194">
        <f t="shared" si="82"/>
        <v>1</v>
      </c>
      <c r="Z139" s="194">
        <f t="shared" si="82"/>
        <v>1</v>
      </c>
      <c r="AA139" s="82">
        <f t="shared" si="82"/>
        <v>1</v>
      </c>
      <c r="AB139" s="194">
        <f t="shared" si="82"/>
        <v>1</v>
      </c>
      <c r="AC139" s="194">
        <f t="shared" si="82"/>
        <v>1</v>
      </c>
      <c r="AD139" s="194">
        <f t="shared" si="82"/>
        <v>1</v>
      </c>
      <c r="AE139" s="194">
        <f t="shared" si="82"/>
        <v>1</v>
      </c>
      <c r="AF139" s="194">
        <f t="shared" si="82"/>
        <v>1</v>
      </c>
      <c r="AG139" s="194">
        <f t="shared" si="82"/>
        <v>1</v>
      </c>
      <c r="AH139" s="194">
        <f t="shared" si="82"/>
        <v>1</v>
      </c>
      <c r="AI139" s="194">
        <f t="shared" si="82"/>
        <v>1</v>
      </c>
      <c r="AJ139" s="194">
        <f t="shared" si="82"/>
        <v>1</v>
      </c>
      <c r="AK139" s="194">
        <f t="shared" ref="AK139:BB139" si="83">+AJ139+AK138</f>
        <v>1</v>
      </c>
      <c r="AL139" s="194">
        <f t="shared" si="83"/>
        <v>1</v>
      </c>
      <c r="AM139" s="194">
        <f t="shared" si="83"/>
        <v>1</v>
      </c>
      <c r="AN139" s="194">
        <f t="shared" si="83"/>
        <v>1</v>
      </c>
      <c r="AO139" s="194">
        <f t="shared" si="83"/>
        <v>1</v>
      </c>
      <c r="AP139" s="194">
        <f t="shared" si="83"/>
        <v>1</v>
      </c>
      <c r="AQ139" s="194">
        <f t="shared" si="83"/>
        <v>1</v>
      </c>
      <c r="AR139" s="194">
        <f t="shared" si="83"/>
        <v>1</v>
      </c>
      <c r="AS139" s="194">
        <f t="shared" si="83"/>
        <v>1</v>
      </c>
      <c r="AT139" s="194">
        <f t="shared" si="83"/>
        <v>1</v>
      </c>
      <c r="AU139" s="194">
        <f t="shared" si="83"/>
        <v>1</v>
      </c>
      <c r="AV139" s="194">
        <f t="shared" si="83"/>
        <v>1</v>
      </c>
      <c r="AW139" s="194">
        <f t="shared" si="83"/>
        <v>1</v>
      </c>
      <c r="AX139" s="194">
        <f t="shared" si="83"/>
        <v>1</v>
      </c>
      <c r="AY139" s="194">
        <f t="shared" si="83"/>
        <v>1</v>
      </c>
      <c r="AZ139" s="194">
        <f t="shared" si="83"/>
        <v>1</v>
      </c>
      <c r="BA139" s="195">
        <f t="shared" si="83"/>
        <v>1</v>
      </c>
      <c r="BB139" s="193">
        <f t="shared" si="83"/>
        <v>1</v>
      </c>
    </row>
    <row r="140" spans="2:89" s="196" customFormat="1" x14ac:dyDescent="0.25">
      <c r="B140" s="193" t="s">
        <v>106</v>
      </c>
      <c r="C140" s="298"/>
      <c r="D140" s="194">
        <v>0</v>
      </c>
      <c r="E140" s="194">
        <v>0</v>
      </c>
      <c r="F140" s="194">
        <v>0</v>
      </c>
      <c r="G140" s="194">
        <v>0</v>
      </c>
      <c r="H140" s="194">
        <v>0</v>
      </c>
      <c r="I140" s="194">
        <v>0</v>
      </c>
      <c r="J140" s="194">
        <v>0</v>
      </c>
      <c r="K140" s="194">
        <v>0</v>
      </c>
      <c r="L140" s="194">
        <v>0</v>
      </c>
      <c r="M140" s="194">
        <v>0</v>
      </c>
      <c r="N140" s="194">
        <v>0</v>
      </c>
      <c r="O140" s="194">
        <v>0</v>
      </c>
      <c r="P140" s="194">
        <v>0</v>
      </c>
      <c r="Q140" s="194">
        <v>0</v>
      </c>
      <c r="R140" s="194">
        <v>0</v>
      </c>
      <c r="S140" s="194">
        <v>0</v>
      </c>
      <c r="T140" s="194">
        <v>0</v>
      </c>
      <c r="U140" s="194">
        <v>0</v>
      </c>
      <c r="V140" s="194">
        <v>0</v>
      </c>
      <c r="W140" s="194">
        <v>1</v>
      </c>
      <c r="X140" s="194">
        <v>0</v>
      </c>
      <c r="Y140" s="194">
        <v>0</v>
      </c>
      <c r="Z140" s="194">
        <v>0</v>
      </c>
      <c r="AA140" s="82">
        <v>0</v>
      </c>
      <c r="AB140" s="194">
        <v>0</v>
      </c>
      <c r="AC140" s="194">
        <v>0</v>
      </c>
      <c r="AD140" s="194">
        <v>0</v>
      </c>
      <c r="AE140" s="194">
        <v>0</v>
      </c>
      <c r="AF140" s="194">
        <v>0</v>
      </c>
      <c r="AG140" s="194">
        <v>0</v>
      </c>
      <c r="AH140" s="194">
        <v>0</v>
      </c>
      <c r="AI140" s="194">
        <v>0</v>
      </c>
      <c r="AJ140" s="194">
        <v>0</v>
      </c>
      <c r="AK140" s="194">
        <v>0</v>
      </c>
      <c r="AL140" s="194">
        <v>0</v>
      </c>
      <c r="AM140" s="194">
        <v>0</v>
      </c>
      <c r="AN140" s="194">
        <v>0</v>
      </c>
      <c r="AO140" s="194">
        <v>0</v>
      </c>
      <c r="AP140" s="194">
        <v>0</v>
      </c>
      <c r="AQ140" s="194">
        <v>0</v>
      </c>
      <c r="AR140" s="194">
        <v>0</v>
      </c>
      <c r="AS140" s="194">
        <v>0</v>
      </c>
      <c r="AT140" s="194">
        <v>0</v>
      </c>
      <c r="AU140" s="194">
        <v>0</v>
      </c>
      <c r="AV140" s="194">
        <v>0</v>
      </c>
      <c r="AW140" s="194">
        <v>0</v>
      </c>
      <c r="AX140" s="194">
        <v>0</v>
      </c>
      <c r="AY140" s="194">
        <v>0</v>
      </c>
      <c r="AZ140" s="194">
        <v>0</v>
      </c>
      <c r="BA140" s="195">
        <v>0</v>
      </c>
      <c r="BB140" s="193">
        <v>0</v>
      </c>
      <c r="BC140" s="196">
        <f>SUM(N140:BB140)</f>
        <v>1</v>
      </c>
    </row>
    <row r="141" spans="2:89" s="196" customFormat="1" x14ac:dyDescent="0.25">
      <c r="B141" s="193" t="s">
        <v>107</v>
      </c>
      <c r="C141" s="298"/>
      <c r="D141" s="194">
        <f>+D140</f>
        <v>0</v>
      </c>
      <c r="E141" s="194">
        <f t="shared" ref="E141:AJ141" si="84">+D141+E140</f>
        <v>0</v>
      </c>
      <c r="F141" s="194">
        <f t="shared" si="84"/>
        <v>0</v>
      </c>
      <c r="G141" s="194">
        <f t="shared" si="84"/>
        <v>0</v>
      </c>
      <c r="H141" s="194">
        <f t="shared" si="84"/>
        <v>0</v>
      </c>
      <c r="I141" s="194">
        <f t="shared" si="84"/>
        <v>0</v>
      </c>
      <c r="J141" s="194">
        <f t="shared" si="84"/>
        <v>0</v>
      </c>
      <c r="K141" s="194">
        <f t="shared" si="84"/>
        <v>0</v>
      </c>
      <c r="L141" s="194">
        <f t="shared" si="84"/>
        <v>0</v>
      </c>
      <c r="M141" s="194">
        <f t="shared" si="84"/>
        <v>0</v>
      </c>
      <c r="N141" s="194">
        <f t="shared" si="84"/>
        <v>0</v>
      </c>
      <c r="O141" s="194">
        <f t="shared" si="84"/>
        <v>0</v>
      </c>
      <c r="P141" s="194">
        <f t="shared" si="84"/>
        <v>0</v>
      </c>
      <c r="Q141" s="194">
        <f t="shared" si="84"/>
        <v>0</v>
      </c>
      <c r="R141" s="194">
        <f t="shared" si="84"/>
        <v>0</v>
      </c>
      <c r="S141" s="194">
        <f t="shared" si="84"/>
        <v>0</v>
      </c>
      <c r="T141" s="194">
        <f t="shared" si="84"/>
        <v>0</v>
      </c>
      <c r="U141" s="194">
        <f t="shared" si="84"/>
        <v>0</v>
      </c>
      <c r="V141" s="194">
        <f t="shared" si="84"/>
        <v>0</v>
      </c>
      <c r="W141" s="194">
        <f t="shared" si="84"/>
        <v>1</v>
      </c>
      <c r="X141" s="194">
        <f t="shared" si="84"/>
        <v>1</v>
      </c>
      <c r="Y141" s="194">
        <f t="shared" si="84"/>
        <v>1</v>
      </c>
      <c r="Z141" s="194">
        <f t="shared" si="84"/>
        <v>1</v>
      </c>
      <c r="AA141" s="82">
        <f t="shared" si="84"/>
        <v>1</v>
      </c>
      <c r="AB141" s="194">
        <f t="shared" si="84"/>
        <v>1</v>
      </c>
      <c r="AC141" s="194">
        <f t="shared" si="84"/>
        <v>1</v>
      </c>
      <c r="AD141" s="194">
        <f t="shared" si="84"/>
        <v>1</v>
      </c>
      <c r="AE141" s="194">
        <f t="shared" si="84"/>
        <v>1</v>
      </c>
      <c r="AF141" s="194">
        <f t="shared" si="84"/>
        <v>1</v>
      </c>
      <c r="AG141" s="194">
        <f t="shared" si="84"/>
        <v>1</v>
      </c>
      <c r="AH141" s="194">
        <f t="shared" si="84"/>
        <v>1</v>
      </c>
      <c r="AI141" s="194">
        <f t="shared" si="84"/>
        <v>1</v>
      </c>
      <c r="AJ141" s="194">
        <f t="shared" si="84"/>
        <v>1</v>
      </c>
      <c r="AK141" s="194">
        <f t="shared" ref="AK141:BB141" si="85">+AJ141+AK140</f>
        <v>1</v>
      </c>
      <c r="AL141" s="194">
        <f t="shared" si="85"/>
        <v>1</v>
      </c>
      <c r="AM141" s="194">
        <f t="shared" si="85"/>
        <v>1</v>
      </c>
      <c r="AN141" s="194">
        <f t="shared" si="85"/>
        <v>1</v>
      </c>
      <c r="AO141" s="194">
        <f t="shared" si="85"/>
        <v>1</v>
      </c>
      <c r="AP141" s="194">
        <f t="shared" si="85"/>
        <v>1</v>
      </c>
      <c r="AQ141" s="194">
        <f t="shared" si="85"/>
        <v>1</v>
      </c>
      <c r="AR141" s="194">
        <f t="shared" si="85"/>
        <v>1</v>
      </c>
      <c r="AS141" s="194">
        <f t="shared" si="85"/>
        <v>1</v>
      </c>
      <c r="AT141" s="194">
        <f t="shared" si="85"/>
        <v>1</v>
      </c>
      <c r="AU141" s="194">
        <f t="shared" si="85"/>
        <v>1</v>
      </c>
      <c r="AV141" s="194">
        <f t="shared" si="85"/>
        <v>1</v>
      </c>
      <c r="AW141" s="194">
        <f t="shared" si="85"/>
        <v>1</v>
      </c>
      <c r="AX141" s="194">
        <f t="shared" si="85"/>
        <v>1</v>
      </c>
      <c r="AY141" s="194">
        <f t="shared" si="85"/>
        <v>1</v>
      </c>
      <c r="AZ141" s="194">
        <f t="shared" si="85"/>
        <v>1</v>
      </c>
      <c r="BA141" s="195">
        <f t="shared" si="85"/>
        <v>1</v>
      </c>
      <c r="BB141" s="193">
        <f t="shared" si="85"/>
        <v>1</v>
      </c>
    </row>
    <row r="142" spans="2:89" s="211" customFormat="1" x14ac:dyDescent="0.25">
      <c r="B142" s="208"/>
      <c r="C142" s="298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83"/>
      <c r="AB142" s="209"/>
      <c r="AC142" s="209"/>
      <c r="AD142" s="209"/>
      <c r="AE142" s="209"/>
      <c r="AF142" s="209"/>
      <c r="AG142" s="209"/>
      <c r="AH142" s="209"/>
      <c r="AI142" s="209"/>
      <c r="AJ142" s="209"/>
      <c r="AK142" s="209"/>
      <c r="AL142" s="209"/>
      <c r="AM142" s="209"/>
      <c r="AN142" s="209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10"/>
      <c r="BB142" s="208"/>
    </row>
    <row r="143" spans="2:89" s="197" customFormat="1" x14ac:dyDescent="0.25">
      <c r="B143" s="197" t="s">
        <v>108</v>
      </c>
      <c r="C143" s="198">
        <v>8</v>
      </c>
      <c r="D143" s="199">
        <f t="shared" ref="D143:AI143" si="86">+D139*$C143</f>
        <v>0</v>
      </c>
      <c r="E143" s="199">
        <f t="shared" si="86"/>
        <v>0</v>
      </c>
      <c r="F143" s="199">
        <f t="shared" si="86"/>
        <v>0</v>
      </c>
      <c r="G143" s="199">
        <f t="shared" si="86"/>
        <v>0</v>
      </c>
      <c r="H143" s="199">
        <f t="shared" si="86"/>
        <v>0</v>
      </c>
      <c r="I143" s="199">
        <f t="shared" si="86"/>
        <v>0</v>
      </c>
      <c r="J143" s="199">
        <f t="shared" si="86"/>
        <v>0</v>
      </c>
      <c r="K143" s="199">
        <f t="shared" si="86"/>
        <v>0</v>
      </c>
      <c r="L143" s="199">
        <f t="shared" si="86"/>
        <v>0</v>
      </c>
      <c r="M143" s="199">
        <f t="shared" si="86"/>
        <v>0</v>
      </c>
      <c r="N143" s="199">
        <f t="shared" si="86"/>
        <v>0</v>
      </c>
      <c r="O143" s="199">
        <f t="shared" si="86"/>
        <v>0</v>
      </c>
      <c r="P143" s="199">
        <f t="shared" si="86"/>
        <v>0</v>
      </c>
      <c r="Q143" s="199">
        <f t="shared" si="86"/>
        <v>0</v>
      </c>
      <c r="R143" s="199">
        <f t="shared" si="86"/>
        <v>0</v>
      </c>
      <c r="S143" s="199">
        <f t="shared" si="86"/>
        <v>0</v>
      </c>
      <c r="T143" s="199">
        <f t="shared" si="86"/>
        <v>0</v>
      </c>
      <c r="U143" s="199">
        <f t="shared" si="86"/>
        <v>0</v>
      </c>
      <c r="V143" s="199">
        <f t="shared" si="86"/>
        <v>0</v>
      </c>
      <c r="W143" s="199">
        <f t="shared" si="86"/>
        <v>8</v>
      </c>
      <c r="X143" s="199">
        <f t="shared" si="86"/>
        <v>8</v>
      </c>
      <c r="Y143" s="199">
        <f t="shared" si="86"/>
        <v>8</v>
      </c>
      <c r="Z143" s="199">
        <f t="shared" si="86"/>
        <v>8</v>
      </c>
      <c r="AA143" s="90">
        <f t="shared" si="86"/>
        <v>8</v>
      </c>
      <c r="AB143" s="199">
        <f t="shared" si="86"/>
        <v>8</v>
      </c>
      <c r="AC143" s="199">
        <f t="shared" si="86"/>
        <v>8</v>
      </c>
      <c r="AD143" s="199">
        <f t="shared" si="86"/>
        <v>8</v>
      </c>
      <c r="AE143" s="199">
        <f t="shared" si="86"/>
        <v>8</v>
      </c>
      <c r="AF143" s="199">
        <f t="shared" si="86"/>
        <v>8</v>
      </c>
      <c r="AG143" s="199">
        <f t="shared" si="86"/>
        <v>8</v>
      </c>
      <c r="AH143" s="199">
        <f t="shared" si="86"/>
        <v>8</v>
      </c>
      <c r="AI143" s="199">
        <f t="shared" si="86"/>
        <v>8</v>
      </c>
      <c r="AJ143" s="199">
        <f t="shared" ref="AJ143:BB143" si="87">+AJ139*$C143</f>
        <v>8</v>
      </c>
      <c r="AK143" s="199">
        <f t="shared" si="87"/>
        <v>8</v>
      </c>
      <c r="AL143" s="199">
        <f t="shared" si="87"/>
        <v>8</v>
      </c>
      <c r="AM143" s="199">
        <f t="shared" si="87"/>
        <v>8</v>
      </c>
      <c r="AN143" s="199">
        <f t="shared" si="87"/>
        <v>8</v>
      </c>
      <c r="AO143" s="199">
        <f t="shared" si="87"/>
        <v>8</v>
      </c>
      <c r="AP143" s="199">
        <f t="shared" si="87"/>
        <v>8</v>
      </c>
      <c r="AQ143" s="199">
        <f t="shared" si="87"/>
        <v>8</v>
      </c>
      <c r="AR143" s="199">
        <f t="shared" si="87"/>
        <v>8</v>
      </c>
      <c r="AS143" s="199">
        <f t="shared" si="87"/>
        <v>8</v>
      </c>
      <c r="AT143" s="199">
        <f t="shared" si="87"/>
        <v>8</v>
      </c>
      <c r="AU143" s="199">
        <f t="shared" si="87"/>
        <v>8</v>
      </c>
      <c r="AV143" s="199">
        <f t="shared" si="87"/>
        <v>8</v>
      </c>
      <c r="AW143" s="199">
        <f t="shared" si="87"/>
        <v>8</v>
      </c>
      <c r="AX143" s="199">
        <f t="shared" si="87"/>
        <v>8</v>
      </c>
      <c r="AY143" s="199">
        <f t="shared" si="87"/>
        <v>8</v>
      </c>
      <c r="AZ143" s="199">
        <f t="shared" si="87"/>
        <v>8</v>
      </c>
      <c r="BA143" s="200">
        <f t="shared" si="87"/>
        <v>8</v>
      </c>
      <c r="BB143" s="201">
        <f t="shared" si="87"/>
        <v>8</v>
      </c>
      <c r="BC143" s="201"/>
      <c r="BF143" s="201"/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/>
      <c r="BS143" s="201"/>
      <c r="BT143" s="201"/>
      <c r="BU143" s="201"/>
      <c r="BV143" s="201"/>
      <c r="BW143" s="201"/>
      <c r="BX143" s="201"/>
      <c r="BY143" s="201"/>
      <c r="BZ143" s="201"/>
      <c r="CA143" s="201"/>
      <c r="CB143" s="201"/>
      <c r="CC143" s="201"/>
      <c r="CD143" s="201"/>
      <c r="CE143" s="201"/>
      <c r="CF143" s="201"/>
      <c r="CG143" s="201"/>
      <c r="CH143" s="201"/>
      <c r="CI143" s="201"/>
      <c r="CJ143" s="201"/>
      <c r="CK143" s="201"/>
    </row>
    <row r="144" spans="2:89" s="202" customFormat="1" ht="13.8" thickBot="1" x14ac:dyDescent="0.3">
      <c r="B144" s="202" t="s">
        <v>109</v>
      </c>
      <c r="C144" s="203" t="str">
        <f>+'NTP or Sold'!C12</f>
        <v>NTP</v>
      </c>
      <c r="D144" s="204">
        <f t="shared" ref="D144:AI144" si="88">+D141*$C143</f>
        <v>0</v>
      </c>
      <c r="E144" s="204">
        <f t="shared" si="88"/>
        <v>0</v>
      </c>
      <c r="F144" s="204">
        <f t="shared" si="88"/>
        <v>0</v>
      </c>
      <c r="G144" s="204">
        <f t="shared" si="88"/>
        <v>0</v>
      </c>
      <c r="H144" s="204">
        <f t="shared" si="88"/>
        <v>0</v>
      </c>
      <c r="I144" s="204">
        <f t="shared" si="88"/>
        <v>0</v>
      </c>
      <c r="J144" s="204">
        <f t="shared" si="88"/>
        <v>0</v>
      </c>
      <c r="K144" s="204">
        <f t="shared" si="88"/>
        <v>0</v>
      </c>
      <c r="L144" s="204">
        <f t="shared" si="88"/>
        <v>0</v>
      </c>
      <c r="M144" s="204">
        <f t="shared" si="88"/>
        <v>0</v>
      </c>
      <c r="N144" s="204">
        <f t="shared" si="88"/>
        <v>0</v>
      </c>
      <c r="O144" s="204">
        <f t="shared" si="88"/>
        <v>0</v>
      </c>
      <c r="P144" s="204">
        <f t="shared" si="88"/>
        <v>0</v>
      </c>
      <c r="Q144" s="204">
        <f t="shared" si="88"/>
        <v>0</v>
      </c>
      <c r="R144" s="204">
        <f t="shared" si="88"/>
        <v>0</v>
      </c>
      <c r="S144" s="204">
        <f t="shared" si="88"/>
        <v>0</v>
      </c>
      <c r="T144" s="204">
        <f t="shared" si="88"/>
        <v>0</v>
      </c>
      <c r="U144" s="204">
        <f t="shared" si="88"/>
        <v>0</v>
      </c>
      <c r="V144" s="204">
        <f t="shared" si="88"/>
        <v>0</v>
      </c>
      <c r="W144" s="204">
        <f t="shared" si="88"/>
        <v>8</v>
      </c>
      <c r="X144" s="204">
        <f t="shared" si="88"/>
        <v>8</v>
      </c>
      <c r="Y144" s="204">
        <f t="shared" si="88"/>
        <v>8</v>
      </c>
      <c r="Z144" s="204">
        <f t="shared" si="88"/>
        <v>8</v>
      </c>
      <c r="AA144" s="136">
        <f t="shared" si="88"/>
        <v>8</v>
      </c>
      <c r="AB144" s="204">
        <f t="shared" si="88"/>
        <v>8</v>
      </c>
      <c r="AC144" s="204">
        <f t="shared" si="88"/>
        <v>8</v>
      </c>
      <c r="AD144" s="204">
        <f t="shared" si="88"/>
        <v>8</v>
      </c>
      <c r="AE144" s="204">
        <f t="shared" si="88"/>
        <v>8</v>
      </c>
      <c r="AF144" s="204">
        <f t="shared" si="88"/>
        <v>8</v>
      </c>
      <c r="AG144" s="204">
        <f t="shared" si="88"/>
        <v>8</v>
      </c>
      <c r="AH144" s="204">
        <f t="shared" si="88"/>
        <v>8</v>
      </c>
      <c r="AI144" s="204">
        <f t="shared" si="88"/>
        <v>8</v>
      </c>
      <c r="AJ144" s="204">
        <f t="shared" ref="AJ144:BB144" si="89">+AJ141*$C143</f>
        <v>8</v>
      </c>
      <c r="AK144" s="204">
        <f t="shared" si="89"/>
        <v>8</v>
      </c>
      <c r="AL144" s="204">
        <f t="shared" si="89"/>
        <v>8</v>
      </c>
      <c r="AM144" s="204">
        <f t="shared" si="89"/>
        <v>8</v>
      </c>
      <c r="AN144" s="204">
        <f t="shared" si="89"/>
        <v>8</v>
      </c>
      <c r="AO144" s="204">
        <f t="shared" si="89"/>
        <v>8</v>
      </c>
      <c r="AP144" s="204">
        <f t="shared" si="89"/>
        <v>8</v>
      </c>
      <c r="AQ144" s="204">
        <f t="shared" si="89"/>
        <v>8</v>
      </c>
      <c r="AR144" s="204">
        <f t="shared" si="89"/>
        <v>8</v>
      </c>
      <c r="AS144" s="204">
        <f t="shared" si="89"/>
        <v>8</v>
      </c>
      <c r="AT144" s="204">
        <f t="shared" si="89"/>
        <v>8</v>
      </c>
      <c r="AU144" s="204">
        <f t="shared" si="89"/>
        <v>8</v>
      </c>
      <c r="AV144" s="204">
        <f t="shared" si="89"/>
        <v>8</v>
      </c>
      <c r="AW144" s="204">
        <f t="shared" si="89"/>
        <v>8</v>
      </c>
      <c r="AX144" s="204">
        <f t="shared" si="89"/>
        <v>8</v>
      </c>
      <c r="AY144" s="204">
        <f t="shared" si="89"/>
        <v>8</v>
      </c>
      <c r="AZ144" s="204">
        <f t="shared" si="89"/>
        <v>8</v>
      </c>
      <c r="BA144" s="205">
        <f t="shared" si="89"/>
        <v>8</v>
      </c>
      <c r="BB144" s="206">
        <f t="shared" si="89"/>
        <v>8</v>
      </c>
      <c r="BC144" s="206"/>
      <c r="BF144" s="206"/>
      <c r="BG144" s="206"/>
      <c r="BH144" s="206"/>
      <c r="BI144" s="206"/>
      <c r="BJ144" s="206"/>
      <c r="BK144" s="206"/>
      <c r="BL144" s="206"/>
      <c r="BM144" s="206"/>
      <c r="BN144" s="206"/>
      <c r="BO144" s="206"/>
      <c r="BP144" s="206"/>
      <c r="BQ144" s="206"/>
      <c r="BR144" s="206"/>
      <c r="BS144" s="206"/>
      <c r="BT144" s="206"/>
      <c r="BU144" s="206"/>
      <c r="BV144" s="206"/>
      <c r="BW144" s="206"/>
      <c r="BX144" s="206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</row>
    <row r="145" spans="2:89" s="192" customFormat="1" ht="15" customHeight="1" thickTop="1" x14ac:dyDescent="0.25">
      <c r="B145" s="197" t="str">
        <f>+'NTP or Sold'!H13</f>
        <v>Fr 6B 60 hz power barges</v>
      </c>
      <c r="C145" s="297" t="str">
        <f>+'NTP or Sold'!T13</f>
        <v>Nigeria Barge II (APACHI)</v>
      </c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81"/>
      <c r="AB145" s="207"/>
      <c r="AC145" s="207"/>
      <c r="AD145" s="207"/>
      <c r="AE145" s="207"/>
      <c r="AF145" s="207"/>
      <c r="AG145" s="207"/>
      <c r="AH145" s="207"/>
      <c r="AI145" s="207"/>
      <c r="AJ145" s="207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  <c r="AX145" s="207"/>
      <c r="AY145" s="207"/>
      <c r="AZ145" s="207"/>
      <c r="BA145" s="191"/>
    </row>
    <row r="146" spans="2:89" s="196" customFormat="1" x14ac:dyDescent="0.25">
      <c r="B146" s="193" t="s">
        <v>104</v>
      </c>
      <c r="C146" s="298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5">
      <c r="B147" s="193" t="s">
        <v>105</v>
      </c>
      <c r="C147" s="298"/>
      <c r="D147" s="194">
        <f>+D146</f>
        <v>0</v>
      </c>
      <c r="E147" s="194">
        <f t="shared" ref="E147:AJ147" si="90">+D147+E146</f>
        <v>0</v>
      </c>
      <c r="F147" s="194">
        <f t="shared" si="90"/>
        <v>0</v>
      </c>
      <c r="G147" s="194">
        <f t="shared" si="90"/>
        <v>0</v>
      </c>
      <c r="H147" s="194">
        <f t="shared" si="90"/>
        <v>0</v>
      </c>
      <c r="I147" s="194">
        <f t="shared" si="90"/>
        <v>0</v>
      </c>
      <c r="J147" s="194">
        <f t="shared" si="90"/>
        <v>0</v>
      </c>
      <c r="K147" s="194">
        <f t="shared" si="90"/>
        <v>0</v>
      </c>
      <c r="L147" s="194">
        <f t="shared" si="90"/>
        <v>0</v>
      </c>
      <c r="M147" s="194">
        <f t="shared" si="90"/>
        <v>0</v>
      </c>
      <c r="N147" s="194">
        <f t="shared" si="90"/>
        <v>0</v>
      </c>
      <c r="O147" s="194">
        <f t="shared" si="90"/>
        <v>0</v>
      </c>
      <c r="P147" s="194">
        <f t="shared" si="90"/>
        <v>0</v>
      </c>
      <c r="Q147" s="194">
        <f t="shared" si="90"/>
        <v>0</v>
      </c>
      <c r="R147" s="194">
        <f t="shared" si="90"/>
        <v>0</v>
      </c>
      <c r="S147" s="194">
        <f t="shared" si="90"/>
        <v>0</v>
      </c>
      <c r="T147" s="194">
        <f t="shared" si="90"/>
        <v>0</v>
      </c>
      <c r="U147" s="194">
        <f t="shared" si="90"/>
        <v>0</v>
      </c>
      <c r="V147" s="194">
        <f t="shared" si="90"/>
        <v>0</v>
      </c>
      <c r="W147" s="194">
        <f t="shared" si="90"/>
        <v>1</v>
      </c>
      <c r="X147" s="194">
        <f t="shared" si="90"/>
        <v>1</v>
      </c>
      <c r="Y147" s="194">
        <f t="shared" si="90"/>
        <v>1</v>
      </c>
      <c r="Z147" s="194">
        <f t="shared" si="90"/>
        <v>1</v>
      </c>
      <c r="AA147" s="82">
        <f t="shared" si="90"/>
        <v>1</v>
      </c>
      <c r="AB147" s="194">
        <f t="shared" si="90"/>
        <v>1</v>
      </c>
      <c r="AC147" s="194">
        <f t="shared" si="90"/>
        <v>1</v>
      </c>
      <c r="AD147" s="194">
        <f t="shared" si="90"/>
        <v>1</v>
      </c>
      <c r="AE147" s="194">
        <f t="shared" si="90"/>
        <v>1</v>
      </c>
      <c r="AF147" s="194">
        <f t="shared" si="90"/>
        <v>1</v>
      </c>
      <c r="AG147" s="194">
        <f t="shared" si="90"/>
        <v>1</v>
      </c>
      <c r="AH147" s="194">
        <f t="shared" si="90"/>
        <v>1</v>
      </c>
      <c r="AI147" s="194">
        <f t="shared" si="90"/>
        <v>1</v>
      </c>
      <c r="AJ147" s="194">
        <f t="shared" si="90"/>
        <v>1</v>
      </c>
      <c r="AK147" s="194">
        <f t="shared" ref="AK147:BB147" si="91">+AJ147+AK146</f>
        <v>1</v>
      </c>
      <c r="AL147" s="194">
        <f t="shared" si="91"/>
        <v>1</v>
      </c>
      <c r="AM147" s="194">
        <f t="shared" si="91"/>
        <v>1</v>
      </c>
      <c r="AN147" s="194">
        <f t="shared" si="91"/>
        <v>1</v>
      </c>
      <c r="AO147" s="194">
        <f t="shared" si="91"/>
        <v>1</v>
      </c>
      <c r="AP147" s="194">
        <f t="shared" si="91"/>
        <v>1</v>
      </c>
      <c r="AQ147" s="194">
        <f t="shared" si="91"/>
        <v>1</v>
      </c>
      <c r="AR147" s="194">
        <f t="shared" si="91"/>
        <v>1</v>
      </c>
      <c r="AS147" s="194">
        <f t="shared" si="91"/>
        <v>1</v>
      </c>
      <c r="AT147" s="194">
        <f t="shared" si="91"/>
        <v>1</v>
      </c>
      <c r="AU147" s="194">
        <f t="shared" si="91"/>
        <v>1</v>
      </c>
      <c r="AV147" s="194">
        <f t="shared" si="91"/>
        <v>1</v>
      </c>
      <c r="AW147" s="194">
        <f t="shared" si="91"/>
        <v>1</v>
      </c>
      <c r="AX147" s="194">
        <f t="shared" si="91"/>
        <v>1</v>
      </c>
      <c r="AY147" s="194">
        <f t="shared" si="91"/>
        <v>1</v>
      </c>
      <c r="AZ147" s="194">
        <f t="shared" si="91"/>
        <v>1</v>
      </c>
      <c r="BA147" s="195">
        <f t="shared" si="91"/>
        <v>1</v>
      </c>
      <c r="BB147" s="193">
        <f t="shared" si="91"/>
        <v>1</v>
      </c>
    </row>
    <row r="148" spans="2:89" s="196" customFormat="1" x14ac:dyDescent="0.25">
      <c r="B148" s="193" t="s">
        <v>106</v>
      </c>
      <c r="C148" s="298"/>
      <c r="D148" s="194">
        <v>0</v>
      </c>
      <c r="E148" s="194">
        <v>0</v>
      </c>
      <c r="F148" s="194">
        <v>0</v>
      </c>
      <c r="G148" s="194">
        <v>0</v>
      </c>
      <c r="H148" s="194">
        <v>0</v>
      </c>
      <c r="I148" s="194">
        <v>0</v>
      </c>
      <c r="J148" s="194">
        <v>0</v>
      </c>
      <c r="K148" s="194">
        <v>0</v>
      </c>
      <c r="L148" s="194">
        <v>0</v>
      </c>
      <c r="M148" s="194">
        <v>0</v>
      </c>
      <c r="N148" s="194">
        <v>0</v>
      </c>
      <c r="O148" s="194">
        <v>0</v>
      </c>
      <c r="P148" s="194">
        <v>0</v>
      </c>
      <c r="Q148" s="194">
        <v>0</v>
      </c>
      <c r="R148" s="194">
        <v>0</v>
      </c>
      <c r="S148" s="194">
        <v>0</v>
      </c>
      <c r="T148" s="194">
        <v>0</v>
      </c>
      <c r="U148" s="194">
        <v>0</v>
      </c>
      <c r="V148" s="194">
        <v>0</v>
      </c>
      <c r="W148" s="194">
        <v>1</v>
      </c>
      <c r="X148" s="194">
        <v>0</v>
      </c>
      <c r="Y148" s="194">
        <v>0</v>
      </c>
      <c r="Z148" s="194">
        <v>0</v>
      </c>
      <c r="AA148" s="82">
        <v>0</v>
      </c>
      <c r="AB148" s="194">
        <v>0</v>
      </c>
      <c r="AC148" s="194">
        <v>0</v>
      </c>
      <c r="AD148" s="194">
        <v>0</v>
      </c>
      <c r="AE148" s="194">
        <v>0</v>
      </c>
      <c r="AF148" s="194">
        <v>0</v>
      </c>
      <c r="AG148" s="194">
        <v>0</v>
      </c>
      <c r="AH148" s="194">
        <v>0</v>
      </c>
      <c r="AI148" s="194">
        <v>0</v>
      </c>
      <c r="AJ148" s="194">
        <v>0</v>
      </c>
      <c r="AK148" s="194">
        <v>0</v>
      </c>
      <c r="AL148" s="194">
        <v>0</v>
      </c>
      <c r="AM148" s="194">
        <v>0</v>
      </c>
      <c r="AN148" s="194">
        <v>0</v>
      </c>
      <c r="AO148" s="194">
        <v>0</v>
      </c>
      <c r="AP148" s="194">
        <v>0</v>
      </c>
      <c r="AQ148" s="194">
        <v>0</v>
      </c>
      <c r="AR148" s="194">
        <v>0</v>
      </c>
      <c r="AS148" s="194">
        <v>0</v>
      </c>
      <c r="AT148" s="194">
        <v>0</v>
      </c>
      <c r="AU148" s="194">
        <v>0</v>
      </c>
      <c r="AV148" s="194">
        <v>0</v>
      </c>
      <c r="AW148" s="194">
        <v>0</v>
      </c>
      <c r="AX148" s="194">
        <v>0</v>
      </c>
      <c r="AY148" s="194">
        <v>0</v>
      </c>
      <c r="AZ148" s="194">
        <v>0</v>
      </c>
      <c r="BA148" s="195">
        <v>0</v>
      </c>
      <c r="BB148" s="193">
        <v>0</v>
      </c>
      <c r="BC148" s="196">
        <f>SUM(N148:BB148)</f>
        <v>1</v>
      </c>
    </row>
    <row r="149" spans="2:89" s="196" customFormat="1" x14ac:dyDescent="0.25">
      <c r="B149" s="193" t="s">
        <v>107</v>
      </c>
      <c r="C149" s="298"/>
      <c r="D149" s="194">
        <f>+D148</f>
        <v>0</v>
      </c>
      <c r="E149" s="194">
        <f t="shared" ref="E149:AJ149" si="92">+D149+E148</f>
        <v>0</v>
      </c>
      <c r="F149" s="194">
        <f t="shared" si="92"/>
        <v>0</v>
      </c>
      <c r="G149" s="194">
        <f t="shared" si="92"/>
        <v>0</v>
      </c>
      <c r="H149" s="194">
        <f t="shared" si="92"/>
        <v>0</v>
      </c>
      <c r="I149" s="194">
        <f t="shared" si="92"/>
        <v>0</v>
      </c>
      <c r="J149" s="194">
        <f t="shared" si="92"/>
        <v>0</v>
      </c>
      <c r="K149" s="194">
        <f t="shared" si="92"/>
        <v>0</v>
      </c>
      <c r="L149" s="194">
        <f t="shared" si="92"/>
        <v>0</v>
      </c>
      <c r="M149" s="194">
        <f t="shared" si="92"/>
        <v>0</v>
      </c>
      <c r="N149" s="194">
        <f t="shared" si="92"/>
        <v>0</v>
      </c>
      <c r="O149" s="194">
        <f t="shared" si="92"/>
        <v>0</v>
      </c>
      <c r="P149" s="194">
        <f t="shared" si="92"/>
        <v>0</v>
      </c>
      <c r="Q149" s="194">
        <f t="shared" si="92"/>
        <v>0</v>
      </c>
      <c r="R149" s="194">
        <f t="shared" si="92"/>
        <v>0</v>
      </c>
      <c r="S149" s="194">
        <f t="shared" si="92"/>
        <v>0</v>
      </c>
      <c r="T149" s="194">
        <f t="shared" si="92"/>
        <v>0</v>
      </c>
      <c r="U149" s="194">
        <f t="shared" si="92"/>
        <v>0</v>
      </c>
      <c r="V149" s="194">
        <f t="shared" si="92"/>
        <v>0</v>
      </c>
      <c r="W149" s="194">
        <f t="shared" si="92"/>
        <v>1</v>
      </c>
      <c r="X149" s="194">
        <f t="shared" si="92"/>
        <v>1</v>
      </c>
      <c r="Y149" s="194">
        <f t="shared" si="92"/>
        <v>1</v>
      </c>
      <c r="Z149" s="194">
        <f t="shared" si="92"/>
        <v>1</v>
      </c>
      <c r="AA149" s="82">
        <f t="shared" si="92"/>
        <v>1</v>
      </c>
      <c r="AB149" s="194">
        <f t="shared" si="92"/>
        <v>1</v>
      </c>
      <c r="AC149" s="194">
        <f t="shared" si="92"/>
        <v>1</v>
      </c>
      <c r="AD149" s="194">
        <f t="shared" si="92"/>
        <v>1</v>
      </c>
      <c r="AE149" s="194">
        <f t="shared" si="92"/>
        <v>1</v>
      </c>
      <c r="AF149" s="194">
        <f t="shared" si="92"/>
        <v>1</v>
      </c>
      <c r="AG149" s="194">
        <f t="shared" si="92"/>
        <v>1</v>
      </c>
      <c r="AH149" s="194">
        <f t="shared" si="92"/>
        <v>1</v>
      </c>
      <c r="AI149" s="194">
        <f t="shared" si="92"/>
        <v>1</v>
      </c>
      <c r="AJ149" s="194">
        <f t="shared" si="92"/>
        <v>1</v>
      </c>
      <c r="AK149" s="194">
        <f t="shared" ref="AK149:BB149" si="93">+AJ149+AK148</f>
        <v>1</v>
      </c>
      <c r="AL149" s="194">
        <f t="shared" si="93"/>
        <v>1</v>
      </c>
      <c r="AM149" s="194">
        <f t="shared" si="93"/>
        <v>1</v>
      </c>
      <c r="AN149" s="194">
        <f t="shared" si="93"/>
        <v>1</v>
      </c>
      <c r="AO149" s="194">
        <f t="shared" si="93"/>
        <v>1</v>
      </c>
      <c r="AP149" s="194">
        <f t="shared" si="93"/>
        <v>1</v>
      </c>
      <c r="AQ149" s="194">
        <f t="shared" si="93"/>
        <v>1</v>
      </c>
      <c r="AR149" s="194">
        <f t="shared" si="93"/>
        <v>1</v>
      </c>
      <c r="AS149" s="194">
        <f t="shared" si="93"/>
        <v>1</v>
      </c>
      <c r="AT149" s="194">
        <f t="shared" si="93"/>
        <v>1</v>
      </c>
      <c r="AU149" s="194">
        <f t="shared" si="93"/>
        <v>1</v>
      </c>
      <c r="AV149" s="194">
        <f t="shared" si="93"/>
        <v>1</v>
      </c>
      <c r="AW149" s="194">
        <f t="shared" si="93"/>
        <v>1</v>
      </c>
      <c r="AX149" s="194">
        <f t="shared" si="93"/>
        <v>1</v>
      </c>
      <c r="AY149" s="194">
        <f t="shared" si="93"/>
        <v>1</v>
      </c>
      <c r="AZ149" s="194">
        <f t="shared" si="93"/>
        <v>1</v>
      </c>
      <c r="BA149" s="195">
        <f t="shared" si="93"/>
        <v>1</v>
      </c>
      <c r="BB149" s="193">
        <f t="shared" si="93"/>
        <v>1</v>
      </c>
    </row>
    <row r="150" spans="2:89" s="211" customFormat="1" x14ac:dyDescent="0.25">
      <c r="B150" s="208"/>
      <c r="C150" s="298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83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10"/>
      <c r="BB150" s="208"/>
    </row>
    <row r="151" spans="2:89" s="197" customFormat="1" x14ac:dyDescent="0.25">
      <c r="B151" s="197" t="s">
        <v>108</v>
      </c>
      <c r="C151" s="198">
        <v>8</v>
      </c>
      <c r="D151" s="199">
        <f t="shared" ref="D151:AI151" si="94">+D147*$C151</f>
        <v>0</v>
      </c>
      <c r="E151" s="199">
        <f t="shared" si="94"/>
        <v>0</v>
      </c>
      <c r="F151" s="199">
        <f t="shared" si="94"/>
        <v>0</v>
      </c>
      <c r="G151" s="199">
        <f t="shared" si="94"/>
        <v>0</v>
      </c>
      <c r="H151" s="199">
        <f t="shared" si="94"/>
        <v>0</v>
      </c>
      <c r="I151" s="199">
        <f t="shared" si="94"/>
        <v>0</v>
      </c>
      <c r="J151" s="199">
        <f t="shared" si="94"/>
        <v>0</v>
      </c>
      <c r="K151" s="199">
        <f t="shared" si="94"/>
        <v>0</v>
      </c>
      <c r="L151" s="199">
        <f t="shared" si="94"/>
        <v>0</v>
      </c>
      <c r="M151" s="199">
        <f t="shared" si="94"/>
        <v>0</v>
      </c>
      <c r="N151" s="199">
        <f t="shared" si="94"/>
        <v>0</v>
      </c>
      <c r="O151" s="199">
        <f t="shared" si="94"/>
        <v>0</v>
      </c>
      <c r="P151" s="199">
        <f t="shared" si="94"/>
        <v>0</v>
      </c>
      <c r="Q151" s="199">
        <f t="shared" si="94"/>
        <v>0</v>
      </c>
      <c r="R151" s="199">
        <f t="shared" si="94"/>
        <v>0</v>
      </c>
      <c r="S151" s="199">
        <f t="shared" si="94"/>
        <v>0</v>
      </c>
      <c r="T151" s="199">
        <f t="shared" si="94"/>
        <v>0</v>
      </c>
      <c r="U151" s="199">
        <f t="shared" si="94"/>
        <v>0</v>
      </c>
      <c r="V151" s="199">
        <f t="shared" si="94"/>
        <v>0</v>
      </c>
      <c r="W151" s="199">
        <f t="shared" si="94"/>
        <v>8</v>
      </c>
      <c r="X151" s="199">
        <f t="shared" si="94"/>
        <v>8</v>
      </c>
      <c r="Y151" s="199">
        <f t="shared" si="94"/>
        <v>8</v>
      </c>
      <c r="Z151" s="199">
        <f t="shared" si="94"/>
        <v>8</v>
      </c>
      <c r="AA151" s="90">
        <f t="shared" si="94"/>
        <v>8</v>
      </c>
      <c r="AB151" s="199">
        <f t="shared" si="94"/>
        <v>8</v>
      </c>
      <c r="AC151" s="199">
        <f t="shared" si="94"/>
        <v>8</v>
      </c>
      <c r="AD151" s="199">
        <f t="shared" si="94"/>
        <v>8</v>
      </c>
      <c r="AE151" s="199">
        <f t="shared" si="94"/>
        <v>8</v>
      </c>
      <c r="AF151" s="199">
        <f t="shared" si="94"/>
        <v>8</v>
      </c>
      <c r="AG151" s="199">
        <f t="shared" si="94"/>
        <v>8</v>
      </c>
      <c r="AH151" s="199">
        <f t="shared" si="94"/>
        <v>8</v>
      </c>
      <c r="AI151" s="199">
        <f t="shared" si="94"/>
        <v>8</v>
      </c>
      <c r="AJ151" s="199">
        <f t="shared" ref="AJ151:BB151" si="95">+AJ147*$C151</f>
        <v>8</v>
      </c>
      <c r="AK151" s="199">
        <f t="shared" si="95"/>
        <v>8</v>
      </c>
      <c r="AL151" s="199">
        <f t="shared" si="95"/>
        <v>8</v>
      </c>
      <c r="AM151" s="199">
        <f t="shared" si="95"/>
        <v>8</v>
      </c>
      <c r="AN151" s="199">
        <f t="shared" si="95"/>
        <v>8</v>
      </c>
      <c r="AO151" s="199">
        <f t="shared" si="95"/>
        <v>8</v>
      </c>
      <c r="AP151" s="199">
        <f t="shared" si="95"/>
        <v>8</v>
      </c>
      <c r="AQ151" s="199">
        <f t="shared" si="95"/>
        <v>8</v>
      </c>
      <c r="AR151" s="199">
        <f t="shared" si="95"/>
        <v>8</v>
      </c>
      <c r="AS151" s="199">
        <f t="shared" si="95"/>
        <v>8</v>
      </c>
      <c r="AT151" s="199">
        <f t="shared" si="95"/>
        <v>8</v>
      </c>
      <c r="AU151" s="199">
        <f t="shared" si="95"/>
        <v>8</v>
      </c>
      <c r="AV151" s="199">
        <f t="shared" si="95"/>
        <v>8</v>
      </c>
      <c r="AW151" s="199">
        <f t="shared" si="95"/>
        <v>8</v>
      </c>
      <c r="AX151" s="199">
        <f t="shared" si="95"/>
        <v>8</v>
      </c>
      <c r="AY151" s="199">
        <f t="shared" si="95"/>
        <v>8</v>
      </c>
      <c r="AZ151" s="199">
        <f t="shared" si="95"/>
        <v>8</v>
      </c>
      <c r="BA151" s="200">
        <f t="shared" si="95"/>
        <v>8</v>
      </c>
      <c r="BB151" s="201">
        <f t="shared" si="95"/>
        <v>8</v>
      </c>
      <c r="BC151" s="201"/>
      <c r="BF151" s="201"/>
      <c r="BG151" s="201"/>
      <c r="BH151" s="201"/>
      <c r="BI151" s="201"/>
      <c r="BJ151" s="201"/>
      <c r="BK151" s="201"/>
      <c r="BL151" s="201"/>
      <c r="BM151" s="201"/>
      <c r="BN151" s="201"/>
      <c r="BO151" s="201"/>
      <c r="BP151" s="201"/>
      <c r="BQ151" s="201"/>
      <c r="BR151" s="201"/>
      <c r="BS151" s="201"/>
      <c r="BT151" s="201"/>
      <c r="BU151" s="201"/>
      <c r="BV151" s="201"/>
      <c r="BW151" s="201"/>
      <c r="BX151" s="201"/>
      <c r="BY151" s="201"/>
      <c r="BZ151" s="201"/>
      <c r="CA151" s="201"/>
      <c r="CB151" s="201"/>
      <c r="CC151" s="201"/>
      <c r="CD151" s="201"/>
      <c r="CE151" s="201"/>
      <c r="CF151" s="201"/>
      <c r="CG151" s="201"/>
      <c r="CH151" s="201"/>
      <c r="CI151" s="201"/>
      <c r="CJ151" s="201"/>
      <c r="CK151" s="201"/>
    </row>
    <row r="152" spans="2:89" s="202" customFormat="1" ht="13.8" thickBot="1" x14ac:dyDescent="0.3">
      <c r="B152" s="202" t="s">
        <v>109</v>
      </c>
      <c r="C152" s="203" t="str">
        <f>+'NTP or Sold'!C13</f>
        <v>NTP</v>
      </c>
      <c r="D152" s="204">
        <f t="shared" ref="D152:AI152" si="96">+D149*$C151</f>
        <v>0</v>
      </c>
      <c r="E152" s="204">
        <f t="shared" si="96"/>
        <v>0</v>
      </c>
      <c r="F152" s="204">
        <f t="shared" si="96"/>
        <v>0</v>
      </c>
      <c r="G152" s="204">
        <f t="shared" si="96"/>
        <v>0</v>
      </c>
      <c r="H152" s="204">
        <f t="shared" si="96"/>
        <v>0</v>
      </c>
      <c r="I152" s="204">
        <f t="shared" si="96"/>
        <v>0</v>
      </c>
      <c r="J152" s="204">
        <f t="shared" si="96"/>
        <v>0</v>
      </c>
      <c r="K152" s="204">
        <f t="shared" si="96"/>
        <v>0</v>
      </c>
      <c r="L152" s="204">
        <f t="shared" si="96"/>
        <v>0</v>
      </c>
      <c r="M152" s="204">
        <f t="shared" si="96"/>
        <v>0</v>
      </c>
      <c r="N152" s="204">
        <f t="shared" si="96"/>
        <v>0</v>
      </c>
      <c r="O152" s="204">
        <f t="shared" si="96"/>
        <v>0</v>
      </c>
      <c r="P152" s="204">
        <f t="shared" si="96"/>
        <v>0</v>
      </c>
      <c r="Q152" s="204">
        <f t="shared" si="96"/>
        <v>0</v>
      </c>
      <c r="R152" s="204">
        <f t="shared" si="96"/>
        <v>0</v>
      </c>
      <c r="S152" s="204">
        <f t="shared" si="96"/>
        <v>0</v>
      </c>
      <c r="T152" s="204">
        <f t="shared" si="96"/>
        <v>0</v>
      </c>
      <c r="U152" s="204">
        <f t="shared" si="96"/>
        <v>0</v>
      </c>
      <c r="V152" s="204">
        <f t="shared" si="96"/>
        <v>0</v>
      </c>
      <c r="W152" s="204">
        <f t="shared" si="96"/>
        <v>8</v>
      </c>
      <c r="X152" s="204">
        <f t="shared" si="96"/>
        <v>8</v>
      </c>
      <c r="Y152" s="204">
        <f t="shared" si="96"/>
        <v>8</v>
      </c>
      <c r="Z152" s="204">
        <f t="shared" si="96"/>
        <v>8</v>
      </c>
      <c r="AA152" s="136">
        <f t="shared" si="96"/>
        <v>8</v>
      </c>
      <c r="AB152" s="204">
        <f t="shared" si="96"/>
        <v>8</v>
      </c>
      <c r="AC152" s="204">
        <f t="shared" si="96"/>
        <v>8</v>
      </c>
      <c r="AD152" s="204">
        <f t="shared" si="96"/>
        <v>8</v>
      </c>
      <c r="AE152" s="204">
        <f t="shared" si="96"/>
        <v>8</v>
      </c>
      <c r="AF152" s="204">
        <f t="shared" si="96"/>
        <v>8</v>
      </c>
      <c r="AG152" s="204">
        <f t="shared" si="96"/>
        <v>8</v>
      </c>
      <c r="AH152" s="204">
        <f t="shared" si="96"/>
        <v>8</v>
      </c>
      <c r="AI152" s="204">
        <f t="shared" si="96"/>
        <v>8</v>
      </c>
      <c r="AJ152" s="204">
        <f t="shared" ref="AJ152:BB152" si="97">+AJ149*$C151</f>
        <v>8</v>
      </c>
      <c r="AK152" s="204">
        <f t="shared" si="97"/>
        <v>8</v>
      </c>
      <c r="AL152" s="204">
        <f t="shared" si="97"/>
        <v>8</v>
      </c>
      <c r="AM152" s="204">
        <f t="shared" si="97"/>
        <v>8</v>
      </c>
      <c r="AN152" s="204">
        <f t="shared" si="97"/>
        <v>8</v>
      </c>
      <c r="AO152" s="204">
        <f t="shared" si="97"/>
        <v>8</v>
      </c>
      <c r="AP152" s="204">
        <f t="shared" si="97"/>
        <v>8</v>
      </c>
      <c r="AQ152" s="204">
        <f t="shared" si="97"/>
        <v>8</v>
      </c>
      <c r="AR152" s="204">
        <f t="shared" si="97"/>
        <v>8</v>
      </c>
      <c r="AS152" s="204">
        <f t="shared" si="97"/>
        <v>8</v>
      </c>
      <c r="AT152" s="204">
        <f t="shared" si="97"/>
        <v>8</v>
      </c>
      <c r="AU152" s="204">
        <f t="shared" si="97"/>
        <v>8</v>
      </c>
      <c r="AV152" s="204">
        <f t="shared" si="97"/>
        <v>8</v>
      </c>
      <c r="AW152" s="204">
        <f t="shared" si="97"/>
        <v>8</v>
      </c>
      <c r="AX152" s="204">
        <f t="shared" si="97"/>
        <v>8</v>
      </c>
      <c r="AY152" s="204">
        <f t="shared" si="97"/>
        <v>8</v>
      </c>
      <c r="AZ152" s="204">
        <f t="shared" si="97"/>
        <v>8</v>
      </c>
      <c r="BA152" s="205">
        <f t="shared" si="97"/>
        <v>8</v>
      </c>
      <c r="BB152" s="206">
        <f t="shared" si="97"/>
        <v>8</v>
      </c>
      <c r="BC152" s="206"/>
      <c r="BF152" s="206"/>
      <c r="BG152" s="206"/>
      <c r="BH152" s="206"/>
      <c r="BI152" s="206"/>
      <c r="BJ152" s="206"/>
      <c r="BK152" s="206"/>
      <c r="BL152" s="206"/>
      <c r="BM152" s="206"/>
      <c r="BN152" s="206"/>
      <c r="BO152" s="206"/>
      <c r="BP152" s="206"/>
      <c r="BQ152" s="206"/>
      <c r="BR152" s="206"/>
      <c r="BS152" s="206"/>
      <c r="BT152" s="206"/>
      <c r="BU152" s="206"/>
      <c r="BV152" s="206"/>
      <c r="BW152" s="206"/>
      <c r="BX152" s="206"/>
      <c r="BY152" s="206"/>
      <c r="BZ152" s="206"/>
      <c r="CA152" s="206"/>
      <c r="CB152" s="206"/>
      <c r="CC152" s="206"/>
      <c r="CD152" s="206"/>
      <c r="CE152" s="206"/>
      <c r="CF152" s="206"/>
      <c r="CG152" s="206"/>
      <c r="CH152" s="206"/>
      <c r="CI152" s="206"/>
      <c r="CJ152" s="206"/>
      <c r="CK152" s="206"/>
    </row>
    <row r="153" spans="2:89" s="192" customFormat="1" ht="15" customHeight="1" thickTop="1" x14ac:dyDescent="0.25">
      <c r="B153" s="197" t="str">
        <f>+'NTP or Sold'!H14</f>
        <v>Fr 6B 60 hz power barges</v>
      </c>
      <c r="C153" s="297" t="str">
        <f>+'NTP or Sold'!T14</f>
        <v>Nigeria Barge II (APACHI)</v>
      </c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81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7"/>
      <c r="AT153" s="207"/>
      <c r="AU153" s="207"/>
      <c r="AV153" s="207"/>
      <c r="AW153" s="207"/>
      <c r="AX153" s="207"/>
      <c r="AY153" s="207"/>
      <c r="AZ153" s="207"/>
      <c r="BA153" s="191"/>
    </row>
    <row r="154" spans="2:89" s="196" customFormat="1" x14ac:dyDescent="0.25">
      <c r="B154" s="193" t="s">
        <v>104</v>
      </c>
      <c r="C154" s="298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5">
      <c r="B155" s="193" t="s">
        <v>105</v>
      </c>
      <c r="C155" s="298"/>
      <c r="D155" s="194">
        <f>+D154</f>
        <v>0</v>
      </c>
      <c r="E155" s="194">
        <f t="shared" ref="E155:AJ155" si="98">+D155+E154</f>
        <v>0</v>
      </c>
      <c r="F155" s="194">
        <f t="shared" si="98"/>
        <v>0</v>
      </c>
      <c r="G155" s="194">
        <f t="shared" si="98"/>
        <v>0</v>
      </c>
      <c r="H155" s="194">
        <f t="shared" si="98"/>
        <v>0</v>
      </c>
      <c r="I155" s="194">
        <f t="shared" si="98"/>
        <v>0</v>
      </c>
      <c r="J155" s="194">
        <f t="shared" si="98"/>
        <v>0</v>
      </c>
      <c r="K155" s="194">
        <f t="shared" si="98"/>
        <v>0</v>
      </c>
      <c r="L155" s="194">
        <f t="shared" si="98"/>
        <v>0</v>
      </c>
      <c r="M155" s="194">
        <f t="shared" si="98"/>
        <v>0</v>
      </c>
      <c r="N155" s="194">
        <f t="shared" si="98"/>
        <v>0</v>
      </c>
      <c r="O155" s="194">
        <f t="shared" si="98"/>
        <v>0</v>
      </c>
      <c r="P155" s="194">
        <f t="shared" si="98"/>
        <v>0</v>
      </c>
      <c r="Q155" s="194">
        <f t="shared" si="98"/>
        <v>0</v>
      </c>
      <c r="R155" s="194">
        <f t="shared" si="98"/>
        <v>0</v>
      </c>
      <c r="S155" s="194">
        <f t="shared" si="98"/>
        <v>0</v>
      </c>
      <c r="T155" s="194">
        <f t="shared" si="98"/>
        <v>0</v>
      </c>
      <c r="U155" s="194">
        <f t="shared" si="98"/>
        <v>0</v>
      </c>
      <c r="V155" s="194">
        <f t="shared" si="98"/>
        <v>0</v>
      </c>
      <c r="W155" s="194">
        <f t="shared" si="98"/>
        <v>1</v>
      </c>
      <c r="X155" s="194">
        <f t="shared" si="98"/>
        <v>1</v>
      </c>
      <c r="Y155" s="194">
        <f t="shared" si="98"/>
        <v>1</v>
      </c>
      <c r="Z155" s="194">
        <f t="shared" si="98"/>
        <v>1</v>
      </c>
      <c r="AA155" s="82">
        <f t="shared" si="98"/>
        <v>1</v>
      </c>
      <c r="AB155" s="194">
        <f t="shared" si="98"/>
        <v>1</v>
      </c>
      <c r="AC155" s="194">
        <f t="shared" si="98"/>
        <v>1</v>
      </c>
      <c r="AD155" s="194">
        <f t="shared" si="98"/>
        <v>1</v>
      </c>
      <c r="AE155" s="194">
        <f t="shared" si="98"/>
        <v>1</v>
      </c>
      <c r="AF155" s="194">
        <f t="shared" si="98"/>
        <v>1</v>
      </c>
      <c r="AG155" s="194">
        <f t="shared" si="98"/>
        <v>1</v>
      </c>
      <c r="AH155" s="194">
        <f t="shared" si="98"/>
        <v>1</v>
      </c>
      <c r="AI155" s="194">
        <f t="shared" si="98"/>
        <v>1</v>
      </c>
      <c r="AJ155" s="194">
        <f t="shared" si="98"/>
        <v>1</v>
      </c>
      <c r="AK155" s="194">
        <f t="shared" ref="AK155:BB155" si="99">+AJ155+AK154</f>
        <v>1</v>
      </c>
      <c r="AL155" s="194">
        <f t="shared" si="99"/>
        <v>1</v>
      </c>
      <c r="AM155" s="194">
        <f t="shared" si="99"/>
        <v>1</v>
      </c>
      <c r="AN155" s="194">
        <f t="shared" si="99"/>
        <v>1</v>
      </c>
      <c r="AO155" s="194">
        <f t="shared" si="99"/>
        <v>1</v>
      </c>
      <c r="AP155" s="194">
        <f t="shared" si="99"/>
        <v>1</v>
      </c>
      <c r="AQ155" s="194">
        <f t="shared" si="99"/>
        <v>1</v>
      </c>
      <c r="AR155" s="194">
        <f t="shared" si="99"/>
        <v>1</v>
      </c>
      <c r="AS155" s="194">
        <f t="shared" si="99"/>
        <v>1</v>
      </c>
      <c r="AT155" s="194">
        <f t="shared" si="99"/>
        <v>1</v>
      </c>
      <c r="AU155" s="194">
        <f t="shared" si="99"/>
        <v>1</v>
      </c>
      <c r="AV155" s="194">
        <f t="shared" si="99"/>
        <v>1</v>
      </c>
      <c r="AW155" s="194">
        <f t="shared" si="99"/>
        <v>1</v>
      </c>
      <c r="AX155" s="194">
        <f t="shared" si="99"/>
        <v>1</v>
      </c>
      <c r="AY155" s="194">
        <f t="shared" si="99"/>
        <v>1</v>
      </c>
      <c r="AZ155" s="194">
        <f t="shared" si="99"/>
        <v>1</v>
      </c>
      <c r="BA155" s="195">
        <f t="shared" si="99"/>
        <v>1</v>
      </c>
      <c r="BB155" s="193">
        <f t="shared" si="99"/>
        <v>1</v>
      </c>
    </row>
    <row r="156" spans="2:89" s="196" customFormat="1" x14ac:dyDescent="0.25">
      <c r="B156" s="193" t="s">
        <v>106</v>
      </c>
      <c r="C156" s="298"/>
      <c r="D156" s="194">
        <v>0</v>
      </c>
      <c r="E156" s="194">
        <v>0</v>
      </c>
      <c r="F156" s="194">
        <v>0</v>
      </c>
      <c r="G156" s="194">
        <v>0</v>
      </c>
      <c r="H156" s="194">
        <v>0</v>
      </c>
      <c r="I156" s="194">
        <v>0</v>
      </c>
      <c r="J156" s="194">
        <v>0</v>
      </c>
      <c r="K156" s="194">
        <v>0</v>
      </c>
      <c r="L156" s="194">
        <v>0</v>
      </c>
      <c r="M156" s="194">
        <v>0</v>
      </c>
      <c r="N156" s="194">
        <v>0</v>
      </c>
      <c r="O156" s="194">
        <v>0</v>
      </c>
      <c r="P156" s="194">
        <v>0</v>
      </c>
      <c r="Q156" s="194">
        <v>0</v>
      </c>
      <c r="R156" s="194">
        <v>0</v>
      </c>
      <c r="S156" s="194">
        <v>0</v>
      </c>
      <c r="T156" s="194">
        <v>0</v>
      </c>
      <c r="U156" s="194">
        <v>0</v>
      </c>
      <c r="V156" s="194">
        <v>0</v>
      </c>
      <c r="W156" s="194">
        <v>1</v>
      </c>
      <c r="X156" s="194">
        <v>0</v>
      </c>
      <c r="Y156" s="194">
        <v>0</v>
      </c>
      <c r="Z156" s="194">
        <v>0</v>
      </c>
      <c r="AA156" s="82">
        <v>0</v>
      </c>
      <c r="AB156" s="194">
        <v>0</v>
      </c>
      <c r="AC156" s="194">
        <v>0</v>
      </c>
      <c r="AD156" s="194">
        <v>0</v>
      </c>
      <c r="AE156" s="194">
        <v>0</v>
      </c>
      <c r="AF156" s="194">
        <v>0</v>
      </c>
      <c r="AG156" s="194">
        <v>0</v>
      </c>
      <c r="AH156" s="194">
        <v>0</v>
      </c>
      <c r="AI156" s="194">
        <v>0</v>
      </c>
      <c r="AJ156" s="194">
        <v>0</v>
      </c>
      <c r="AK156" s="194">
        <v>0</v>
      </c>
      <c r="AL156" s="194">
        <v>0</v>
      </c>
      <c r="AM156" s="194">
        <v>0</v>
      </c>
      <c r="AN156" s="194">
        <v>0</v>
      </c>
      <c r="AO156" s="194">
        <v>0</v>
      </c>
      <c r="AP156" s="194">
        <v>0</v>
      </c>
      <c r="AQ156" s="194">
        <v>0</v>
      </c>
      <c r="AR156" s="194">
        <v>0</v>
      </c>
      <c r="AS156" s="194">
        <v>0</v>
      </c>
      <c r="AT156" s="194">
        <v>0</v>
      </c>
      <c r="AU156" s="194">
        <v>0</v>
      </c>
      <c r="AV156" s="194">
        <v>0</v>
      </c>
      <c r="AW156" s="194">
        <v>0</v>
      </c>
      <c r="AX156" s="194">
        <v>0</v>
      </c>
      <c r="AY156" s="194">
        <v>0</v>
      </c>
      <c r="AZ156" s="194">
        <v>0</v>
      </c>
      <c r="BA156" s="195">
        <v>0</v>
      </c>
      <c r="BB156" s="193">
        <v>0</v>
      </c>
      <c r="BC156" s="196">
        <f>SUM(N156:BB156)</f>
        <v>1</v>
      </c>
    </row>
    <row r="157" spans="2:89" s="196" customFormat="1" x14ac:dyDescent="0.25">
      <c r="B157" s="193" t="s">
        <v>107</v>
      </c>
      <c r="C157" s="298"/>
      <c r="D157" s="194">
        <f>+D156</f>
        <v>0</v>
      </c>
      <c r="E157" s="194">
        <f t="shared" ref="E157:AJ157" si="100">+D157+E156</f>
        <v>0</v>
      </c>
      <c r="F157" s="194">
        <f t="shared" si="100"/>
        <v>0</v>
      </c>
      <c r="G157" s="194">
        <f t="shared" si="100"/>
        <v>0</v>
      </c>
      <c r="H157" s="194">
        <f t="shared" si="100"/>
        <v>0</v>
      </c>
      <c r="I157" s="194">
        <f t="shared" si="100"/>
        <v>0</v>
      </c>
      <c r="J157" s="194">
        <f t="shared" si="100"/>
        <v>0</v>
      </c>
      <c r="K157" s="194">
        <f t="shared" si="100"/>
        <v>0</v>
      </c>
      <c r="L157" s="194">
        <f t="shared" si="100"/>
        <v>0</v>
      </c>
      <c r="M157" s="194">
        <f t="shared" si="100"/>
        <v>0</v>
      </c>
      <c r="N157" s="194">
        <f t="shared" si="100"/>
        <v>0</v>
      </c>
      <c r="O157" s="194">
        <f t="shared" si="100"/>
        <v>0</v>
      </c>
      <c r="P157" s="194">
        <f t="shared" si="100"/>
        <v>0</v>
      </c>
      <c r="Q157" s="194">
        <f t="shared" si="100"/>
        <v>0</v>
      </c>
      <c r="R157" s="194">
        <f t="shared" si="100"/>
        <v>0</v>
      </c>
      <c r="S157" s="194">
        <f t="shared" si="100"/>
        <v>0</v>
      </c>
      <c r="T157" s="194">
        <f t="shared" si="100"/>
        <v>0</v>
      </c>
      <c r="U157" s="194">
        <f t="shared" si="100"/>
        <v>0</v>
      </c>
      <c r="V157" s="194">
        <f t="shared" si="100"/>
        <v>0</v>
      </c>
      <c r="W157" s="194">
        <f t="shared" si="100"/>
        <v>1</v>
      </c>
      <c r="X157" s="194">
        <f t="shared" si="100"/>
        <v>1</v>
      </c>
      <c r="Y157" s="194">
        <f t="shared" si="100"/>
        <v>1</v>
      </c>
      <c r="Z157" s="194">
        <f t="shared" si="100"/>
        <v>1</v>
      </c>
      <c r="AA157" s="82">
        <f t="shared" si="100"/>
        <v>1</v>
      </c>
      <c r="AB157" s="194">
        <f t="shared" si="100"/>
        <v>1</v>
      </c>
      <c r="AC157" s="194">
        <f t="shared" si="100"/>
        <v>1</v>
      </c>
      <c r="AD157" s="194">
        <f t="shared" si="100"/>
        <v>1</v>
      </c>
      <c r="AE157" s="194">
        <f t="shared" si="100"/>
        <v>1</v>
      </c>
      <c r="AF157" s="194">
        <f t="shared" si="100"/>
        <v>1</v>
      </c>
      <c r="AG157" s="194">
        <f t="shared" si="100"/>
        <v>1</v>
      </c>
      <c r="AH157" s="194">
        <f t="shared" si="100"/>
        <v>1</v>
      </c>
      <c r="AI157" s="194">
        <f t="shared" si="100"/>
        <v>1</v>
      </c>
      <c r="AJ157" s="194">
        <f t="shared" si="100"/>
        <v>1</v>
      </c>
      <c r="AK157" s="194">
        <f t="shared" ref="AK157:BB157" si="101">+AJ157+AK156</f>
        <v>1</v>
      </c>
      <c r="AL157" s="194">
        <f t="shared" si="101"/>
        <v>1</v>
      </c>
      <c r="AM157" s="194">
        <f t="shared" si="101"/>
        <v>1</v>
      </c>
      <c r="AN157" s="194">
        <f t="shared" si="101"/>
        <v>1</v>
      </c>
      <c r="AO157" s="194">
        <f t="shared" si="101"/>
        <v>1</v>
      </c>
      <c r="AP157" s="194">
        <f t="shared" si="101"/>
        <v>1</v>
      </c>
      <c r="AQ157" s="194">
        <f t="shared" si="101"/>
        <v>1</v>
      </c>
      <c r="AR157" s="194">
        <f t="shared" si="101"/>
        <v>1</v>
      </c>
      <c r="AS157" s="194">
        <f t="shared" si="101"/>
        <v>1</v>
      </c>
      <c r="AT157" s="194">
        <f t="shared" si="101"/>
        <v>1</v>
      </c>
      <c r="AU157" s="194">
        <f t="shared" si="101"/>
        <v>1</v>
      </c>
      <c r="AV157" s="194">
        <f t="shared" si="101"/>
        <v>1</v>
      </c>
      <c r="AW157" s="194">
        <f t="shared" si="101"/>
        <v>1</v>
      </c>
      <c r="AX157" s="194">
        <f t="shared" si="101"/>
        <v>1</v>
      </c>
      <c r="AY157" s="194">
        <f t="shared" si="101"/>
        <v>1</v>
      </c>
      <c r="AZ157" s="194">
        <f t="shared" si="101"/>
        <v>1</v>
      </c>
      <c r="BA157" s="195">
        <f t="shared" si="101"/>
        <v>1</v>
      </c>
      <c r="BB157" s="193">
        <f t="shared" si="101"/>
        <v>1</v>
      </c>
    </row>
    <row r="158" spans="2:89" s="211" customFormat="1" x14ac:dyDescent="0.25">
      <c r="B158" s="208"/>
      <c r="C158" s="298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83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10"/>
      <c r="BB158" s="208"/>
    </row>
    <row r="159" spans="2:89" s="197" customFormat="1" x14ac:dyDescent="0.25">
      <c r="B159" s="197" t="s">
        <v>108</v>
      </c>
      <c r="C159" s="198">
        <v>8</v>
      </c>
      <c r="D159" s="199">
        <f t="shared" ref="D159:AI159" si="102">+D155*$C159</f>
        <v>0</v>
      </c>
      <c r="E159" s="199">
        <f t="shared" si="102"/>
        <v>0</v>
      </c>
      <c r="F159" s="199">
        <f t="shared" si="102"/>
        <v>0</v>
      </c>
      <c r="G159" s="199">
        <f t="shared" si="102"/>
        <v>0</v>
      </c>
      <c r="H159" s="199">
        <f t="shared" si="102"/>
        <v>0</v>
      </c>
      <c r="I159" s="199">
        <f t="shared" si="102"/>
        <v>0</v>
      </c>
      <c r="J159" s="199">
        <f t="shared" si="102"/>
        <v>0</v>
      </c>
      <c r="K159" s="199">
        <f t="shared" si="102"/>
        <v>0</v>
      </c>
      <c r="L159" s="199">
        <f t="shared" si="102"/>
        <v>0</v>
      </c>
      <c r="M159" s="199">
        <f t="shared" si="102"/>
        <v>0</v>
      </c>
      <c r="N159" s="199">
        <f t="shared" si="102"/>
        <v>0</v>
      </c>
      <c r="O159" s="199">
        <f t="shared" si="102"/>
        <v>0</v>
      </c>
      <c r="P159" s="199">
        <f t="shared" si="102"/>
        <v>0</v>
      </c>
      <c r="Q159" s="199">
        <f t="shared" si="102"/>
        <v>0</v>
      </c>
      <c r="R159" s="199">
        <f t="shared" si="102"/>
        <v>0</v>
      </c>
      <c r="S159" s="199">
        <f t="shared" si="102"/>
        <v>0</v>
      </c>
      <c r="T159" s="199">
        <f t="shared" si="102"/>
        <v>0</v>
      </c>
      <c r="U159" s="199">
        <f t="shared" si="102"/>
        <v>0</v>
      </c>
      <c r="V159" s="199">
        <f t="shared" si="102"/>
        <v>0</v>
      </c>
      <c r="W159" s="199">
        <f t="shared" si="102"/>
        <v>8</v>
      </c>
      <c r="X159" s="199">
        <f t="shared" si="102"/>
        <v>8</v>
      </c>
      <c r="Y159" s="199">
        <f t="shared" si="102"/>
        <v>8</v>
      </c>
      <c r="Z159" s="199">
        <f t="shared" si="102"/>
        <v>8</v>
      </c>
      <c r="AA159" s="90">
        <f t="shared" si="102"/>
        <v>8</v>
      </c>
      <c r="AB159" s="199">
        <f t="shared" si="102"/>
        <v>8</v>
      </c>
      <c r="AC159" s="199">
        <f t="shared" si="102"/>
        <v>8</v>
      </c>
      <c r="AD159" s="199">
        <f t="shared" si="102"/>
        <v>8</v>
      </c>
      <c r="AE159" s="199">
        <f t="shared" si="102"/>
        <v>8</v>
      </c>
      <c r="AF159" s="199">
        <f t="shared" si="102"/>
        <v>8</v>
      </c>
      <c r="AG159" s="199">
        <f t="shared" si="102"/>
        <v>8</v>
      </c>
      <c r="AH159" s="199">
        <f t="shared" si="102"/>
        <v>8</v>
      </c>
      <c r="AI159" s="199">
        <f t="shared" si="102"/>
        <v>8</v>
      </c>
      <c r="AJ159" s="199">
        <f t="shared" ref="AJ159:BB159" si="103">+AJ155*$C159</f>
        <v>8</v>
      </c>
      <c r="AK159" s="199">
        <f t="shared" si="103"/>
        <v>8</v>
      </c>
      <c r="AL159" s="199">
        <f t="shared" si="103"/>
        <v>8</v>
      </c>
      <c r="AM159" s="199">
        <f t="shared" si="103"/>
        <v>8</v>
      </c>
      <c r="AN159" s="199">
        <f t="shared" si="103"/>
        <v>8</v>
      </c>
      <c r="AO159" s="199">
        <f t="shared" si="103"/>
        <v>8</v>
      </c>
      <c r="AP159" s="199">
        <f t="shared" si="103"/>
        <v>8</v>
      </c>
      <c r="AQ159" s="199">
        <f t="shared" si="103"/>
        <v>8</v>
      </c>
      <c r="AR159" s="199">
        <f t="shared" si="103"/>
        <v>8</v>
      </c>
      <c r="AS159" s="199">
        <f t="shared" si="103"/>
        <v>8</v>
      </c>
      <c r="AT159" s="199">
        <f t="shared" si="103"/>
        <v>8</v>
      </c>
      <c r="AU159" s="199">
        <f t="shared" si="103"/>
        <v>8</v>
      </c>
      <c r="AV159" s="199">
        <f t="shared" si="103"/>
        <v>8</v>
      </c>
      <c r="AW159" s="199">
        <f t="shared" si="103"/>
        <v>8</v>
      </c>
      <c r="AX159" s="199">
        <f t="shared" si="103"/>
        <v>8</v>
      </c>
      <c r="AY159" s="199">
        <f t="shared" si="103"/>
        <v>8</v>
      </c>
      <c r="AZ159" s="199">
        <f t="shared" si="103"/>
        <v>8</v>
      </c>
      <c r="BA159" s="200">
        <f t="shared" si="103"/>
        <v>8</v>
      </c>
      <c r="BB159" s="201">
        <f t="shared" si="103"/>
        <v>8</v>
      </c>
      <c r="BC159" s="201"/>
      <c r="BF159" s="201"/>
      <c r="BG159" s="201"/>
      <c r="BH159" s="201"/>
      <c r="BI159" s="201"/>
      <c r="BJ159" s="201"/>
      <c r="BK159" s="201"/>
      <c r="BL159" s="201"/>
      <c r="BM159" s="201"/>
      <c r="BN159" s="201"/>
      <c r="BO159" s="201"/>
      <c r="BP159" s="201"/>
      <c r="BQ159" s="201"/>
      <c r="BR159" s="201"/>
      <c r="BS159" s="201"/>
      <c r="BT159" s="201"/>
      <c r="BU159" s="201"/>
      <c r="BV159" s="201"/>
      <c r="BW159" s="201"/>
      <c r="BX159" s="201"/>
      <c r="BY159" s="201"/>
      <c r="BZ159" s="201"/>
      <c r="CA159" s="201"/>
      <c r="CB159" s="201"/>
      <c r="CC159" s="201"/>
      <c r="CD159" s="201"/>
      <c r="CE159" s="201"/>
      <c r="CF159" s="201"/>
      <c r="CG159" s="201"/>
      <c r="CH159" s="201"/>
      <c r="CI159" s="201"/>
      <c r="CJ159" s="201"/>
      <c r="CK159" s="201"/>
    </row>
    <row r="160" spans="2:89" s="202" customFormat="1" ht="13.8" thickBot="1" x14ac:dyDescent="0.3">
      <c r="B160" s="202" t="s">
        <v>109</v>
      </c>
      <c r="C160" s="203" t="str">
        <f>+'NTP or Sold'!C14</f>
        <v>NTP</v>
      </c>
      <c r="D160" s="204">
        <f t="shared" ref="D160:AI160" si="104">+D157*$C159</f>
        <v>0</v>
      </c>
      <c r="E160" s="204">
        <f t="shared" si="104"/>
        <v>0</v>
      </c>
      <c r="F160" s="204">
        <f t="shared" si="104"/>
        <v>0</v>
      </c>
      <c r="G160" s="204">
        <f t="shared" si="104"/>
        <v>0</v>
      </c>
      <c r="H160" s="204">
        <f t="shared" si="104"/>
        <v>0</v>
      </c>
      <c r="I160" s="204">
        <f t="shared" si="104"/>
        <v>0</v>
      </c>
      <c r="J160" s="204">
        <f t="shared" si="104"/>
        <v>0</v>
      </c>
      <c r="K160" s="204">
        <f t="shared" si="104"/>
        <v>0</v>
      </c>
      <c r="L160" s="204">
        <f t="shared" si="104"/>
        <v>0</v>
      </c>
      <c r="M160" s="204">
        <f t="shared" si="104"/>
        <v>0</v>
      </c>
      <c r="N160" s="204">
        <f t="shared" si="104"/>
        <v>0</v>
      </c>
      <c r="O160" s="204">
        <f t="shared" si="104"/>
        <v>0</v>
      </c>
      <c r="P160" s="204">
        <f t="shared" si="104"/>
        <v>0</v>
      </c>
      <c r="Q160" s="204">
        <f t="shared" si="104"/>
        <v>0</v>
      </c>
      <c r="R160" s="204">
        <f t="shared" si="104"/>
        <v>0</v>
      </c>
      <c r="S160" s="204">
        <f t="shared" si="104"/>
        <v>0</v>
      </c>
      <c r="T160" s="204">
        <f t="shared" si="104"/>
        <v>0</v>
      </c>
      <c r="U160" s="204">
        <f t="shared" si="104"/>
        <v>0</v>
      </c>
      <c r="V160" s="204">
        <f t="shared" si="104"/>
        <v>0</v>
      </c>
      <c r="W160" s="204">
        <f t="shared" si="104"/>
        <v>8</v>
      </c>
      <c r="X160" s="204">
        <f t="shared" si="104"/>
        <v>8</v>
      </c>
      <c r="Y160" s="204">
        <f t="shared" si="104"/>
        <v>8</v>
      </c>
      <c r="Z160" s="204">
        <f t="shared" si="104"/>
        <v>8</v>
      </c>
      <c r="AA160" s="136">
        <f t="shared" si="104"/>
        <v>8</v>
      </c>
      <c r="AB160" s="204">
        <f t="shared" si="104"/>
        <v>8</v>
      </c>
      <c r="AC160" s="204">
        <f t="shared" si="104"/>
        <v>8</v>
      </c>
      <c r="AD160" s="204">
        <f t="shared" si="104"/>
        <v>8</v>
      </c>
      <c r="AE160" s="204">
        <f t="shared" si="104"/>
        <v>8</v>
      </c>
      <c r="AF160" s="204">
        <f t="shared" si="104"/>
        <v>8</v>
      </c>
      <c r="AG160" s="204">
        <f t="shared" si="104"/>
        <v>8</v>
      </c>
      <c r="AH160" s="204">
        <f t="shared" si="104"/>
        <v>8</v>
      </c>
      <c r="AI160" s="204">
        <f t="shared" si="104"/>
        <v>8</v>
      </c>
      <c r="AJ160" s="204">
        <f t="shared" ref="AJ160:BB160" si="105">+AJ157*$C159</f>
        <v>8</v>
      </c>
      <c r="AK160" s="204">
        <f t="shared" si="105"/>
        <v>8</v>
      </c>
      <c r="AL160" s="204">
        <f t="shared" si="105"/>
        <v>8</v>
      </c>
      <c r="AM160" s="204">
        <f t="shared" si="105"/>
        <v>8</v>
      </c>
      <c r="AN160" s="204">
        <f t="shared" si="105"/>
        <v>8</v>
      </c>
      <c r="AO160" s="204">
        <f t="shared" si="105"/>
        <v>8</v>
      </c>
      <c r="AP160" s="204">
        <f t="shared" si="105"/>
        <v>8</v>
      </c>
      <c r="AQ160" s="204">
        <f t="shared" si="105"/>
        <v>8</v>
      </c>
      <c r="AR160" s="204">
        <f t="shared" si="105"/>
        <v>8</v>
      </c>
      <c r="AS160" s="204">
        <f t="shared" si="105"/>
        <v>8</v>
      </c>
      <c r="AT160" s="204">
        <f t="shared" si="105"/>
        <v>8</v>
      </c>
      <c r="AU160" s="204">
        <f t="shared" si="105"/>
        <v>8</v>
      </c>
      <c r="AV160" s="204">
        <f t="shared" si="105"/>
        <v>8</v>
      </c>
      <c r="AW160" s="204">
        <f t="shared" si="105"/>
        <v>8</v>
      </c>
      <c r="AX160" s="204">
        <f t="shared" si="105"/>
        <v>8</v>
      </c>
      <c r="AY160" s="204">
        <f t="shared" si="105"/>
        <v>8</v>
      </c>
      <c r="AZ160" s="204">
        <f t="shared" si="105"/>
        <v>8</v>
      </c>
      <c r="BA160" s="205">
        <f t="shared" si="105"/>
        <v>8</v>
      </c>
      <c r="BB160" s="206">
        <f t="shared" si="105"/>
        <v>8</v>
      </c>
      <c r="BC160" s="206"/>
      <c r="BF160" s="206"/>
      <c r="BG160" s="206"/>
      <c r="BH160" s="206"/>
      <c r="BI160" s="206"/>
      <c r="BJ160" s="206"/>
      <c r="BK160" s="206"/>
      <c r="BL160" s="206"/>
      <c r="BM160" s="206"/>
      <c r="BN160" s="206"/>
      <c r="BO160" s="206"/>
      <c r="BP160" s="206"/>
      <c r="BQ160" s="206"/>
      <c r="BR160" s="206"/>
      <c r="BS160" s="206"/>
      <c r="BT160" s="206"/>
      <c r="BU160" s="206"/>
      <c r="BV160" s="206"/>
      <c r="BW160" s="206"/>
      <c r="BX160" s="206"/>
      <c r="BY160" s="206"/>
      <c r="BZ160" s="206"/>
      <c r="CA160" s="206"/>
      <c r="CB160" s="206"/>
      <c r="CC160" s="206"/>
      <c r="CD160" s="206"/>
      <c r="CE160" s="206"/>
      <c r="CF160" s="206"/>
      <c r="CG160" s="206"/>
      <c r="CH160" s="206"/>
      <c r="CI160" s="206"/>
      <c r="CJ160" s="206"/>
      <c r="CK160" s="206"/>
    </row>
    <row r="161" spans="2:89" s="192" customFormat="1" ht="15" customHeight="1" thickTop="1" x14ac:dyDescent="0.25">
      <c r="B161" s="197" t="str">
        <f>+'NTP or Sold'!H15</f>
        <v>Fr 6B 60 hz power barges</v>
      </c>
      <c r="C161" s="297" t="str">
        <f>+'NTP or Sold'!T15</f>
        <v>Nigeria Barge II (APACHI)</v>
      </c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81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191"/>
    </row>
    <row r="162" spans="2:89" s="196" customFormat="1" x14ac:dyDescent="0.25">
      <c r="B162" s="193" t="s">
        <v>104</v>
      </c>
      <c r="C162" s="298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5">
      <c r="B163" s="193" t="s">
        <v>105</v>
      </c>
      <c r="C163" s="298"/>
      <c r="D163" s="194">
        <f>+D162</f>
        <v>0</v>
      </c>
      <c r="E163" s="194">
        <f t="shared" ref="E163:AJ163" si="106">+D163+E162</f>
        <v>0</v>
      </c>
      <c r="F163" s="194">
        <f t="shared" si="106"/>
        <v>0</v>
      </c>
      <c r="G163" s="194">
        <f t="shared" si="106"/>
        <v>0</v>
      </c>
      <c r="H163" s="194">
        <f t="shared" si="106"/>
        <v>0</v>
      </c>
      <c r="I163" s="194">
        <f t="shared" si="106"/>
        <v>0</v>
      </c>
      <c r="J163" s="194">
        <f t="shared" si="106"/>
        <v>0</v>
      </c>
      <c r="K163" s="194">
        <f t="shared" si="106"/>
        <v>0</v>
      </c>
      <c r="L163" s="194">
        <f t="shared" si="106"/>
        <v>0</v>
      </c>
      <c r="M163" s="194">
        <f t="shared" si="106"/>
        <v>0</v>
      </c>
      <c r="N163" s="194">
        <f t="shared" si="106"/>
        <v>0</v>
      </c>
      <c r="O163" s="194">
        <f t="shared" si="106"/>
        <v>0</v>
      </c>
      <c r="P163" s="194">
        <f t="shared" si="106"/>
        <v>0</v>
      </c>
      <c r="Q163" s="194">
        <f t="shared" si="106"/>
        <v>0</v>
      </c>
      <c r="R163" s="194">
        <f t="shared" si="106"/>
        <v>0</v>
      </c>
      <c r="S163" s="194">
        <f t="shared" si="106"/>
        <v>0</v>
      </c>
      <c r="T163" s="194">
        <f t="shared" si="106"/>
        <v>0</v>
      </c>
      <c r="U163" s="194">
        <f t="shared" si="106"/>
        <v>0</v>
      </c>
      <c r="V163" s="194">
        <f t="shared" si="106"/>
        <v>0</v>
      </c>
      <c r="W163" s="194">
        <f t="shared" si="106"/>
        <v>1</v>
      </c>
      <c r="X163" s="194">
        <f t="shared" si="106"/>
        <v>1</v>
      </c>
      <c r="Y163" s="194">
        <f t="shared" si="106"/>
        <v>1</v>
      </c>
      <c r="Z163" s="194">
        <f t="shared" si="106"/>
        <v>1</v>
      </c>
      <c r="AA163" s="82">
        <f t="shared" si="106"/>
        <v>1</v>
      </c>
      <c r="AB163" s="194">
        <f t="shared" si="106"/>
        <v>1</v>
      </c>
      <c r="AC163" s="194">
        <f t="shared" si="106"/>
        <v>1</v>
      </c>
      <c r="AD163" s="194">
        <f t="shared" si="106"/>
        <v>1</v>
      </c>
      <c r="AE163" s="194">
        <f t="shared" si="106"/>
        <v>1</v>
      </c>
      <c r="AF163" s="194">
        <f t="shared" si="106"/>
        <v>1</v>
      </c>
      <c r="AG163" s="194">
        <f t="shared" si="106"/>
        <v>1</v>
      </c>
      <c r="AH163" s="194">
        <f t="shared" si="106"/>
        <v>1</v>
      </c>
      <c r="AI163" s="194">
        <f t="shared" si="106"/>
        <v>1</v>
      </c>
      <c r="AJ163" s="194">
        <f t="shared" si="106"/>
        <v>1</v>
      </c>
      <c r="AK163" s="194">
        <f t="shared" ref="AK163:BB163" si="107">+AJ163+AK162</f>
        <v>1</v>
      </c>
      <c r="AL163" s="194">
        <f t="shared" si="107"/>
        <v>1</v>
      </c>
      <c r="AM163" s="194">
        <f t="shared" si="107"/>
        <v>1</v>
      </c>
      <c r="AN163" s="194">
        <f t="shared" si="107"/>
        <v>1</v>
      </c>
      <c r="AO163" s="194">
        <f t="shared" si="107"/>
        <v>1</v>
      </c>
      <c r="AP163" s="194">
        <f t="shared" si="107"/>
        <v>1</v>
      </c>
      <c r="AQ163" s="194">
        <f t="shared" si="107"/>
        <v>1</v>
      </c>
      <c r="AR163" s="194">
        <f t="shared" si="107"/>
        <v>1</v>
      </c>
      <c r="AS163" s="194">
        <f t="shared" si="107"/>
        <v>1</v>
      </c>
      <c r="AT163" s="194">
        <f t="shared" si="107"/>
        <v>1</v>
      </c>
      <c r="AU163" s="194">
        <f t="shared" si="107"/>
        <v>1</v>
      </c>
      <c r="AV163" s="194">
        <f t="shared" si="107"/>
        <v>1</v>
      </c>
      <c r="AW163" s="194">
        <f t="shared" si="107"/>
        <v>1</v>
      </c>
      <c r="AX163" s="194">
        <f t="shared" si="107"/>
        <v>1</v>
      </c>
      <c r="AY163" s="194">
        <f t="shared" si="107"/>
        <v>1</v>
      </c>
      <c r="AZ163" s="194">
        <f t="shared" si="107"/>
        <v>1</v>
      </c>
      <c r="BA163" s="195">
        <f t="shared" si="107"/>
        <v>1</v>
      </c>
      <c r="BB163" s="193">
        <f t="shared" si="107"/>
        <v>1</v>
      </c>
    </row>
    <row r="164" spans="2:89" s="196" customFormat="1" x14ac:dyDescent="0.25">
      <c r="B164" s="193" t="s">
        <v>106</v>
      </c>
      <c r="C164" s="298"/>
      <c r="D164" s="194">
        <v>0</v>
      </c>
      <c r="E164" s="194">
        <v>0</v>
      </c>
      <c r="F164" s="194">
        <v>0</v>
      </c>
      <c r="G164" s="194">
        <v>0</v>
      </c>
      <c r="H164" s="194">
        <v>0</v>
      </c>
      <c r="I164" s="194">
        <v>0</v>
      </c>
      <c r="J164" s="194">
        <v>0</v>
      </c>
      <c r="K164" s="194">
        <v>0</v>
      </c>
      <c r="L164" s="194">
        <v>0</v>
      </c>
      <c r="M164" s="194">
        <v>0</v>
      </c>
      <c r="N164" s="194">
        <v>0</v>
      </c>
      <c r="O164" s="194">
        <v>0</v>
      </c>
      <c r="P164" s="194">
        <v>0</v>
      </c>
      <c r="Q164" s="194">
        <v>0</v>
      </c>
      <c r="R164" s="194">
        <v>0</v>
      </c>
      <c r="S164" s="194">
        <v>0</v>
      </c>
      <c r="T164" s="194">
        <v>0</v>
      </c>
      <c r="U164" s="194">
        <v>0</v>
      </c>
      <c r="V164" s="194">
        <v>0</v>
      </c>
      <c r="W164" s="194">
        <v>1</v>
      </c>
      <c r="X164" s="194">
        <v>0</v>
      </c>
      <c r="Y164" s="194">
        <v>0</v>
      </c>
      <c r="Z164" s="194">
        <v>0</v>
      </c>
      <c r="AA164" s="82">
        <v>0</v>
      </c>
      <c r="AB164" s="194">
        <v>0</v>
      </c>
      <c r="AC164" s="194">
        <v>0</v>
      </c>
      <c r="AD164" s="194">
        <v>0</v>
      </c>
      <c r="AE164" s="194">
        <v>0</v>
      </c>
      <c r="AF164" s="194">
        <v>0</v>
      </c>
      <c r="AG164" s="194">
        <v>0</v>
      </c>
      <c r="AH164" s="194">
        <v>0</v>
      </c>
      <c r="AI164" s="194">
        <v>0</v>
      </c>
      <c r="AJ164" s="194">
        <v>0</v>
      </c>
      <c r="AK164" s="194">
        <v>0</v>
      </c>
      <c r="AL164" s="194">
        <v>0</v>
      </c>
      <c r="AM164" s="194">
        <v>0</v>
      </c>
      <c r="AN164" s="194">
        <v>0</v>
      </c>
      <c r="AO164" s="194">
        <v>0</v>
      </c>
      <c r="AP164" s="194">
        <v>0</v>
      </c>
      <c r="AQ164" s="194">
        <v>0</v>
      </c>
      <c r="AR164" s="194">
        <v>0</v>
      </c>
      <c r="AS164" s="194">
        <v>0</v>
      </c>
      <c r="AT164" s="194">
        <v>0</v>
      </c>
      <c r="AU164" s="194">
        <v>0</v>
      </c>
      <c r="AV164" s="194">
        <v>0</v>
      </c>
      <c r="AW164" s="194">
        <v>0</v>
      </c>
      <c r="AX164" s="194">
        <v>0</v>
      </c>
      <c r="AY164" s="194">
        <v>0</v>
      </c>
      <c r="AZ164" s="194">
        <v>0</v>
      </c>
      <c r="BA164" s="195">
        <v>0</v>
      </c>
      <c r="BB164" s="193">
        <v>0</v>
      </c>
      <c r="BC164" s="196">
        <f>SUM(N164:BB164)</f>
        <v>1</v>
      </c>
    </row>
    <row r="165" spans="2:89" s="196" customFormat="1" x14ac:dyDescent="0.25">
      <c r="B165" s="193" t="s">
        <v>107</v>
      </c>
      <c r="C165" s="298"/>
      <c r="D165" s="194">
        <f>+D164</f>
        <v>0</v>
      </c>
      <c r="E165" s="194">
        <f t="shared" ref="E165:AJ165" si="108">+D165+E164</f>
        <v>0</v>
      </c>
      <c r="F165" s="194">
        <f t="shared" si="108"/>
        <v>0</v>
      </c>
      <c r="G165" s="194">
        <f t="shared" si="108"/>
        <v>0</v>
      </c>
      <c r="H165" s="194">
        <f t="shared" si="108"/>
        <v>0</v>
      </c>
      <c r="I165" s="194">
        <f t="shared" si="108"/>
        <v>0</v>
      </c>
      <c r="J165" s="194">
        <f t="shared" si="108"/>
        <v>0</v>
      </c>
      <c r="K165" s="194">
        <f t="shared" si="108"/>
        <v>0</v>
      </c>
      <c r="L165" s="194">
        <f t="shared" si="108"/>
        <v>0</v>
      </c>
      <c r="M165" s="194">
        <f t="shared" si="108"/>
        <v>0</v>
      </c>
      <c r="N165" s="194">
        <f t="shared" si="108"/>
        <v>0</v>
      </c>
      <c r="O165" s="194">
        <f t="shared" si="108"/>
        <v>0</v>
      </c>
      <c r="P165" s="194">
        <f t="shared" si="108"/>
        <v>0</v>
      </c>
      <c r="Q165" s="194">
        <f t="shared" si="108"/>
        <v>0</v>
      </c>
      <c r="R165" s="194">
        <f t="shared" si="108"/>
        <v>0</v>
      </c>
      <c r="S165" s="194">
        <f t="shared" si="108"/>
        <v>0</v>
      </c>
      <c r="T165" s="194">
        <f t="shared" si="108"/>
        <v>0</v>
      </c>
      <c r="U165" s="194">
        <f t="shared" si="108"/>
        <v>0</v>
      </c>
      <c r="V165" s="194">
        <f t="shared" si="108"/>
        <v>0</v>
      </c>
      <c r="W165" s="194">
        <f t="shared" si="108"/>
        <v>1</v>
      </c>
      <c r="X165" s="194">
        <f t="shared" si="108"/>
        <v>1</v>
      </c>
      <c r="Y165" s="194">
        <f t="shared" si="108"/>
        <v>1</v>
      </c>
      <c r="Z165" s="194">
        <f t="shared" si="108"/>
        <v>1</v>
      </c>
      <c r="AA165" s="82">
        <f t="shared" si="108"/>
        <v>1</v>
      </c>
      <c r="AB165" s="194">
        <f t="shared" si="108"/>
        <v>1</v>
      </c>
      <c r="AC165" s="194">
        <f t="shared" si="108"/>
        <v>1</v>
      </c>
      <c r="AD165" s="194">
        <f t="shared" si="108"/>
        <v>1</v>
      </c>
      <c r="AE165" s="194">
        <f t="shared" si="108"/>
        <v>1</v>
      </c>
      <c r="AF165" s="194">
        <f t="shared" si="108"/>
        <v>1</v>
      </c>
      <c r="AG165" s="194">
        <f t="shared" si="108"/>
        <v>1</v>
      </c>
      <c r="AH165" s="194">
        <f t="shared" si="108"/>
        <v>1</v>
      </c>
      <c r="AI165" s="194">
        <f t="shared" si="108"/>
        <v>1</v>
      </c>
      <c r="AJ165" s="194">
        <f t="shared" si="108"/>
        <v>1</v>
      </c>
      <c r="AK165" s="194">
        <f t="shared" ref="AK165:BB165" si="109">+AJ165+AK164</f>
        <v>1</v>
      </c>
      <c r="AL165" s="194">
        <f t="shared" si="109"/>
        <v>1</v>
      </c>
      <c r="AM165" s="194">
        <f t="shared" si="109"/>
        <v>1</v>
      </c>
      <c r="AN165" s="194">
        <f t="shared" si="109"/>
        <v>1</v>
      </c>
      <c r="AO165" s="194">
        <f t="shared" si="109"/>
        <v>1</v>
      </c>
      <c r="AP165" s="194">
        <f t="shared" si="109"/>
        <v>1</v>
      </c>
      <c r="AQ165" s="194">
        <f t="shared" si="109"/>
        <v>1</v>
      </c>
      <c r="AR165" s="194">
        <f t="shared" si="109"/>
        <v>1</v>
      </c>
      <c r="AS165" s="194">
        <f t="shared" si="109"/>
        <v>1</v>
      </c>
      <c r="AT165" s="194">
        <f t="shared" si="109"/>
        <v>1</v>
      </c>
      <c r="AU165" s="194">
        <f t="shared" si="109"/>
        <v>1</v>
      </c>
      <c r="AV165" s="194">
        <f t="shared" si="109"/>
        <v>1</v>
      </c>
      <c r="AW165" s="194">
        <f t="shared" si="109"/>
        <v>1</v>
      </c>
      <c r="AX165" s="194">
        <f t="shared" si="109"/>
        <v>1</v>
      </c>
      <c r="AY165" s="194">
        <f t="shared" si="109"/>
        <v>1</v>
      </c>
      <c r="AZ165" s="194">
        <f t="shared" si="109"/>
        <v>1</v>
      </c>
      <c r="BA165" s="195">
        <f t="shared" si="109"/>
        <v>1</v>
      </c>
      <c r="BB165" s="193">
        <f t="shared" si="109"/>
        <v>1</v>
      </c>
    </row>
    <row r="166" spans="2:89" s="211" customFormat="1" x14ac:dyDescent="0.25">
      <c r="B166" s="208"/>
      <c r="C166" s="298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83"/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10"/>
      <c r="BB166" s="208"/>
    </row>
    <row r="167" spans="2:89" s="197" customFormat="1" x14ac:dyDescent="0.25">
      <c r="B167" s="197" t="s">
        <v>108</v>
      </c>
      <c r="C167" s="198">
        <v>8</v>
      </c>
      <c r="D167" s="199">
        <f t="shared" ref="D167:AI167" si="110">+D163*$C167</f>
        <v>0</v>
      </c>
      <c r="E167" s="199">
        <f t="shared" si="110"/>
        <v>0</v>
      </c>
      <c r="F167" s="199">
        <f t="shared" si="110"/>
        <v>0</v>
      </c>
      <c r="G167" s="199">
        <f t="shared" si="110"/>
        <v>0</v>
      </c>
      <c r="H167" s="199">
        <f t="shared" si="110"/>
        <v>0</v>
      </c>
      <c r="I167" s="199">
        <f t="shared" si="110"/>
        <v>0</v>
      </c>
      <c r="J167" s="199">
        <f t="shared" si="110"/>
        <v>0</v>
      </c>
      <c r="K167" s="199">
        <f t="shared" si="110"/>
        <v>0</v>
      </c>
      <c r="L167" s="199">
        <f t="shared" si="110"/>
        <v>0</v>
      </c>
      <c r="M167" s="199">
        <f t="shared" si="110"/>
        <v>0</v>
      </c>
      <c r="N167" s="199">
        <f t="shared" si="110"/>
        <v>0</v>
      </c>
      <c r="O167" s="199">
        <f t="shared" si="110"/>
        <v>0</v>
      </c>
      <c r="P167" s="199">
        <f t="shared" si="110"/>
        <v>0</v>
      </c>
      <c r="Q167" s="199">
        <f t="shared" si="110"/>
        <v>0</v>
      </c>
      <c r="R167" s="199">
        <f t="shared" si="110"/>
        <v>0</v>
      </c>
      <c r="S167" s="199">
        <f t="shared" si="110"/>
        <v>0</v>
      </c>
      <c r="T167" s="199">
        <f t="shared" si="110"/>
        <v>0</v>
      </c>
      <c r="U167" s="199">
        <f t="shared" si="110"/>
        <v>0</v>
      </c>
      <c r="V167" s="199">
        <f t="shared" si="110"/>
        <v>0</v>
      </c>
      <c r="W167" s="199">
        <f t="shared" si="110"/>
        <v>8</v>
      </c>
      <c r="X167" s="199">
        <f t="shared" si="110"/>
        <v>8</v>
      </c>
      <c r="Y167" s="199">
        <f t="shared" si="110"/>
        <v>8</v>
      </c>
      <c r="Z167" s="199">
        <f t="shared" si="110"/>
        <v>8</v>
      </c>
      <c r="AA167" s="90">
        <f t="shared" si="110"/>
        <v>8</v>
      </c>
      <c r="AB167" s="199">
        <f t="shared" si="110"/>
        <v>8</v>
      </c>
      <c r="AC167" s="199">
        <f t="shared" si="110"/>
        <v>8</v>
      </c>
      <c r="AD167" s="199">
        <f t="shared" si="110"/>
        <v>8</v>
      </c>
      <c r="AE167" s="199">
        <f t="shared" si="110"/>
        <v>8</v>
      </c>
      <c r="AF167" s="199">
        <f t="shared" si="110"/>
        <v>8</v>
      </c>
      <c r="AG167" s="199">
        <f t="shared" si="110"/>
        <v>8</v>
      </c>
      <c r="AH167" s="199">
        <f t="shared" si="110"/>
        <v>8</v>
      </c>
      <c r="AI167" s="199">
        <f t="shared" si="110"/>
        <v>8</v>
      </c>
      <c r="AJ167" s="199">
        <f t="shared" ref="AJ167:BB167" si="111">+AJ163*$C167</f>
        <v>8</v>
      </c>
      <c r="AK167" s="199">
        <f t="shared" si="111"/>
        <v>8</v>
      </c>
      <c r="AL167" s="199">
        <f t="shared" si="111"/>
        <v>8</v>
      </c>
      <c r="AM167" s="199">
        <f t="shared" si="111"/>
        <v>8</v>
      </c>
      <c r="AN167" s="199">
        <f t="shared" si="111"/>
        <v>8</v>
      </c>
      <c r="AO167" s="199">
        <f t="shared" si="111"/>
        <v>8</v>
      </c>
      <c r="AP167" s="199">
        <f t="shared" si="111"/>
        <v>8</v>
      </c>
      <c r="AQ167" s="199">
        <f t="shared" si="111"/>
        <v>8</v>
      </c>
      <c r="AR167" s="199">
        <f t="shared" si="111"/>
        <v>8</v>
      </c>
      <c r="AS167" s="199">
        <f t="shared" si="111"/>
        <v>8</v>
      </c>
      <c r="AT167" s="199">
        <f t="shared" si="111"/>
        <v>8</v>
      </c>
      <c r="AU167" s="199">
        <f t="shared" si="111"/>
        <v>8</v>
      </c>
      <c r="AV167" s="199">
        <f t="shared" si="111"/>
        <v>8</v>
      </c>
      <c r="AW167" s="199">
        <f t="shared" si="111"/>
        <v>8</v>
      </c>
      <c r="AX167" s="199">
        <f t="shared" si="111"/>
        <v>8</v>
      </c>
      <c r="AY167" s="199">
        <f t="shared" si="111"/>
        <v>8</v>
      </c>
      <c r="AZ167" s="199">
        <f t="shared" si="111"/>
        <v>8</v>
      </c>
      <c r="BA167" s="200">
        <f t="shared" si="111"/>
        <v>8</v>
      </c>
      <c r="BB167" s="201">
        <f t="shared" si="111"/>
        <v>8</v>
      </c>
      <c r="BC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</row>
    <row r="168" spans="2:89" s="202" customFormat="1" ht="13.8" thickBot="1" x14ac:dyDescent="0.3">
      <c r="B168" s="202" t="s">
        <v>109</v>
      </c>
      <c r="C168" s="203" t="str">
        <f>+'NTP or Sold'!C15</f>
        <v>NTP</v>
      </c>
      <c r="D168" s="204">
        <f t="shared" ref="D168:AI168" si="112">+D165*$C167</f>
        <v>0</v>
      </c>
      <c r="E168" s="204">
        <f t="shared" si="112"/>
        <v>0</v>
      </c>
      <c r="F168" s="204">
        <f t="shared" si="112"/>
        <v>0</v>
      </c>
      <c r="G168" s="204">
        <f t="shared" si="112"/>
        <v>0</v>
      </c>
      <c r="H168" s="204">
        <f t="shared" si="112"/>
        <v>0</v>
      </c>
      <c r="I168" s="204">
        <f t="shared" si="112"/>
        <v>0</v>
      </c>
      <c r="J168" s="204">
        <f t="shared" si="112"/>
        <v>0</v>
      </c>
      <c r="K168" s="204">
        <f t="shared" si="112"/>
        <v>0</v>
      </c>
      <c r="L168" s="204">
        <f t="shared" si="112"/>
        <v>0</v>
      </c>
      <c r="M168" s="204">
        <f t="shared" si="112"/>
        <v>0</v>
      </c>
      <c r="N168" s="204">
        <f t="shared" si="112"/>
        <v>0</v>
      </c>
      <c r="O168" s="204">
        <f t="shared" si="112"/>
        <v>0</v>
      </c>
      <c r="P168" s="204">
        <f t="shared" si="112"/>
        <v>0</v>
      </c>
      <c r="Q168" s="204">
        <f t="shared" si="112"/>
        <v>0</v>
      </c>
      <c r="R168" s="204">
        <f t="shared" si="112"/>
        <v>0</v>
      </c>
      <c r="S168" s="204">
        <f t="shared" si="112"/>
        <v>0</v>
      </c>
      <c r="T168" s="204">
        <f t="shared" si="112"/>
        <v>0</v>
      </c>
      <c r="U168" s="204">
        <f t="shared" si="112"/>
        <v>0</v>
      </c>
      <c r="V168" s="204">
        <f t="shared" si="112"/>
        <v>0</v>
      </c>
      <c r="W168" s="204">
        <f t="shared" si="112"/>
        <v>8</v>
      </c>
      <c r="X168" s="204">
        <f t="shared" si="112"/>
        <v>8</v>
      </c>
      <c r="Y168" s="204">
        <f t="shared" si="112"/>
        <v>8</v>
      </c>
      <c r="Z168" s="204">
        <f t="shared" si="112"/>
        <v>8</v>
      </c>
      <c r="AA168" s="136">
        <f t="shared" si="112"/>
        <v>8</v>
      </c>
      <c r="AB168" s="204">
        <f t="shared" si="112"/>
        <v>8</v>
      </c>
      <c r="AC168" s="204">
        <f t="shared" si="112"/>
        <v>8</v>
      </c>
      <c r="AD168" s="204">
        <f t="shared" si="112"/>
        <v>8</v>
      </c>
      <c r="AE168" s="204">
        <f t="shared" si="112"/>
        <v>8</v>
      </c>
      <c r="AF168" s="204">
        <f t="shared" si="112"/>
        <v>8</v>
      </c>
      <c r="AG168" s="204">
        <f t="shared" si="112"/>
        <v>8</v>
      </c>
      <c r="AH168" s="204">
        <f t="shared" si="112"/>
        <v>8</v>
      </c>
      <c r="AI168" s="204">
        <f t="shared" si="112"/>
        <v>8</v>
      </c>
      <c r="AJ168" s="204">
        <f t="shared" ref="AJ168:BB168" si="113">+AJ165*$C167</f>
        <v>8</v>
      </c>
      <c r="AK168" s="204">
        <f t="shared" si="113"/>
        <v>8</v>
      </c>
      <c r="AL168" s="204">
        <f t="shared" si="113"/>
        <v>8</v>
      </c>
      <c r="AM168" s="204">
        <f t="shared" si="113"/>
        <v>8</v>
      </c>
      <c r="AN168" s="204">
        <f t="shared" si="113"/>
        <v>8</v>
      </c>
      <c r="AO168" s="204">
        <f t="shared" si="113"/>
        <v>8</v>
      </c>
      <c r="AP168" s="204">
        <f t="shared" si="113"/>
        <v>8</v>
      </c>
      <c r="AQ168" s="204">
        <f t="shared" si="113"/>
        <v>8</v>
      </c>
      <c r="AR168" s="204">
        <f t="shared" si="113"/>
        <v>8</v>
      </c>
      <c r="AS168" s="204">
        <f t="shared" si="113"/>
        <v>8</v>
      </c>
      <c r="AT168" s="204">
        <f t="shared" si="113"/>
        <v>8</v>
      </c>
      <c r="AU168" s="204">
        <f t="shared" si="113"/>
        <v>8</v>
      </c>
      <c r="AV168" s="204">
        <f t="shared" si="113"/>
        <v>8</v>
      </c>
      <c r="AW168" s="204">
        <f t="shared" si="113"/>
        <v>8</v>
      </c>
      <c r="AX168" s="204">
        <f t="shared" si="113"/>
        <v>8</v>
      </c>
      <c r="AY168" s="204">
        <f t="shared" si="113"/>
        <v>8</v>
      </c>
      <c r="AZ168" s="204">
        <f t="shared" si="113"/>
        <v>8</v>
      </c>
      <c r="BA168" s="205">
        <f t="shared" si="113"/>
        <v>8</v>
      </c>
      <c r="BB168" s="206">
        <f t="shared" si="113"/>
        <v>8</v>
      </c>
      <c r="BC168" s="206"/>
      <c r="BF168" s="206"/>
      <c r="BG168" s="206"/>
      <c r="BH168" s="206"/>
      <c r="BI168" s="206"/>
      <c r="BJ168" s="206"/>
      <c r="BK168" s="206"/>
      <c r="BL168" s="206"/>
      <c r="BM168" s="206"/>
      <c r="BN168" s="206"/>
      <c r="BO168" s="206"/>
      <c r="BP168" s="206"/>
      <c r="BQ168" s="206"/>
      <c r="BR168" s="206"/>
      <c r="BS168" s="206"/>
      <c r="BT168" s="206"/>
      <c r="BU168" s="206"/>
      <c r="BV168" s="206"/>
      <c r="BW168" s="206"/>
      <c r="BX168" s="206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</row>
    <row r="169" spans="2:89" s="192" customFormat="1" ht="15" customHeight="1" thickTop="1" x14ac:dyDescent="0.25">
      <c r="B169" s="197" t="str">
        <f>+'NTP or Sold'!H16</f>
        <v>Fr 6B 50hz power barges</v>
      </c>
      <c r="C169" s="297" t="str">
        <f>+'NTP or Sold'!T16</f>
        <v>Nigeria Barge II (APACHI)</v>
      </c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81"/>
      <c r="AB169" s="207"/>
      <c r="AC169" s="207"/>
      <c r="AD169" s="207"/>
      <c r="AE169" s="207"/>
      <c r="AF169" s="207"/>
      <c r="AG169" s="207"/>
      <c r="AH169" s="207"/>
      <c r="AI169" s="207"/>
      <c r="AJ169" s="207"/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7"/>
      <c r="AU169" s="207"/>
      <c r="AV169" s="207"/>
      <c r="AW169" s="207"/>
      <c r="AX169" s="207"/>
      <c r="AY169" s="207"/>
      <c r="AZ169" s="207"/>
      <c r="BA169" s="191"/>
    </row>
    <row r="170" spans="2:89" s="196" customFormat="1" x14ac:dyDescent="0.25">
      <c r="B170" s="193" t="s">
        <v>104</v>
      </c>
      <c r="C170" s="299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5">
      <c r="B171" s="193" t="s">
        <v>105</v>
      </c>
      <c r="C171" s="299"/>
      <c r="D171" s="194">
        <f>+D170</f>
        <v>0</v>
      </c>
      <c r="E171" s="194">
        <f t="shared" ref="E171:AJ171" si="114">+D171+E170</f>
        <v>0</v>
      </c>
      <c r="F171" s="194">
        <f t="shared" si="114"/>
        <v>0</v>
      </c>
      <c r="G171" s="194">
        <f t="shared" si="114"/>
        <v>0</v>
      </c>
      <c r="H171" s="194">
        <f t="shared" si="114"/>
        <v>0</v>
      </c>
      <c r="I171" s="194">
        <f t="shared" si="114"/>
        <v>0</v>
      </c>
      <c r="J171" s="194">
        <f t="shared" si="114"/>
        <v>0</v>
      </c>
      <c r="K171" s="194">
        <f t="shared" si="114"/>
        <v>0</v>
      </c>
      <c r="L171" s="194">
        <f t="shared" si="114"/>
        <v>0</v>
      </c>
      <c r="M171" s="194">
        <f t="shared" si="114"/>
        <v>0</v>
      </c>
      <c r="N171" s="194">
        <f t="shared" si="114"/>
        <v>0</v>
      </c>
      <c r="O171" s="194">
        <f t="shared" si="114"/>
        <v>0</v>
      </c>
      <c r="P171" s="194">
        <f t="shared" si="114"/>
        <v>0</v>
      </c>
      <c r="Q171" s="194">
        <f t="shared" si="114"/>
        <v>0</v>
      </c>
      <c r="R171" s="194">
        <f t="shared" si="114"/>
        <v>0</v>
      </c>
      <c r="S171" s="194">
        <f t="shared" si="114"/>
        <v>0</v>
      </c>
      <c r="T171" s="194">
        <f t="shared" si="114"/>
        <v>0</v>
      </c>
      <c r="U171" s="194">
        <f t="shared" si="114"/>
        <v>0</v>
      </c>
      <c r="V171" s="194">
        <f t="shared" si="114"/>
        <v>0</v>
      </c>
      <c r="W171" s="194">
        <f t="shared" si="114"/>
        <v>1</v>
      </c>
      <c r="X171" s="194">
        <f t="shared" si="114"/>
        <v>1</v>
      </c>
      <c r="Y171" s="194">
        <f t="shared" si="114"/>
        <v>1</v>
      </c>
      <c r="Z171" s="194">
        <f t="shared" si="114"/>
        <v>1</v>
      </c>
      <c r="AA171" s="82">
        <f t="shared" si="114"/>
        <v>1</v>
      </c>
      <c r="AB171" s="194">
        <f t="shared" si="114"/>
        <v>1</v>
      </c>
      <c r="AC171" s="194">
        <f t="shared" si="114"/>
        <v>1</v>
      </c>
      <c r="AD171" s="194">
        <f t="shared" si="114"/>
        <v>1</v>
      </c>
      <c r="AE171" s="194">
        <f t="shared" si="114"/>
        <v>1</v>
      </c>
      <c r="AF171" s="194">
        <f t="shared" si="114"/>
        <v>1</v>
      </c>
      <c r="AG171" s="194">
        <f t="shared" si="114"/>
        <v>1</v>
      </c>
      <c r="AH171" s="194">
        <f t="shared" si="114"/>
        <v>1</v>
      </c>
      <c r="AI171" s="194">
        <f t="shared" si="114"/>
        <v>1</v>
      </c>
      <c r="AJ171" s="194">
        <f t="shared" si="114"/>
        <v>1</v>
      </c>
      <c r="AK171" s="194">
        <f t="shared" ref="AK171:BB171" si="115">+AJ171+AK170</f>
        <v>1</v>
      </c>
      <c r="AL171" s="194">
        <f t="shared" si="115"/>
        <v>1</v>
      </c>
      <c r="AM171" s="194">
        <f t="shared" si="115"/>
        <v>1</v>
      </c>
      <c r="AN171" s="194">
        <f t="shared" si="115"/>
        <v>1</v>
      </c>
      <c r="AO171" s="194">
        <f t="shared" si="115"/>
        <v>1</v>
      </c>
      <c r="AP171" s="194">
        <f t="shared" si="115"/>
        <v>1</v>
      </c>
      <c r="AQ171" s="194">
        <f t="shared" si="115"/>
        <v>1</v>
      </c>
      <c r="AR171" s="194">
        <f t="shared" si="115"/>
        <v>1</v>
      </c>
      <c r="AS171" s="194">
        <f t="shared" si="115"/>
        <v>1</v>
      </c>
      <c r="AT171" s="194">
        <f t="shared" si="115"/>
        <v>1</v>
      </c>
      <c r="AU171" s="194">
        <f t="shared" si="115"/>
        <v>1</v>
      </c>
      <c r="AV171" s="194">
        <f t="shared" si="115"/>
        <v>1</v>
      </c>
      <c r="AW171" s="194">
        <f t="shared" si="115"/>
        <v>1</v>
      </c>
      <c r="AX171" s="194">
        <f t="shared" si="115"/>
        <v>1</v>
      </c>
      <c r="AY171" s="194">
        <f t="shared" si="115"/>
        <v>1</v>
      </c>
      <c r="AZ171" s="194">
        <f t="shared" si="115"/>
        <v>1</v>
      </c>
      <c r="BA171" s="195">
        <f t="shared" si="115"/>
        <v>1</v>
      </c>
      <c r="BB171" s="193">
        <f t="shared" si="115"/>
        <v>1</v>
      </c>
    </row>
    <row r="172" spans="2:89" s="196" customFormat="1" x14ac:dyDescent="0.25">
      <c r="B172" s="193" t="s">
        <v>106</v>
      </c>
      <c r="C172" s="299"/>
      <c r="D172" s="194">
        <v>0</v>
      </c>
      <c r="E172" s="194">
        <v>0</v>
      </c>
      <c r="F172" s="194">
        <v>0</v>
      </c>
      <c r="G172" s="194">
        <v>0</v>
      </c>
      <c r="H172" s="194">
        <v>0</v>
      </c>
      <c r="I172" s="194">
        <v>0</v>
      </c>
      <c r="J172" s="194">
        <v>0</v>
      </c>
      <c r="K172" s="194">
        <v>0</v>
      </c>
      <c r="L172" s="194">
        <v>0</v>
      </c>
      <c r="M172" s="194">
        <v>0</v>
      </c>
      <c r="N172" s="194">
        <v>0</v>
      </c>
      <c r="O172" s="194">
        <v>0</v>
      </c>
      <c r="P172" s="194">
        <v>0</v>
      </c>
      <c r="Q172" s="194">
        <v>0</v>
      </c>
      <c r="R172" s="194">
        <v>0</v>
      </c>
      <c r="S172" s="194">
        <v>0</v>
      </c>
      <c r="T172" s="194">
        <v>0</v>
      </c>
      <c r="U172" s="194">
        <v>0</v>
      </c>
      <c r="V172" s="194">
        <v>0</v>
      </c>
      <c r="W172" s="194">
        <v>1</v>
      </c>
      <c r="X172" s="194">
        <v>0</v>
      </c>
      <c r="Y172" s="194">
        <v>0</v>
      </c>
      <c r="Z172" s="194">
        <v>0</v>
      </c>
      <c r="AA172" s="82">
        <v>0</v>
      </c>
      <c r="AB172" s="194">
        <v>0</v>
      </c>
      <c r="AC172" s="194">
        <v>0</v>
      </c>
      <c r="AD172" s="194">
        <v>0</v>
      </c>
      <c r="AE172" s="194">
        <v>0</v>
      </c>
      <c r="AF172" s="194">
        <v>0</v>
      </c>
      <c r="AG172" s="194">
        <v>0</v>
      </c>
      <c r="AH172" s="194">
        <v>0</v>
      </c>
      <c r="AI172" s="194">
        <v>0</v>
      </c>
      <c r="AJ172" s="194">
        <v>0</v>
      </c>
      <c r="AK172" s="194">
        <v>0</v>
      </c>
      <c r="AL172" s="194">
        <v>0</v>
      </c>
      <c r="AM172" s="194">
        <v>0</v>
      </c>
      <c r="AN172" s="194">
        <v>0</v>
      </c>
      <c r="AO172" s="194">
        <v>0</v>
      </c>
      <c r="AP172" s="194">
        <v>0</v>
      </c>
      <c r="AQ172" s="194">
        <v>0</v>
      </c>
      <c r="AR172" s="194">
        <v>0</v>
      </c>
      <c r="AS172" s="194">
        <v>0</v>
      </c>
      <c r="AT172" s="194">
        <v>0</v>
      </c>
      <c r="AU172" s="194">
        <v>0</v>
      </c>
      <c r="AV172" s="194">
        <v>0</v>
      </c>
      <c r="AW172" s="194">
        <v>0</v>
      </c>
      <c r="AX172" s="194">
        <v>0</v>
      </c>
      <c r="AY172" s="194">
        <v>0</v>
      </c>
      <c r="AZ172" s="194">
        <v>0</v>
      </c>
      <c r="BA172" s="195">
        <v>0</v>
      </c>
      <c r="BB172" s="193">
        <v>0</v>
      </c>
      <c r="BC172" s="196">
        <f>SUM(N172:BB172)</f>
        <v>1</v>
      </c>
    </row>
    <row r="173" spans="2:89" s="196" customFormat="1" x14ac:dyDescent="0.25">
      <c r="B173" s="193" t="s">
        <v>107</v>
      </c>
      <c r="C173" s="299"/>
      <c r="D173" s="194">
        <f>+D172</f>
        <v>0</v>
      </c>
      <c r="E173" s="194">
        <f t="shared" ref="E173:AJ173" si="116">+D173+E172</f>
        <v>0</v>
      </c>
      <c r="F173" s="194">
        <f t="shared" si="116"/>
        <v>0</v>
      </c>
      <c r="G173" s="194">
        <f t="shared" si="116"/>
        <v>0</v>
      </c>
      <c r="H173" s="194">
        <f t="shared" si="116"/>
        <v>0</v>
      </c>
      <c r="I173" s="194">
        <f t="shared" si="116"/>
        <v>0</v>
      </c>
      <c r="J173" s="194">
        <f t="shared" si="116"/>
        <v>0</v>
      </c>
      <c r="K173" s="194">
        <f t="shared" si="116"/>
        <v>0</v>
      </c>
      <c r="L173" s="194">
        <f t="shared" si="116"/>
        <v>0</v>
      </c>
      <c r="M173" s="194">
        <f t="shared" si="116"/>
        <v>0</v>
      </c>
      <c r="N173" s="194">
        <f t="shared" si="116"/>
        <v>0</v>
      </c>
      <c r="O173" s="194">
        <f t="shared" si="116"/>
        <v>0</v>
      </c>
      <c r="P173" s="194">
        <f t="shared" si="116"/>
        <v>0</v>
      </c>
      <c r="Q173" s="194">
        <f t="shared" si="116"/>
        <v>0</v>
      </c>
      <c r="R173" s="194">
        <f t="shared" si="116"/>
        <v>0</v>
      </c>
      <c r="S173" s="194">
        <f t="shared" si="116"/>
        <v>0</v>
      </c>
      <c r="T173" s="194">
        <f t="shared" si="116"/>
        <v>0</v>
      </c>
      <c r="U173" s="194">
        <f t="shared" si="116"/>
        <v>0</v>
      </c>
      <c r="V173" s="194">
        <f t="shared" si="116"/>
        <v>0</v>
      </c>
      <c r="W173" s="194">
        <f t="shared" si="116"/>
        <v>1</v>
      </c>
      <c r="X173" s="194">
        <f t="shared" si="116"/>
        <v>1</v>
      </c>
      <c r="Y173" s="194">
        <f t="shared" si="116"/>
        <v>1</v>
      </c>
      <c r="Z173" s="194">
        <f t="shared" si="116"/>
        <v>1</v>
      </c>
      <c r="AA173" s="82">
        <f t="shared" si="116"/>
        <v>1</v>
      </c>
      <c r="AB173" s="194">
        <f t="shared" si="116"/>
        <v>1</v>
      </c>
      <c r="AC173" s="194">
        <f t="shared" si="116"/>
        <v>1</v>
      </c>
      <c r="AD173" s="194">
        <f t="shared" si="116"/>
        <v>1</v>
      </c>
      <c r="AE173" s="194">
        <f t="shared" si="116"/>
        <v>1</v>
      </c>
      <c r="AF173" s="194">
        <f t="shared" si="116"/>
        <v>1</v>
      </c>
      <c r="AG173" s="194">
        <f t="shared" si="116"/>
        <v>1</v>
      </c>
      <c r="AH173" s="194">
        <f t="shared" si="116"/>
        <v>1</v>
      </c>
      <c r="AI173" s="194">
        <f t="shared" si="116"/>
        <v>1</v>
      </c>
      <c r="AJ173" s="194">
        <f t="shared" si="116"/>
        <v>1</v>
      </c>
      <c r="AK173" s="194">
        <f t="shared" ref="AK173:BB173" si="117">+AJ173+AK172</f>
        <v>1</v>
      </c>
      <c r="AL173" s="194">
        <f t="shared" si="117"/>
        <v>1</v>
      </c>
      <c r="AM173" s="194">
        <f t="shared" si="117"/>
        <v>1</v>
      </c>
      <c r="AN173" s="194">
        <f t="shared" si="117"/>
        <v>1</v>
      </c>
      <c r="AO173" s="194">
        <f t="shared" si="117"/>
        <v>1</v>
      </c>
      <c r="AP173" s="194">
        <f t="shared" si="117"/>
        <v>1</v>
      </c>
      <c r="AQ173" s="194">
        <f t="shared" si="117"/>
        <v>1</v>
      </c>
      <c r="AR173" s="194">
        <f t="shared" si="117"/>
        <v>1</v>
      </c>
      <c r="AS173" s="194">
        <f t="shared" si="117"/>
        <v>1</v>
      </c>
      <c r="AT173" s="194">
        <f t="shared" si="117"/>
        <v>1</v>
      </c>
      <c r="AU173" s="194">
        <f t="shared" si="117"/>
        <v>1</v>
      </c>
      <c r="AV173" s="194">
        <f t="shared" si="117"/>
        <v>1</v>
      </c>
      <c r="AW173" s="194">
        <f t="shared" si="117"/>
        <v>1</v>
      </c>
      <c r="AX173" s="194">
        <f t="shared" si="117"/>
        <v>1</v>
      </c>
      <c r="AY173" s="194">
        <f t="shared" si="117"/>
        <v>1</v>
      </c>
      <c r="AZ173" s="194">
        <f t="shared" si="117"/>
        <v>1</v>
      </c>
      <c r="BA173" s="195">
        <f t="shared" si="117"/>
        <v>1</v>
      </c>
      <c r="BB173" s="193">
        <f t="shared" si="117"/>
        <v>1</v>
      </c>
    </row>
    <row r="174" spans="2:89" s="211" customFormat="1" x14ac:dyDescent="0.25">
      <c r="B174" s="208"/>
      <c r="C174" s="29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83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10"/>
      <c r="BB174" s="208"/>
    </row>
    <row r="175" spans="2:89" s="197" customFormat="1" x14ac:dyDescent="0.25">
      <c r="B175" s="197" t="s">
        <v>108</v>
      </c>
      <c r="C175" s="198">
        <v>7</v>
      </c>
      <c r="D175" s="199">
        <f t="shared" ref="D175:AI175" si="118">+D171*$C175</f>
        <v>0</v>
      </c>
      <c r="E175" s="199">
        <f t="shared" si="118"/>
        <v>0</v>
      </c>
      <c r="F175" s="199">
        <f t="shared" si="118"/>
        <v>0</v>
      </c>
      <c r="G175" s="199">
        <f t="shared" si="118"/>
        <v>0</v>
      </c>
      <c r="H175" s="199">
        <f t="shared" si="118"/>
        <v>0</v>
      </c>
      <c r="I175" s="199">
        <f t="shared" si="118"/>
        <v>0</v>
      </c>
      <c r="J175" s="199">
        <f t="shared" si="118"/>
        <v>0</v>
      </c>
      <c r="K175" s="199">
        <f t="shared" si="118"/>
        <v>0</v>
      </c>
      <c r="L175" s="199">
        <f t="shared" si="118"/>
        <v>0</v>
      </c>
      <c r="M175" s="199">
        <f t="shared" si="118"/>
        <v>0</v>
      </c>
      <c r="N175" s="199">
        <f t="shared" si="118"/>
        <v>0</v>
      </c>
      <c r="O175" s="199">
        <f t="shared" si="118"/>
        <v>0</v>
      </c>
      <c r="P175" s="199">
        <f t="shared" si="118"/>
        <v>0</v>
      </c>
      <c r="Q175" s="199">
        <f t="shared" si="118"/>
        <v>0</v>
      </c>
      <c r="R175" s="199">
        <f t="shared" si="118"/>
        <v>0</v>
      </c>
      <c r="S175" s="199">
        <f t="shared" si="118"/>
        <v>0</v>
      </c>
      <c r="T175" s="199">
        <f t="shared" si="118"/>
        <v>0</v>
      </c>
      <c r="U175" s="199">
        <f t="shared" si="118"/>
        <v>0</v>
      </c>
      <c r="V175" s="199">
        <f t="shared" si="118"/>
        <v>0</v>
      </c>
      <c r="W175" s="199">
        <f t="shared" si="118"/>
        <v>7</v>
      </c>
      <c r="X175" s="199">
        <f t="shared" si="118"/>
        <v>7</v>
      </c>
      <c r="Y175" s="199">
        <f t="shared" si="118"/>
        <v>7</v>
      </c>
      <c r="Z175" s="199">
        <f t="shared" si="118"/>
        <v>7</v>
      </c>
      <c r="AA175" s="90">
        <f t="shared" si="118"/>
        <v>7</v>
      </c>
      <c r="AB175" s="199">
        <f t="shared" si="118"/>
        <v>7</v>
      </c>
      <c r="AC175" s="199">
        <f t="shared" si="118"/>
        <v>7</v>
      </c>
      <c r="AD175" s="199">
        <f t="shared" si="118"/>
        <v>7</v>
      </c>
      <c r="AE175" s="199">
        <f t="shared" si="118"/>
        <v>7</v>
      </c>
      <c r="AF175" s="199">
        <f t="shared" si="118"/>
        <v>7</v>
      </c>
      <c r="AG175" s="199">
        <f t="shared" si="118"/>
        <v>7</v>
      </c>
      <c r="AH175" s="199">
        <f t="shared" si="118"/>
        <v>7</v>
      </c>
      <c r="AI175" s="199">
        <f t="shared" si="118"/>
        <v>7</v>
      </c>
      <c r="AJ175" s="199">
        <f t="shared" ref="AJ175:BB175" si="119">+AJ171*$C175</f>
        <v>7</v>
      </c>
      <c r="AK175" s="199">
        <f t="shared" si="119"/>
        <v>7</v>
      </c>
      <c r="AL175" s="199">
        <f t="shared" si="119"/>
        <v>7</v>
      </c>
      <c r="AM175" s="199">
        <f t="shared" si="119"/>
        <v>7</v>
      </c>
      <c r="AN175" s="199">
        <f t="shared" si="119"/>
        <v>7</v>
      </c>
      <c r="AO175" s="199">
        <f t="shared" si="119"/>
        <v>7</v>
      </c>
      <c r="AP175" s="199">
        <f t="shared" si="119"/>
        <v>7</v>
      </c>
      <c r="AQ175" s="199">
        <f t="shared" si="119"/>
        <v>7</v>
      </c>
      <c r="AR175" s="199">
        <f t="shared" si="119"/>
        <v>7</v>
      </c>
      <c r="AS175" s="199">
        <f t="shared" si="119"/>
        <v>7</v>
      </c>
      <c r="AT175" s="199">
        <f t="shared" si="119"/>
        <v>7</v>
      </c>
      <c r="AU175" s="199">
        <f t="shared" si="119"/>
        <v>7</v>
      </c>
      <c r="AV175" s="199">
        <f t="shared" si="119"/>
        <v>7</v>
      </c>
      <c r="AW175" s="199">
        <f t="shared" si="119"/>
        <v>7</v>
      </c>
      <c r="AX175" s="199">
        <f t="shared" si="119"/>
        <v>7</v>
      </c>
      <c r="AY175" s="199">
        <f t="shared" si="119"/>
        <v>7</v>
      </c>
      <c r="AZ175" s="199">
        <f t="shared" si="119"/>
        <v>7</v>
      </c>
      <c r="BA175" s="200">
        <f t="shared" si="119"/>
        <v>7</v>
      </c>
      <c r="BB175" s="201">
        <f t="shared" si="119"/>
        <v>7</v>
      </c>
      <c r="BC175" s="201"/>
      <c r="BF175" s="201"/>
      <c r="BG175" s="201"/>
      <c r="BH175" s="201"/>
      <c r="BI175" s="201"/>
      <c r="BJ175" s="201"/>
      <c r="BK175" s="201"/>
      <c r="BL175" s="201"/>
      <c r="BM175" s="201"/>
      <c r="BN175" s="201"/>
      <c r="BO175" s="201"/>
      <c r="BP175" s="201"/>
      <c r="BQ175" s="201"/>
      <c r="BR175" s="201"/>
      <c r="BS175" s="201"/>
      <c r="BT175" s="201"/>
      <c r="BU175" s="201"/>
      <c r="BV175" s="201"/>
      <c r="BW175" s="201"/>
      <c r="BX175" s="201"/>
      <c r="BY175" s="201"/>
      <c r="BZ175" s="201"/>
      <c r="CA175" s="201"/>
      <c r="CB175" s="201"/>
      <c r="CC175" s="201"/>
      <c r="CD175" s="201"/>
      <c r="CE175" s="201"/>
      <c r="CF175" s="201"/>
      <c r="CG175" s="201"/>
      <c r="CH175" s="201"/>
      <c r="CI175" s="201"/>
      <c r="CJ175" s="201"/>
      <c r="CK175" s="201"/>
    </row>
    <row r="176" spans="2:89" s="202" customFormat="1" ht="13.8" thickBot="1" x14ac:dyDescent="0.3">
      <c r="B176" s="202" t="s">
        <v>109</v>
      </c>
      <c r="C176" s="203" t="str">
        <f>+'NTP or Sold'!C16</f>
        <v>NTP</v>
      </c>
      <c r="D176" s="204">
        <f t="shared" ref="D176:AI176" si="120">+D173*$C175</f>
        <v>0</v>
      </c>
      <c r="E176" s="204">
        <f t="shared" si="120"/>
        <v>0</v>
      </c>
      <c r="F176" s="204">
        <f t="shared" si="120"/>
        <v>0</v>
      </c>
      <c r="G176" s="204">
        <f t="shared" si="120"/>
        <v>0</v>
      </c>
      <c r="H176" s="204">
        <f t="shared" si="120"/>
        <v>0</v>
      </c>
      <c r="I176" s="204">
        <f t="shared" si="120"/>
        <v>0</v>
      </c>
      <c r="J176" s="204">
        <f t="shared" si="120"/>
        <v>0</v>
      </c>
      <c r="K176" s="204">
        <f t="shared" si="120"/>
        <v>0</v>
      </c>
      <c r="L176" s="204">
        <f t="shared" si="120"/>
        <v>0</v>
      </c>
      <c r="M176" s="204">
        <f t="shared" si="120"/>
        <v>0</v>
      </c>
      <c r="N176" s="204">
        <f t="shared" si="120"/>
        <v>0</v>
      </c>
      <c r="O176" s="204">
        <f t="shared" si="120"/>
        <v>0</v>
      </c>
      <c r="P176" s="204">
        <f t="shared" si="120"/>
        <v>0</v>
      </c>
      <c r="Q176" s="204">
        <f t="shared" si="120"/>
        <v>0</v>
      </c>
      <c r="R176" s="204">
        <f t="shared" si="120"/>
        <v>0</v>
      </c>
      <c r="S176" s="204">
        <f t="shared" si="120"/>
        <v>0</v>
      </c>
      <c r="T176" s="204">
        <f t="shared" si="120"/>
        <v>0</v>
      </c>
      <c r="U176" s="204">
        <f t="shared" si="120"/>
        <v>0</v>
      </c>
      <c r="V176" s="204">
        <f t="shared" si="120"/>
        <v>0</v>
      </c>
      <c r="W176" s="204">
        <f t="shared" si="120"/>
        <v>7</v>
      </c>
      <c r="X176" s="204">
        <f t="shared" si="120"/>
        <v>7</v>
      </c>
      <c r="Y176" s="204">
        <f t="shared" si="120"/>
        <v>7</v>
      </c>
      <c r="Z176" s="204">
        <f t="shared" si="120"/>
        <v>7</v>
      </c>
      <c r="AA176" s="136">
        <f t="shared" si="120"/>
        <v>7</v>
      </c>
      <c r="AB176" s="204">
        <f t="shared" si="120"/>
        <v>7</v>
      </c>
      <c r="AC176" s="204">
        <f t="shared" si="120"/>
        <v>7</v>
      </c>
      <c r="AD176" s="204">
        <f t="shared" si="120"/>
        <v>7</v>
      </c>
      <c r="AE176" s="204">
        <f t="shared" si="120"/>
        <v>7</v>
      </c>
      <c r="AF176" s="204">
        <f t="shared" si="120"/>
        <v>7</v>
      </c>
      <c r="AG176" s="204">
        <f t="shared" si="120"/>
        <v>7</v>
      </c>
      <c r="AH176" s="204">
        <f t="shared" si="120"/>
        <v>7</v>
      </c>
      <c r="AI176" s="204">
        <f t="shared" si="120"/>
        <v>7</v>
      </c>
      <c r="AJ176" s="204">
        <f t="shared" ref="AJ176:BB176" si="121">+AJ173*$C175</f>
        <v>7</v>
      </c>
      <c r="AK176" s="204">
        <f t="shared" si="121"/>
        <v>7</v>
      </c>
      <c r="AL176" s="204">
        <f t="shared" si="121"/>
        <v>7</v>
      </c>
      <c r="AM176" s="204">
        <f t="shared" si="121"/>
        <v>7</v>
      </c>
      <c r="AN176" s="204">
        <f t="shared" si="121"/>
        <v>7</v>
      </c>
      <c r="AO176" s="204">
        <f t="shared" si="121"/>
        <v>7</v>
      </c>
      <c r="AP176" s="204">
        <f t="shared" si="121"/>
        <v>7</v>
      </c>
      <c r="AQ176" s="204">
        <f t="shared" si="121"/>
        <v>7</v>
      </c>
      <c r="AR176" s="204">
        <f t="shared" si="121"/>
        <v>7</v>
      </c>
      <c r="AS176" s="204">
        <f t="shared" si="121"/>
        <v>7</v>
      </c>
      <c r="AT176" s="204">
        <f t="shared" si="121"/>
        <v>7</v>
      </c>
      <c r="AU176" s="204">
        <f t="shared" si="121"/>
        <v>7</v>
      </c>
      <c r="AV176" s="204">
        <f t="shared" si="121"/>
        <v>7</v>
      </c>
      <c r="AW176" s="204">
        <f t="shared" si="121"/>
        <v>7</v>
      </c>
      <c r="AX176" s="204">
        <f t="shared" si="121"/>
        <v>7</v>
      </c>
      <c r="AY176" s="204">
        <f t="shared" si="121"/>
        <v>7</v>
      </c>
      <c r="AZ176" s="204">
        <f t="shared" si="121"/>
        <v>7</v>
      </c>
      <c r="BA176" s="205">
        <f t="shared" si="121"/>
        <v>7</v>
      </c>
      <c r="BB176" s="206">
        <f t="shared" si="121"/>
        <v>7</v>
      </c>
      <c r="BC176" s="206"/>
      <c r="BF176" s="206"/>
      <c r="BG176" s="206"/>
      <c r="BH176" s="206"/>
      <c r="BI176" s="206"/>
      <c r="BJ176" s="206"/>
      <c r="BK176" s="206"/>
      <c r="BL176" s="206"/>
      <c r="BM176" s="206"/>
      <c r="BN176" s="206"/>
      <c r="BO176" s="206"/>
      <c r="BP176" s="206"/>
      <c r="BQ176" s="206"/>
      <c r="BR176" s="206"/>
      <c r="BS176" s="206"/>
      <c r="BT176" s="206"/>
      <c r="BU176" s="206"/>
      <c r="BV176" s="206"/>
      <c r="BW176" s="206"/>
      <c r="BX176" s="206"/>
      <c r="BY176" s="206"/>
      <c r="BZ176" s="206"/>
      <c r="CA176" s="206"/>
      <c r="CB176" s="206"/>
      <c r="CC176" s="206"/>
      <c r="CD176" s="206"/>
      <c r="CE176" s="206"/>
      <c r="CF176" s="206"/>
      <c r="CG176" s="206"/>
      <c r="CH176" s="206"/>
      <c r="CI176" s="206"/>
      <c r="CJ176" s="206"/>
      <c r="CK176" s="206"/>
    </row>
    <row r="177" spans="2:89" s="192" customFormat="1" ht="15" customHeight="1" thickTop="1" x14ac:dyDescent="0.25">
      <c r="B177" s="197" t="str">
        <f>+'NTP or Sold'!H17</f>
        <v>Fr 6B 50hz power barges</v>
      </c>
      <c r="C177" s="297" t="str">
        <f>+'NTP or Sold'!T17</f>
        <v>Nigeria Barge II (APACHI)</v>
      </c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81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191"/>
    </row>
    <row r="178" spans="2:89" s="196" customFormat="1" x14ac:dyDescent="0.25">
      <c r="B178" s="193" t="s">
        <v>104</v>
      </c>
      <c r="C178" s="299"/>
      <c r="D178" s="194">
        <v>5.2999999999999999E-2</v>
      </c>
      <c r="E178" s="194">
        <v>0.01</v>
      </c>
      <c r="F178" s="194">
        <v>0.01</v>
      </c>
      <c r="G178" s="194">
        <v>0.01</v>
      </c>
      <c r="H178" s="194">
        <v>0.01</v>
      </c>
      <c r="I178" s="194">
        <v>0.01</v>
      </c>
      <c r="J178" s="194">
        <v>3.9E-2</v>
      </c>
      <c r="K178" s="194">
        <v>3.9E-2</v>
      </c>
      <c r="L178" s="194">
        <v>3.9E-2</v>
      </c>
      <c r="M178" s="194">
        <v>3.9E-2</v>
      </c>
      <c r="N178" s="194">
        <v>3.9E-2</v>
      </c>
      <c r="O178" s="194">
        <v>3.9E-2</v>
      </c>
      <c r="P178" s="194">
        <v>3.9E-2</v>
      </c>
      <c r="Q178" s="194">
        <v>3.9E-2</v>
      </c>
      <c r="R178" s="194">
        <v>3.9E-2</v>
      </c>
      <c r="S178" s="194">
        <v>3.9E-2</v>
      </c>
      <c r="T178" s="194">
        <v>3.9E-2</v>
      </c>
      <c r="U178" s="194">
        <v>3.9E-2</v>
      </c>
      <c r="V178" s="194">
        <v>3.9E-2</v>
      </c>
      <c r="W178" s="194">
        <v>3.9E-2</v>
      </c>
      <c r="X178" s="194">
        <v>3.9E-2</v>
      </c>
      <c r="Y178" s="194">
        <v>0.16200000000000001</v>
      </c>
      <c r="Z178" s="194">
        <v>0.15</v>
      </c>
      <c r="AA178" s="82">
        <v>0</v>
      </c>
      <c r="AB178" s="194">
        <v>0</v>
      </c>
      <c r="AC178" s="194">
        <v>0</v>
      </c>
      <c r="AD178" s="194">
        <v>0</v>
      </c>
      <c r="AE178" s="194">
        <v>0</v>
      </c>
      <c r="AF178" s="194">
        <v>0</v>
      </c>
      <c r="AG178" s="194">
        <v>0</v>
      </c>
      <c r="AH178" s="194">
        <v>0</v>
      </c>
      <c r="AI178" s="194">
        <v>0</v>
      </c>
      <c r="AJ178" s="194">
        <v>0</v>
      </c>
      <c r="AK178" s="194">
        <v>0</v>
      </c>
      <c r="AL178" s="194">
        <v>0</v>
      </c>
      <c r="AM178" s="194">
        <v>0</v>
      </c>
      <c r="AN178" s="194">
        <v>0</v>
      </c>
      <c r="AO178" s="194">
        <v>0</v>
      </c>
      <c r="AP178" s="194">
        <v>0</v>
      </c>
      <c r="AQ178" s="194">
        <v>0</v>
      </c>
      <c r="AR178" s="194">
        <v>0</v>
      </c>
      <c r="AS178" s="194">
        <v>0</v>
      </c>
      <c r="AT178" s="194">
        <v>0</v>
      </c>
      <c r="AU178" s="194">
        <v>0</v>
      </c>
      <c r="AV178" s="194">
        <v>0</v>
      </c>
      <c r="AW178" s="194">
        <v>0</v>
      </c>
      <c r="AX178" s="194">
        <v>0</v>
      </c>
      <c r="AY178" s="194">
        <v>0</v>
      </c>
      <c r="AZ178" s="194">
        <v>0</v>
      </c>
      <c r="BA178" s="195">
        <v>0</v>
      </c>
      <c r="BB178" s="193">
        <v>0</v>
      </c>
      <c r="BC178" s="196">
        <f>SUM(D178:BB178)</f>
        <v>1</v>
      </c>
    </row>
    <row r="179" spans="2:89" s="196" customFormat="1" x14ac:dyDescent="0.25">
      <c r="B179" s="193" t="s">
        <v>105</v>
      </c>
      <c r="C179" s="299"/>
      <c r="D179" s="194">
        <f>+D178</f>
        <v>5.2999999999999999E-2</v>
      </c>
      <c r="E179" s="194">
        <f t="shared" ref="E179:AJ179" si="122">+D179+E178</f>
        <v>6.3E-2</v>
      </c>
      <c r="F179" s="194">
        <f t="shared" si="122"/>
        <v>7.2999999999999995E-2</v>
      </c>
      <c r="G179" s="194">
        <f t="shared" si="122"/>
        <v>8.299999999999999E-2</v>
      </c>
      <c r="H179" s="194">
        <f t="shared" si="122"/>
        <v>9.2999999999999985E-2</v>
      </c>
      <c r="I179" s="194">
        <f t="shared" si="122"/>
        <v>0.10299999999999998</v>
      </c>
      <c r="J179" s="194">
        <f t="shared" si="122"/>
        <v>0.14199999999999999</v>
      </c>
      <c r="K179" s="194">
        <f t="shared" si="122"/>
        <v>0.18099999999999999</v>
      </c>
      <c r="L179" s="194">
        <f t="shared" si="122"/>
        <v>0.22</v>
      </c>
      <c r="M179" s="194">
        <f t="shared" si="122"/>
        <v>0.25900000000000001</v>
      </c>
      <c r="N179" s="194">
        <f t="shared" si="122"/>
        <v>0.29799999999999999</v>
      </c>
      <c r="O179" s="194">
        <f t="shared" si="122"/>
        <v>0.33699999999999997</v>
      </c>
      <c r="P179" s="194">
        <f t="shared" si="122"/>
        <v>0.37599999999999995</v>
      </c>
      <c r="Q179" s="194">
        <f t="shared" si="122"/>
        <v>0.41499999999999992</v>
      </c>
      <c r="R179" s="194">
        <f t="shared" si="122"/>
        <v>0.4539999999999999</v>
      </c>
      <c r="S179" s="194">
        <f t="shared" si="122"/>
        <v>0.49299999999999988</v>
      </c>
      <c r="T179" s="194">
        <f t="shared" si="122"/>
        <v>0.53199999999999992</v>
      </c>
      <c r="U179" s="194">
        <f t="shared" si="122"/>
        <v>0.57099999999999995</v>
      </c>
      <c r="V179" s="194">
        <f t="shared" si="122"/>
        <v>0.61</v>
      </c>
      <c r="W179" s="194">
        <f t="shared" si="122"/>
        <v>0.64900000000000002</v>
      </c>
      <c r="X179" s="194">
        <f t="shared" si="122"/>
        <v>0.68800000000000006</v>
      </c>
      <c r="Y179" s="194">
        <f t="shared" si="122"/>
        <v>0.85000000000000009</v>
      </c>
      <c r="Z179" s="194">
        <f t="shared" si="122"/>
        <v>1</v>
      </c>
      <c r="AA179" s="82">
        <f t="shared" si="122"/>
        <v>1</v>
      </c>
      <c r="AB179" s="194">
        <f t="shared" si="122"/>
        <v>1</v>
      </c>
      <c r="AC179" s="194">
        <f t="shared" si="122"/>
        <v>1</v>
      </c>
      <c r="AD179" s="194">
        <f t="shared" si="122"/>
        <v>1</v>
      </c>
      <c r="AE179" s="194">
        <f t="shared" si="122"/>
        <v>1</v>
      </c>
      <c r="AF179" s="194">
        <f t="shared" si="122"/>
        <v>1</v>
      </c>
      <c r="AG179" s="194">
        <f t="shared" si="122"/>
        <v>1</v>
      </c>
      <c r="AH179" s="194">
        <f t="shared" si="122"/>
        <v>1</v>
      </c>
      <c r="AI179" s="194">
        <f t="shared" si="122"/>
        <v>1</v>
      </c>
      <c r="AJ179" s="194">
        <f t="shared" si="122"/>
        <v>1</v>
      </c>
      <c r="AK179" s="194">
        <f t="shared" ref="AK179:BB179" si="123">+AJ179+AK178</f>
        <v>1</v>
      </c>
      <c r="AL179" s="194">
        <f t="shared" si="123"/>
        <v>1</v>
      </c>
      <c r="AM179" s="194">
        <f t="shared" si="123"/>
        <v>1</v>
      </c>
      <c r="AN179" s="194">
        <f t="shared" si="123"/>
        <v>1</v>
      </c>
      <c r="AO179" s="194">
        <f t="shared" si="123"/>
        <v>1</v>
      </c>
      <c r="AP179" s="194">
        <f t="shared" si="123"/>
        <v>1</v>
      </c>
      <c r="AQ179" s="194">
        <f t="shared" si="123"/>
        <v>1</v>
      </c>
      <c r="AR179" s="194">
        <f t="shared" si="123"/>
        <v>1</v>
      </c>
      <c r="AS179" s="194">
        <f t="shared" si="123"/>
        <v>1</v>
      </c>
      <c r="AT179" s="194">
        <f t="shared" si="123"/>
        <v>1</v>
      </c>
      <c r="AU179" s="194">
        <f t="shared" si="123"/>
        <v>1</v>
      </c>
      <c r="AV179" s="194">
        <f t="shared" si="123"/>
        <v>1</v>
      </c>
      <c r="AW179" s="194">
        <f t="shared" si="123"/>
        <v>1</v>
      </c>
      <c r="AX179" s="194">
        <f t="shared" si="123"/>
        <v>1</v>
      </c>
      <c r="AY179" s="194">
        <f t="shared" si="123"/>
        <v>1</v>
      </c>
      <c r="AZ179" s="194">
        <f t="shared" si="123"/>
        <v>1</v>
      </c>
      <c r="BA179" s="195">
        <f t="shared" si="123"/>
        <v>1</v>
      </c>
      <c r="BB179" s="193">
        <f t="shared" si="123"/>
        <v>1</v>
      </c>
    </row>
    <row r="180" spans="2:89" s="196" customFormat="1" x14ac:dyDescent="0.25">
      <c r="B180" s="193" t="s">
        <v>106</v>
      </c>
      <c r="C180" s="299"/>
      <c r="D180" s="194">
        <f>D181</f>
        <v>4.2999999999999997E-2</v>
      </c>
      <c r="E180" s="194">
        <f t="shared" ref="E180:AJ180" si="124">E181-D181</f>
        <v>1.0000000000000002E-2</v>
      </c>
      <c r="F180" s="194">
        <f t="shared" si="124"/>
        <v>1.0000000000000002E-2</v>
      </c>
      <c r="G180" s="194">
        <f t="shared" si="124"/>
        <v>9.999999999999995E-3</v>
      </c>
      <c r="H180" s="194">
        <f t="shared" si="124"/>
        <v>1.0000000000000009E-2</v>
      </c>
      <c r="I180" s="194">
        <f t="shared" si="124"/>
        <v>9.999999999999995E-3</v>
      </c>
      <c r="J180" s="194">
        <f t="shared" si="124"/>
        <v>9.999999999999995E-3</v>
      </c>
      <c r="K180" s="194">
        <f t="shared" si="124"/>
        <v>1.0000000000000009E-2</v>
      </c>
      <c r="L180" s="194">
        <f t="shared" si="124"/>
        <v>8.9999999999999941E-3</v>
      </c>
      <c r="M180" s="194">
        <f t="shared" si="124"/>
        <v>1.3000000000000012E-2</v>
      </c>
      <c r="N180" s="194">
        <f t="shared" si="124"/>
        <v>1.5999999999999986E-2</v>
      </c>
      <c r="O180" s="194">
        <f t="shared" si="124"/>
        <v>1.6000000000000014E-2</v>
      </c>
      <c r="P180" s="194">
        <f t="shared" si="124"/>
        <v>1.4999999999999986E-2</v>
      </c>
      <c r="Q180" s="194">
        <f t="shared" si="124"/>
        <v>1.5000000000000013E-2</v>
      </c>
      <c r="R180" s="194">
        <f t="shared" si="124"/>
        <v>1.0999999999999982E-2</v>
      </c>
      <c r="S180" s="194">
        <f t="shared" si="124"/>
        <v>9.000000000000008E-3</v>
      </c>
      <c r="T180" s="194">
        <f t="shared" si="124"/>
        <v>1.3000000000000012E-2</v>
      </c>
      <c r="U180" s="194">
        <f t="shared" si="124"/>
        <v>1.5999999999999986E-2</v>
      </c>
      <c r="V180" s="194">
        <f t="shared" si="124"/>
        <v>1.4000000000000012E-2</v>
      </c>
      <c r="W180" s="194">
        <f t="shared" si="124"/>
        <v>1.6000000000000014E-2</v>
      </c>
      <c r="X180" s="194">
        <f t="shared" si="124"/>
        <v>2.4999999999999967E-2</v>
      </c>
      <c r="Y180" s="194">
        <f t="shared" si="124"/>
        <v>2.7000000000000024E-2</v>
      </c>
      <c r="Z180" s="194">
        <f t="shared" si="124"/>
        <v>0.67199999999999993</v>
      </c>
      <c r="AA180" s="82">
        <f t="shared" si="124"/>
        <v>0</v>
      </c>
      <c r="AB180" s="194">
        <f t="shared" si="124"/>
        <v>0</v>
      </c>
      <c r="AC180" s="194">
        <f t="shared" si="124"/>
        <v>0</v>
      </c>
      <c r="AD180" s="194">
        <f t="shared" si="124"/>
        <v>0</v>
      </c>
      <c r="AE180" s="194">
        <f t="shared" si="124"/>
        <v>0</v>
      </c>
      <c r="AF180" s="194">
        <f t="shared" si="124"/>
        <v>0</v>
      </c>
      <c r="AG180" s="194">
        <f t="shared" si="124"/>
        <v>0</v>
      </c>
      <c r="AH180" s="194">
        <f t="shared" si="124"/>
        <v>0</v>
      </c>
      <c r="AI180" s="194">
        <f t="shared" si="124"/>
        <v>0</v>
      </c>
      <c r="AJ180" s="194">
        <f t="shared" si="124"/>
        <v>0</v>
      </c>
      <c r="AK180" s="194">
        <f t="shared" ref="AK180:BB180" si="125">AK181-AJ181</f>
        <v>0</v>
      </c>
      <c r="AL180" s="194">
        <f t="shared" si="125"/>
        <v>0</v>
      </c>
      <c r="AM180" s="194">
        <f t="shared" si="125"/>
        <v>0</v>
      </c>
      <c r="AN180" s="194">
        <f t="shared" si="125"/>
        <v>0</v>
      </c>
      <c r="AO180" s="194">
        <f t="shared" si="125"/>
        <v>0</v>
      </c>
      <c r="AP180" s="194">
        <f t="shared" si="125"/>
        <v>0</v>
      </c>
      <c r="AQ180" s="194">
        <f t="shared" si="125"/>
        <v>0</v>
      </c>
      <c r="AR180" s="194">
        <f t="shared" si="125"/>
        <v>0</v>
      </c>
      <c r="AS180" s="194">
        <f t="shared" si="125"/>
        <v>0</v>
      </c>
      <c r="AT180" s="194">
        <f t="shared" si="125"/>
        <v>0</v>
      </c>
      <c r="AU180" s="194">
        <f t="shared" si="125"/>
        <v>0</v>
      </c>
      <c r="AV180" s="194">
        <f t="shared" si="125"/>
        <v>0</v>
      </c>
      <c r="AW180" s="194">
        <f t="shared" si="125"/>
        <v>0</v>
      </c>
      <c r="AX180" s="194">
        <f t="shared" si="125"/>
        <v>0</v>
      </c>
      <c r="AY180" s="194">
        <f t="shared" si="125"/>
        <v>0</v>
      </c>
      <c r="AZ180" s="194">
        <f t="shared" si="125"/>
        <v>0</v>
      </c>
      <c r="BA180" s="195">
        <f t="shared" si="125"/>
        <v>0</v>
      </c>
      <c r="BB180" s="193">
        <f t="shared" si="125"/>
        <v>0</v>
      </c>
      <c r="BC180" s="196">
        <f>SUM(D180:BB180)</f>
        <v>1</v>
      </c>
    </row>
    <row r="181" spans="2:89" s="196" customFormat="1" x14ac:dyDescent="0.25">
      <c r="B181" s="193" t="s">
        <v>107</v>
      </c>
      <c r="C181" s="299"/>
      <c r="D181" s="194">
        <v>4.2999999999999997E-2</v>
      </c>
      <c r="E181" s="194">
        <v>5.2999999999999999E-2</v>
      </c>
      <c r="F181" s="194">
        <v>6.3E-2</v>
      </c>
      <c r="G181" s="194">
        <v>7.2999999999999995E-2</v>
      </c>
      <c r="H181" s="194">
        <v>8.3000000000000004E-2</v>
      </c>
      <c r="I181" s="194">
        <v>9.2999999999999999E-2</v>
      </c>
      <c r="J181" s="194">
        <v>0.10299999999999999</v>
      </c>
      <c r="K181" s="194">
        <v>0.113</v>
      </c>
      <c r="L181" s="194">
        <v>0.122</v>
      </c>
      <c r="M181" s="194">
        <v>0.13500000000000001</v>
      </c>
      <c r="N181" s="194">
        <v>0.151</v>
      </c>
      <c r="O181" s="194">
        <v>0.16700000000000001</v>
      </c>
      <c r="P181" s="194">
        <v>0.182</v>
      </c>
      <c r="Q181" s="194">
        <v>0.19700000000000001</v>
      </c>
      <c r="R181" s="194">
        <v>0.20799999999999999</v>
      </c>
      <c r="S181" s="194">
        <v>0.217</v>
      </c>
      <c r="T181" s="194">
        <v>0.23</v>
      </c>
      <c r="U181" s="194">
        <v>0.246</v>
      </c>
      <c r="V181" s="194">
        <v>0.26</v>
      </c>
      <c r="W181" s="194">
        <v>0.27600000000000002</v>
      </c>
      <c r="X181" s="194">
        <v>0.30099999999999999</v>
      </c>
      <c r="Y181" s="194">
        <v>0.32800000000000001</v>
      </c>
      <c r="Z181" s="194">
        <v>1</v>
      </c>
      <c r="AA181" s="82">
        <v>1</v>
      </c>
      <c r="AB181" s="194">
        <v>1</v>
      </c>
      <c r="AC181" s="194">
        <v>1</v>
      </c>
      <c r="AD181" s="194">
        <v>1</v>
      </c>
      <c r="AE181" s="194">
        <v>1</v>
      </c>
      <c r="AF181" s="194">
        <v>1</v>
      </c>
      <c r="AG181" s="194">
        <v>1</v>
      </c>
      <c r="AH181" s="194">
        <v>1</v>
      </c>
      <c r="AI181" s="194">
        <v>1</v>
      </c>
      <c r="AJ181" s="194">
        <v>1</v>
      </c>
      <c r="AK181" s="194">
        <v>1</v>
      </c>
      <c r="AL181" s="194">
        <v>1</v>
      </c>
      <c r="AM181" s="194">
        <v>1</v>
      </c>
      <c r="AN181" s="194">
        <v>1</v>
      </c>
      <c r="AO181" s="194">
        <v>1</v>
      </c>
      <c r="AP181" s="194">
        <v>1</v>
      </c>
      <c r="AQ181" s="194">
        <v>1</v>
      </c>
      <c r="AR181" s="194">
        <v>1</v>
      </c>
      <c r="AS181" s="194">
        <v>1</v>
      </c>
      <c r="AT181" s="194">
        <v>1</v>
      </c>
      <c r="AU181" s="194">
        <v>1</v>
      </c>
      <c r="AV181" s="194">
        <v>1</v>
      </c>
      <c r="AW181" s="194">
        <v>1</v>
      </c>
      <c r="AX181" s="194">
        <v>1</v>
      </c>
      <c r="AY181" s="194">
        <v>1</v>
      </c>
      <c r="AZ181" s="194">
        <v>1</v>
      </c>
      <c r="BA181" s="195">
        <v>1</v>
      </c>
      <c r="BB181" s="193">
        <v>1</v>
      </c>
    </row>
    <row r="182" spans="2:89" s="211" customFormat="1" x14ac:dyDescent="0.25">
      <c r="B182" s="208"/>
      <c r="C182" s="29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  <c r="AA182" s="83"/>
      <c r="AB182" s="209"/>
      <c r="AC182" s="209"/>
      <c r="AD182" s="209"/>
      <c r="AE182" s="209"/>
      <c r="AF182" s="209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10"/>
      <c r="BB182" s="208"/>
    </row>
    <row r="183" spans="2:89" s="197" customFormat="1" x14ac:dyDescent="0.25">
      <c r="B183" s="197" t="s">
        <v>108</v>
      </c>
      <c r="C183" s="198">
        <v>7</v>
      </c>
      <c r="D183" s="199">
        <f t="shared" ref="D183:AI183" si="126">+D179*$C183</f>
        <v>0.371</v>
      </c>
      <c r="E183" s="199">
        <f t="shared" si="126"/>
        <v>0.441</v>
      </c>
      <c r="F183" s="199">
        <f t="shared" si="126"/>
        <v>0.51100000000000001</v>
      </c>
      <c r="G183" s="199">
        <f t="shared" si="126"/>
        <v>0.58099999999999996</v>
      </c>
      <c r="H183" s="199">
        <f t="shared" si="126"/>
        <v>0.65099999999999991</v>
      </c>
      <c r="I183" s="199">
        <f t="shared" si="126"/>
        <v>0.72099999999999986</v>
      </c>
      <c r="J183" s="199">
        <f t="shared" si="126"/>
        <v>0.99399999999999988</v>
      </c>
      <c r="K183" s="199">
        <f t="shared" si="126"/>
        <v>1.2669999999999999</v>
      </c>
      <c r="L183" s="199">
        <f t="shared" si="126"/>
        <v>1.54</v>
      </c>
      <c r="M183" s="199">
        <f t="shared" si="126"/>
        <v>1.8130000000000002</v>
      </c>
      <c r="N183" s="199">
        <f t="shared" si="126"/>
        <v>2.0859999999999999</v>
      </c>
      <c r="O183" s="199">
        <f t="shared" si="126"/>
        <v>2.359</v>
      </c>
      <c r="P183" s="199">
        <f t="shared" si="126"/>
        <v>2.6319999999999997</v>
      </c>
      <c r="Q183" s="199">
        <f t="shared" si="126"/>
        <v>2.9049999999999994</v>
      </c>
      <c r="R183" s="199">
        <f t="shared" si="126"/>
        <v>3.1779999999999995</v>
      </c>
      <c r="S183" s="199">
        <f t="shared" si="126"/>
        <v>3.4509999999999992</v>
      </c>
      <c r="T183" s="199">
        <f t="shared" si="126"/>
        <v>3.7239999999999993</v>
      </c>
      <c r="U183" s="199">
        <f t="shared" si="126"/>
        <v>3.9969999999999999</v>
      </c>
      <c r="V183" s="199">
        <f t="shared" si="126"/>
        <v>4.2699999999999996</v>
      </c>
      <c r="W183" s="199">
        <f t="shared" si="126"/>
        <v>4.5430000000000001</v>
      </c>
      <c r="X183" s="199">
        <f t="shared" si="126"/>
        <v>4.8160000000000007</v>
      </c>
      <c r="Y183" s="199">
        <f t="shared" si="126"/>
        <v>5.9500000000000011</v>
      </c>
      <c r="Z183" s="199">
        <f t="shared" si="126"/>
        <v>7</v>
      </c>
      <c r="AA183" s="90">
        <f t="shared" si="126"/>
        <v>7</v>
      </c>
      <c r="AB183" s="199">
        <f t="shared" si="126"/>
        <v>7</v>
      </c>
      <c r="AC183" s="199">
        <f t="shared" si="126"/>
        <v>7</v>
      </c>
      <c r="AD183" s="199">
        <f t="shared" si="126"/>
        <v>7</v>
      </c>
      <c r="AE183" s="199">
        <f t="shared" si="126"/>
        <v>7</v>
      </c>
      <c r="AF183" s="199">
        <f t="shared" si="126"/>
        <v>7</v>
      </c>
      <c r="AG183" s="199">
        <f t="shared" si="126"/>
        <v>7</v>
      </c>
      <c r="AH183" s="199">
        <f t="shared" si="126"/>
        <v>7</v>
      </c>
      <c r="AI183" s="199">
        <f t="shared" si="126"/>
        <v>7</v>
      </c>
      <c r="AJ183" s="199">
        <f t="shared" ref="AJ183:BB183" si="127">+AJ179*$C183</f>
        <v>7</v>
      </c>
      <c r="AK183" s="199">
        <f t="shared" si="127"/>
        <v>7</v>
      </c>
      <c r="AL183" s="199">
        <f t="shared" si="127"/>
        <v>7</v>
      </c>
      <c r="AM183" s="199">
        <f t="shared" si="127"/>
        <v>7</v>
      </c>
      <c r="AN183" s="199">
        <f t="shared" si="127"/>
        <v>7</v>
      </c>
      <c r="AO183" s="199">
        <f t="shared" si="127"/>
        <v>7</v>
      </c>
      <c r="AP183" s="199">
        <f t="shared" si="127"/>
        <v>7</v>
      </c>
      <c r="AQ183" s="199">
        <f t="shared" si="127"/>
        <v>7</v>
      </c>
      <c r="AR183" s="199">
        <f t="shared" si="127"/>
        <v>7</v>
      </c>
      <c r="AS183" s="199">
        <f t="shared" si="127"/>
        <v>7</v>
      </c>
      <c r="AT183" s="199">
        <f t="shared" si="127"/>
        <v>7</v>
      </c>
      <c r="AU183" s="199">
        <f t="shared" si="127"/>
        <v>7</v>
      </c>
      <c r="AV183" s="199">
        <f t="shared" si="127"/>
        <v>7</v>
      </c>
      <c r="AW183" s="199">
        <f t="shared" si="127"/>
        <v>7</v>
      </c>
      <c r="AX183" s="199">
        <f t="shared" si="127"/>
        <v>7</v>
      </c>
      <c r="AY183" s="199">
        <f t="shared" si="127"/>
        <v>7</v>
      </c>
      <c r="AZ183" s="199">
        <f t="shared" si="127"/>
        <v>7</v>
      </c>
      <c r="BA183" s="200">
        <f t="shared" si="127"/>
        <v>7</v>
      </c>
      <c r="BB183" s="201">
        <f t="shared" si="127"/>
        <v>7</v>
      </c>
      <c r="BC183" s="201"/>
      <c r="BF183" s="201"/>
      <c r="BG183" s="201"/>
      <c r="BH183" s="201"/>
      <c r="BI183" s="201"/>
      <c r="BJ183" s="201"/>
      <c r="BK183" s="201"/>
      <c r="BL183" s="201"/>
      <c r="BM183" s="201"/>
      <c r="BN183" s="201"/>
      <c r="BO183" s="201"/>
      <c r="BP183" s="201"/>
      <c r="BQ183" s="201"/>
      <c r="BR183" s="201"/>
      <c r="BS183" s="201"/>
      <c r="BT183" s="201"/>
      <c r="BU183" s="201"/>
      <c r="BV183" s="201"/>
      <c r="BW183" s="201"/>
      <c r="BX183" s="201"/>
      <c r="BY183" s="201"/>
      <c r="BZ183" s="201"/>
      <c r="CA183" s="201"/>
      <c r="CB183" s="201"/>
      <c r="CC183" s="201"/>
      <c r="CD183" s="201"/>
      <c r="CE183" s="201"/>
      <c r="CF183" s="201"/>
      <c r="CG183" s="201"/>
      <c r="CH183" s="201"/>
      <c r="CI183" s="201"/>
      <c r="CJ183" s="201"/>
      <c r="CK183" s="201"/>
    </row>
    <row r="184" spans="2:89" s="202" customFormat="1" ht="13.8" thickBot="1" x14ac:dyDescent="0.3">
      <c r="B184" s="202" t="s">
        <v>109</v>
      </c>
      <c r="C184" s="203" t="str">
        <f>+'NTP or Sold'!C17</f>
        <v>NTP</v>
      </c>
      <c r="D184" s="204">
        <f t="shared" ref="D184:AI184" si="128">+D181*$C183</f>
        <v>0.30099999999999999</v>
      </c>
      <c r="E184" s="204">
        <f t="shared" si="128"/>
        <v>0.371</v>
      </c>
      <c r="F184" s="204">
        <f t="shared" si="128"/>
        <v>0.441</v>
      </c>
      <c r="G184" s="204">
        <f t="shared" si="128"/>
        <v>0.51100000000000001</v>
      </c>
      <c r="H184" s="204">
        <f t="shared" si="128"/>
        <v>0.58100000000000007</v>
      </c>
      <c r="I184" s="204">
        <f t="shared" si="128"/>
        <v>0.65100000000000002</v>
      </c>
      <c r="J184" s="204">
        <f t="shared" si="128"/>
        <v>0.72099999999999997</v>
      </c>
      <c r="K184" s="204">
        <f t="shared" si="128"/>
        <v>0.79100000000000004</v>
      </c>
      <c r="L184" s="204">
        <f t="shared" si="128"/>
        <v>0.85399999999999998</v>
      </c>
      <c r="M184" s="204">
        <f t="shared" si="128"/>
        <v>0.94500000000000006</v>
      </c>
      <c r="N184" s="204">
        <f t="shared" si="128"/>
        <v>1.0569999999999999</v>
      </c>
      <c r="O184" s="204">
        <f t="shared" si="128"/>
        <v>1.169</v>
      </c>
      <c r="P184" s="204">
        <f t="shared" si="128"/>
        <v>1.274</v>
      </c>
      <c r="Q184" s="204">
        <f t="shared" si="128"/>
        <v>1.379</v>
      </c>
      <c r="R184" s="204">
        <f t="shared" si="128"/>
        <v>1.456</v>
      </c>
      <c r="S184" s="204">
        <f t="shared" si="128"/>
        <v>1.5189999999999999</v>
      </c>
      <c r="T184" s="204">
        <f t="shared" si="128"/>
        <v>1.61</v>
      </c>
      <c r="U184" s="204">
        <f t="shared" si="128"/>
        <v>1.722</v>
      </c>
      <c r="V184" s="204">
        <f t="shared" si="128"/>
        <v>1.82</v>
      </c>
      <c r="W184" s="204">
        <f t="shared" si="128"/>
        <v>1.9320000000000002</v>
      </c>
      <c r="X184" s="204">
        <f t="shared" si="128"/>
        <v>2.1069999999999998</v>
      </c>
      <c r="Y184" s="204">
        <f t="shared" si="128"/>
        <v>2.2960000000000003</v>
      </c>
      <c r="Z184" s="204">
        <f t="shared" si="128"/>
        <v>7</v>
      </c>
      <c r="AA184" s="136">
        <f t="shared" si="128"/>
        <v>7</v>
      </c>
      <c r="AB184" s="204">
        <f t="shared" si="128"/>
        <v>7</v>
      </c>
      <c r="AC184" s="204">
        <f t="shared" si="128"/>
        <v>7</v>
      </c>
      <c r="AD184" s="204">
        <f t="shared" si="128"/>
        <v>7</v>
      </c>
      <c r="AE184" s="204">
        <f t="shared" si="128"/>
        <v>7</v>
      </c>
      <c r="AF184" s="204">
        <f t="shared" si="128"/>
        <v>7</v>
      </c>
      <c r="AG184" s="204">
        <f t="shared" si="128"/>
        <v>7</v>
      </c>
      <c r="AH184" s="204">
        <f t="shared" si="128"/>
        <v>7</v>
      </c>
      <c r="AI184" s="204">
        <f t="shared" si="128"/>
        <v>7</v>
      </c>
      <c r="AJ184" s="204">
        <f t="shared" ref="AJ184:BB184" si="129">+AJ181*$C183</f>
        <v>7</v>
      </c>
      <c r="AK184" s="204">
        <f t="shared" si="129"/>
        <v>7</v>
      </c>
      <c r="AL184" s="204">
        <f t="shared" si="129"/>
        <v>7</v>
      </c>
      <c r="AM184" s="204">
        <f t="shared" si="129"/>
        <v>7</v>
      </c>
      <c r="AN184" s="204">
        <f t="shared" si="129"/>
        <v>7</v>
      </c>
      <c r="AO184" s="204">
        <f t="shared" si="129"/>
        <v>7</v>
      </c>
      <c r="AP184" s="204">
        <f t="shared" si="129"/>
        <v>7</v>
      </c>
      <c r="AQ184" s="204">
        <f t="shared" si="129"/>
        <v>7</v>
      </c>
      <c r="AR184" s="204">
        <f t="shared" si="129"/>
        <v>7</v>
      </c>
      <c r="AS184" s="204">
        <f t="shared" si="129"/>
        <v>7</v>
      </c>
      <c r="AT184" s="204">
        <f t="shared" si="129"/>
        <v>7</v>
      </c>
      <c r="AU184" s="204">
        <f t="shared" si="129"/>
        <v>7</v>
      </c>
      <c r="AV184" s="204">
        <f t="shared" si="129"/>
        <v>7</v>
      </c>
      <c r="AW184" s="204">
        <f t="shared" si="129"/>
        <v>7</v>
      </c>
      <c r="AX184" s="204">
        <f t="shared" si="129"/>
        <v>7</v>
      </c>
      <c r="AY184" s="204">
        <f t="shared" si="129"/>
        <v>7</v>
      </c>
      <c r="AZ184" s="204">
        <f t="shared" si="129"/>
        <v>7</v>
      </c>
      <c r="BA184" s="205">
        <f t="shared" si="129"/>
        <v>7</v>
      </c>
      <c r="BB184" s="206">
        <f t="shared" si="129"/>
        <v>7</v>
      </c>
      <c r="BC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</row>
    <row r="185" spans="2:89" s="192" customFormat="1" ht="15" customHeight="1" thickTop="1" x14ac:dyDescent="0.25">
      <c r="B185" s="189" t="str">
        <f>+'NTP or Sold'!H18</f>
        <v>7FA w/ STG</v>
      </c>
      <c r="C185" s="297" t="str">
        <f>+'NTP or Sold'!T18</f>
        <v>Gen Power - Dell, Arkansas location;  duct fired (EECC) - 49%</v>
      </c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AU185" s="190"/>
      <c r="AV185" s="190"/>
      <c r="AW185" s="190"/>
      <c r="AX185" s="190"/>
      <c r="AY185" s="190"/>
      <c r="AZ185" s="190"/>
      <c r="BA185" s="190"/>
      <c r="BB185" s="190"/>
      <c r="BC185" s="191"/>
    </row>
    <row r="186" spans="2:89" s="196" customFormat="1" x14ac:dyDescent="0.25">
      <c r="B186" s="193" t="s">
        <v>104</v>
      </c>
      <c r="C186" s="298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v>0.05</v>
      </c>
      <c r="X186" s="194">
        <v>7.1999999999999995E-2</v>
      </c>
      <c r="Y186" s="194">
        <v>3.7999999999999999E-2</v>
      </c>
      <c r="Z186" s="194">
        <v>0.19900000000000001</v>
      </c>
      <c r="AA186" s="194">
        <v>0.03</v>
      </c>
      <c r="AB186" s="194">
        <v>0.03</v>
      </c>
      <c r="AC186" s="194">
        <v>0.03</v>
      </c>
      <c r="AD186" s="194">
        <v>0.03</v>
      </c>
      <c r="AE186" s="194">
        <v>0.03</v>
      </c>
      <c r="AF186" s="194">
        <v>0.03</v>
      </c>
      <c r="AG186" s="194">
        <v>0.03</v>
      </c>
      <c r="AH186" s="194">
        <v>0.03</v>
      </c>
      <c r="AI186" s="194">
        <v>3.1E-2</v>
      </c>
      <c r="AJ186" s="194">
        <v>0.04</v>
      </c>
      <c r="AK186" s="194">
        <v>0.04</v>
      </c>
      <c r="AL186" s="194">
        <v>0.2</v>
      </c>
      <c r="AM186" s="194">
        <v>0.04</v>
      </c>
      <c r="AN186" s="194">
        <v>0.05</v>
      </c>
      <c r="AO186" s="194">
        <v>0</v>
      </c>
      <c r="AP186" s="194">
        <v>0</v>
      </c>
      <c r="AQ186" s="194">
        <v>0</v>
      </c>
      <c r="AR186" s="194">
        <v>0</v>
      </c>
      <c r="AS186" s="194">
        <v>0</v>
      </c>
      <c r="AT186" s="194">
        <v>0</v>
      </c>
      <c r="AU186" s="194">
        <v>0</v>
      </c>
      <c r="AV186" s="194">
        <v>0</v>
      </c>
      <c r="AW186" s="194">
        <v>0</v>
      </c>
      <c r="AX186" s="194">
        <v>0</v>
      </c>
      <c r="AY186" s="194">
        <v>0</v>
      </c>
      <c r="AZ186" s="194">
        <v>0</v>
      </c>
      <c r="BA186" s="194">
        <v>0</v>
      </c>
      <c r="BB186" s="194">
        <v>0</v>
      </c>
      <c r="BC186" s="195">
        <f>SUM(D186:BB186)</f>
        <v>1.0000000000000004</v>
      </c>
      <c r="BD186" s="193"/>
    </row>
    <row r="187" spans="2:89" s="196" customFormat="1" x14ac:dyDescent="0.25">
      <c r="B187" s="193" t="s">
        <v>105</v>
      </c>
      <c r="C187" s="298"/>
      <c r="D187" s="194">
        <f>D186</f>
        <v>0</v>
      </c>
      <c r="E187" s="194">
        <f t="shared" ref="E187:AJ187" si="130">+D187+E186</f>
        <v>0</v>
      </c>
      <c r="F187" s="194">
        <f t="shared" si="130"/>
        <v>0</v>
      </c>
      <c r="G187" s="194">
        <f t="shared" si="130"/>
        <v>0</v>
      </c>
      <c r="H187" s="194">
        <f t="shared" si="130"/>
        <v>0</v>
      </c>
      <c r="I187" s="194">
        <f t="shared" si="130"/>
        <v>0</v>
      </c>
      <c r="J187" s="194">
        <f t="shared" si="130"/>
        <v>0</v>
      </c>
      <c r="K187" s="194">
        <f t="shared" si="130"/>
        <v>0</v>
      </c>
      <c r="L187" s="194">
        <f t="shared" si="130"/>
        <v>0</v>
      </c>
      <c r="M187" s="194">
        <f t="shared" si="130"/>
        <v>0</v>
      </c>
      <c r="N187" s="194">
        <f t="shared" si="130"/>
        <v>0</v>
      </c>
      <c r="O187" s="194">
        <f t="shared" si="130"/>
        <v>0</v>
      </c>
      <c r="P187" s="194">
        <f t="shared" si="130"/>
        <v>0</v>
      </c>
      <c r="Q187" s="194">
        <f t="shared" si="130"/>
        <v>0</v>
      </c>
      <c r="R187" s="194">
        <f t="shared" si="130"/>
        <v>0</v>
      </c>
      <c r="S187" s="194">
        <f t="shared" si="130"/>
        <v>0</v>
      </c>
      <c r="T187" s="194">
        <f t="shared" si="130"/>
        <v>0</v>
      </c>
      <c r="U187" s="194">
        <f t="shared" si="130"/>
        <v>0</v>
      </c>
      <c r="V187" s="194">
        <f t="shared" si="130"/>
        <v>0</v>
      </c>
      <c r="W187" s="194">
        <f t="shared" si="130"/>
        <v>0.05</v>
      </c>
      <c r="X187" s="194">
        <f t="shared" si="130"/>
        <v>0.122</v>
      </c>
      <c r="Y187" s="194">
        <f t="shared" si="130"/>
        <v>0.16</v>
      </c>
      <c r="Z187" s="194">
        <f t="shared" si="130"/>
        <v>0.35899999999999999</v>
      </c>
      <c r="AA187" s="194">
        <f t="shared" si="130"/>
        <v>0.38900000000000001</v>
      </c>
      <c r="AB187" s="194">
        <f t="shared" si="130"/>
        <v>0.41900000000000004</v>
      </c>
      <c r="AC187" s="194">
        <f t="shared" si="130"/>
        <v>0.44900000000000007</v>
      </c>
      <c r="AD187" s="194">
        <f t="shared" si="130"/>
        <v>0.47900000000000009</v>
      </c>
      <c r="AE187" s="194">
        <f t="shared" si="130"/>
        <v>0.50900000000000012</v>
      </c>
      <c r="AF187" s="194">
        <f t="shared" si="130"/>
        <v>0.53900000000000015</v>
      </c>
      <c r="AG187" s="194">
        <f t="shared" si="130"/>
        <v>0.56900000000000017</v>
      </c>
      <c r="AH187" s="194">
        <f t="shared" si="130"/>
        <v>0.5990000000000002</v>
      </c>
      <c r="AI187" s="194">
        <f t="shared" si="130"/>
        <v>0.63000000000000023</v>
      </c>
      <c r="AJ187" s="194">
        <f t="shared" si="130"/>
        <v>0.67000000000000026</v>
      </c>
      <c r="AK187" s="194">
        <f t="shared" ref="AK187:BB187" si="131">+AJ187+AK186</f>
        <v>0.7100000000000003</v>
      </c>
      <c r="AL187" s="194">
        <f t="shared" si="131"/>
        <v>0.91000000000000036</v>
      </c>
      <c r="AM187" s="194">
        <f t="shared" si="131"/>
        <v>0.9500000000000004</v>
      </c>
      <c r="AN187" s="194">
        <f t="shared" si="131"/>
        <v>1.0000000000000004</v>
      </c>
      <c r="AO187" s="194">
        <f t="shared" si="131"/>
        <v>1.0000000000000004</v>
      </c>
      <c r="AP187" s="194">
        <f t="shared" si="131"/>
        <v>1.0000000000000004</v>
      </c>
      <c r="AQ187" s="194">
        <f t="shared" si="131"/>
        <v>1.0000000000000004</v>
      </c>
      <c r="AR187" s="194">
        <f t="shared" si="131"/>
        <v>1.0000000000000004</v>
      </c>
      <c r="AS187" s="194">
        <f t="shared" si="131"/>
        <v>1.0000000000000004</v>
      </c>
      <c r="AT187" s="194">
        <f t="shared" si="131"/>
        <v>1.0000000000000004</v>
      </c>
      <c r="AU187" s="194">
        <f t="shared" si="131"/>
        <v>1.0000000000000004</v>
      </c>
      <c r="AV187" s="194">
        <f t="shared" si="131"/>
        <v>1.0000000000000004</v>
      </c>
      <c r="AW187" s="194">
        <f t="shared" si="131"/>
        <v>1.0000000000000004</v>
      </c>
      <c r="AX187" s="194">
        <f t="shared" si="131"/>
        <v>1.0000000000000004</v>
      </c>
      <c r="AY187" s="194">
        <f t="shared" si="131"/>
        <v>1.0000000000000004</v>
      </c>
      <c r="AZ187" s="194">
        <f t="shared" si="131"/>
        <v>1.0000000000000004</v>
      </c>
      <c r="BA187" s="194">
        <f t="shared" si="131"/>
        <v>1.0000000000000004</v>
      </c>
      <c r="BB187" s="194">
        <f t="shared" si="131"/>
        <v>1.0000000000000004</v>
      </c>
      <c r="BC187" s="195"/>
      <c r="BD187" s="193"/>
    </row>
    <row r="188" spans="2:89" s="196" customFormat="1" x14ac:dyDescent="0.25">
      <c r="B188" s="193" t="s">
        <v>106</v>
      </c>
      <c r="C188" s="298"/>
      <c r="D188" s="194">
        <v>0</v>
      </c>
      <c r="E188" s="194">
        <v>0</v>
      </c>
      <c r="F188" s="194">
        <v>0</v>
      </c>
      <c r="G188" s="194">
        <v>0</v>
      </c>
      <c r="H188" s="194">
        <v>0</v>
      </c>
      <c r="I188" s="194">
        <v>0</v>
      </c>
      <c r="J188" s="194">
        <v>0</v>
      </c>
      <c r="K188" s="194">
        <v>0</v>
      </c>
      <c r="L188" s="194">
        <v>0</v>
      </c>
      <c r="M188" s="194">
        <v>0</v>
      </c>
      <c r="N188" s="194">
        <v>0</v>
      </c>
      <c r="O188" s="194">
        <v>0</v>
      </c>
      <c r="P188" s="194">
        <v>0</v>
      </c>
      <c r="Q188" s="194">
        <v>0</v>
      </c>
      <c r="R188" s="194">
        <v>0</v>
      </c>
      <c r="S188" s="194">
        <v>0</v>
      </c>
      <c r="T188" s="194">
        <v>0</v>
      </c>
      <c r="U188" s="194">
        <v>0</v>
      </c>
      <c r="V188" s="194">
        <v>0</v>
      </c>
      <c r="W188" s="194">
        <f t="shared" ref="W188:BB188" si="132">W189-V189</f>
        <v>0.111</v>
      </c>
      <c r="X188" s="194">
        <f t="shared" si="132"/>
        <v>3.6999999999999991E-2</v>
      </c>
      <c r="Y188" s="194">
        <f t="shared" si="132"/>
        <v>5.2000000000000018E-2</v>
      </c>
      <c r="Z188" s="194">
        <f t="shared" si="132"/>
        <v>9.9999999999999978E-2</v>
      </c>
      <c r="AA188" s="194">
        <f t="shared" si="132"/>
        <v>2.0000000000000018E-2</v>
      </c>
      <c r="AB188" s="194">
        <f t="shared" si="132"/>
        <v>2.0000000000000018E-2</v>
      </c>
      <c r="AC188" s="194">
        <f t="shared" si="132"/>
        <v>1.9999999999999962E-2</v>
      </c>
      <c r="AD188" s="194">
        <f t="shared" si="132"/>
        <v>2.0000000000000018E-2</v>
      </c>
      <c r="AE188" s="194">
        <f t="shared" si="132"/>
        <v>2.0000000000000018E-2</v>
      </c>
      <c r="AF188" s="194">
        <f t="shared" si="132"/>
        <v>0</v>
      </c>
      <c r="AG188" s="194">
        <f t="shared" si="132"/>
        <v>0</v>
      </c>
      <c r="AH188" s="194">
        <f t="shared" si="132"/>
        <v>0</v>
      </c>
      <c r="AI188" s="194">
        <f t="shared" si="132"/>
        <v>0</v>
      </c>
      <c r="AJ188" s="194">
        <f t="shared" si="132"/>
        <v>0</v>
      </c>
      <c r="AK188" s="194">
        <f t="shared" si="132"/>
        <v>0</v>
      </c>
      <c r="AL188" s="194">
        <f t="shared" si="132"/>
        <v>0.6</v>
      </c>
      <c r="AM188" s="194">
        <f t="shared" si="132"/>
        <v>0</v>
      </c>
      <c r="AN188" s="194">
        <f t="shared" si="132"/>
        <v>0</v>
      </c>
      <c r="AO188" s="194">
        <f t="shared" si="132"/>
        <v>0</v>
      </c>
      <c r="AP188" s="194">
        <f t="shared" si="132"/>
        <v>0</v>
      </c>
      <c r="AQ188" s="194">
        <f t="shared" si="132"/>
        <v>0</v>
      </c>
      <c r="AR188" s="194">
        <f t="shared" si="132"/>
        <v>0</v>
      </c>
      <c r="AS188" s="194">
        <f t="shared" si="132"/>
        <v>0</v>
      </c>
      <c r="AT188" s="194">
        <f t="shared" si="132"/>
        <v>0</v>
      </c>
      <c r="AU188" s="194">
        <f t="shared" si="132"/>
        <v>0</v>
      </c>
      <c r="AV188" s="194">
        <f t="shared" si="132"/>
        <v>0</v>
      </c>
      <c r="AW188" s="194">
        <f t="shared" si="132"/>
        <v>0</v>
      </c>
      <c r="AX188" s="194">
        <f t="shared" si="132"/>
        <v>0</v>
      </c>
      <c r="AY188" s="194">
        <f t="shared" si="132"/>
        <v>0</v>
      </c>
      <c r="AZ188" s="194">
        <f t="shared" si="132"/>
        <v>0</v>
      </c>
      <c r="BA188" s="194">
        <f t="shared" si="132"/>
        <v>0</v>
      </c>
      <c r="BB188" s="194">
        <f t="shared" si="132"/>
        <v>0</v>
      </c>
      <c r="BC188" s="195">
        <f>SUM(D188:BB188)</f>
        <v>1</v>
      </c>
      <c r="BD188" s="193"/>
    </row>
    <row r="189" spans="2:89" s="196" customFormat="1" x14ac:dyDescent="0.25">
      <c r="B189" s="193" t="s">
        <v>107</v>
      </c>
      <c r="C189" s="298"/>
      <c r="D189" s="194">
        <f>D188</f>
        <v>0</v>
      </c>
      <c r="E189" s="194">
        <f t="shared" ref="E189:V189" si="133">+D189+E188</f>
        <v>0</v>
      </c>
      <c r="F189" s="194">
        <f t="shared" si="133"/>
        <v>0</v>
      </c>
      <c r="G189" s="194">
        <f t="shared" si="133"/>
        <v>0</v>
      </c>
      <c r="H189" s="194">
        <f t="shared" si="133"/>
        <v>0</v>
      </c>
      <c r="I189" s="194">
        <f t="shared" si="133"/>
        <v>0</v>
      </c>
      <c r="J189" s="194">
        <f t="shared" si="133"/>
        <v>0</v>
      </c>
      <c r="K189" s="194">
        <f t="shared" si="133"/>
        <v>0</v>
      </c>
      <c r="L189" s="194">
        <f t="shared" si="133"/>
        <v>0</v>
      </c>
      <c r="M189" s="194">
        <f t="shared" si="133"/>
        <v>0</v>
      </c>
      <c r="N189" s="194">
        <f t="shared" si="133"/>
        <v>0</v>
      </c>
      <c r="O189" s="194">
        <f t="shared" si="133"/>
        <v>0</v>
      </c>
      <c r="P189" s="194">
        <f t="shared" si="133"/>
        <v>0</v>
      </c>
      <c r="Q189" s="194">
        <f t="shared" si="133"/>
        <v>0</v>
      </c>
      <c r="R189" s="194">
        <f t="shared" si="133"/>
        <v>0</v>
      </c>
      <c r="S189" s="194">
        <f t="shared" si="133"/>
        <v>0</v>
      </c>
      <c r="T189" s="194">
        <f t="shared" si="133"/>
        <v>0</v>
      </c>
      <c r="U189" s="194">
        <f t="shared" si="133"/>
        <v>0</v>
      </c>
      <c r="V189" s="194">
        <f t="shared" si="133"/>
        <v>0</v>
      </c>
      <c r="W189" s="194">
        <v>0.111</v>
      </c>
      <c r="X189" s="194">
        <v>0.14799999999999999</v>
      </c>
      <c r="Y189" s="194">
        <v>0.2</v>
      </c>
      <c r="Z189" s="194">
        <v>0.3</v>
      </c>
      <c r="AA189" s="194">
        <v>0.32</v>
      </c>
      <c r="AB189" s="194">
        <v>0.34</v>
      </c>
      <c r="AC189" s="194">
        <v>0.36</v>
      </c>
      <c r="AD189" s="194">
        <v>0.38</v>
      </c>
      <c r="AE189" s="194">
        <v>0.4</v>
      </c>
      <c r="AF189" s="194">
        <v>0.4</v>
      </c>
      <c r="AG189" s="194">
        <v>0.4</v>
      </c>
      <c r="AH189" s="194">
        <v>0.4</v>
      </c>
      <c r="AI189" s="194">
        <v>0.4</v>
      </c>
      <c r="AJ189" s="194">
        <v>0.4</v>
      </c>
      <c r="AK189" s="194">
        <v>0.4</v>
      </c>
      <c r="AL189" s="194">
        <v>1</v>
      </c>
      <c r="AM189" s="194">
        <v>1</v>
      </c>
      <c r="AN189" s="194">
        <v>1</v>
      </c>
      <c r="AO189" s="194">
        <v>1</v>
      </c>
      <c r="AP189" s="194">
        <v>1</v>
      </c>
      <c r="AQ189" s="194">
        <v>1</v>
      </c>
      <c r="AR189" s="194">
        <v>1</v>
      </c>
      <c r="AS189" s="194">
        <v>1</v>
      </c>
      <c r="AT189" s="194">
        <v>1</v>
      </c>
      <c r="AU189" s="194">
        <v>1</v>
      </c>
      <c r="AV189" s="194">
        <v>1</v>
      </c>
      <c r="AW189" s="194">
        <v>1</v>
      </c>
      <c r="AX189" s="194">
        <v>1</v>
      </c>
      <c r="AY189" s="194">
        <v>1</v>
      </c>
      <c r="AZ189" s="194">
        <v>1</v>
      </c>
      <c r="BA189" s="194">
        <v>1</v>
      </c>
      <c r="BB189" s="194">
        <v>1</v>
      </c>
      <c r="BC189" s="195"/>
      <c r="BD189" s="193"/>
    </row>
    <row r="190" spans="2:89" s="196" customFormat="1" x14ac:dyDescent="0.25">
      <c r="B190" s="193"/>
      <c r="C190" s="233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4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5"/>
      <c r="BD190" s="193"/>
    </row>
    <row r="191" spans="2:89" s="197" customFormat="1" x14ac:dyDescent="0.25">
      <c r="B191" s="197" t="s">
        <v>108</v>
      </c>
      <c r="C191" s="198">
        <v>34.877740000000003</v>
      </c>
      <c r="D191" s="199">
        <f t="shared" ref="D191:AI191" si="134">+D187*$C191</f>
        <v>0</v>
      </c>
      <c r="E191" s="199">
        <f t="shared" si="134"/>
        <v>0</v>
      </c>
      <c r="F191" s="199">
        <f t="shared" si="134"/>
        <v>0</v>
      </c>
      <c r="G191" s="199">
        <f t="shared" si="134"/>
        <v>0</v>
      </c>
      <c r="H191" s="199">
        <f t="shared" si="134"/>
        <v>0</v>
      </c>
      <c r="I191" s="199">
        <f t="shared" si="134"/>
        <v>0</v>
      </c>
      <c r="J191" s="199">
        <f t="shared" si="134"/>
        <v>0</v>
      </c>
      <c r="K191" s="199">
        <f t="shared" si="134"/>
        <v>0</v>
      </c>
      <c r="L191" s="199">
        <f t="shared" si="134"/>
        <v>0</v>
      </c>
      <c r="M191" s="199">
        <f t="shared" si="134"/>
        <v>0</v>
      </c>
      <c r="N191" s="199">
        <f t="shared" si="134"/>
        <v>0</v>
      </c>
      <c r="O191" s="199">
        <f t="shared" si="134"/>
        <v>0</v>
      </c>
      <c r="P191" s="199">
        <f t="shared" si="134"/>
        <v>0</v>
      </c>
      <c r="Q191" s="199">
        <f t="shared" si="134"/>
        <v>0</v>
      </c>
      <c r="R191" s="199">
        <f t="shared" si="134"/>
        <v>0</v>
      </c>
      <c r="S191" s="199">
        <f t="shared" si="134"/>
        <v>0</v>
      </c>
      <c r="T191" s="199">
        <f t="shared" si="134"/>
        <v>0</v>
      </c>
      <c r="U191" s="199">
        <f t="shared" si="134"/>
        <v>0</v>
      </c>
      <c r="V191" s="199">
        <f t="shared" si="134"/>
        <v>0</v>
      </c>
      <c r="W191" s="199">
        <f t="shared" si="134"/>
        <v>1.7438870000000002</v>
      </c>
      <c r="X191" s="199">
        <f t="shared" si="134"/>
        <v>4.2550842800000002</v>
      </c>
      <c r="Y191" s="199">
        <f t="shared" si="134"/>
        <v>5.5804384000000002</v>
      </c>
      <c r="Z191" s="199">
        <f t="shared" si="134"/>
        <v>12.521108660000001</v>
      </c>
      <c r="AA191" s="199">
        <f t="shared" si="134"/>
        <v>13.567440860000001</v>
      </c>
      <c r="AB191" s="199">
        <f t="shared" si="134"/>
        <v>14.613773060000003</v>
      </c>
      <c r="AC191" s="199">
        <f t="shared" si="134"/>
        <v>15.660105260000003</v>
      </c>
      <c r="AD191" s="199">
        <f t="shared" si="134"/>
        <v>16.706437460000004</v>
      </c>
      <c r="AE191" s="199">
        <f t="shared" si="134"/>
        <v>17.752769660000006</v>
      </c>
      <c r="AF191" s="199">
        <f t="shared" si="134"/>
        <v>18.799101860000007</v>
      </c>
      <c r="AG191" s="199">
        <f t="shared" si="134"/>
        <v>19.845434060000006</v>
      </c>
      <c r="AH191" s="199">
        <f t="shared" si="134"/>
        <v>20.891766260000008</v>
      </c>
      <c r="AI191" s="199">
        <f t="shared" si="134"/>
        <v>21.972976200000009</v>
      </c>
      <c r="AJ191" s="199">
        <f t="shared" ref="AJ191:BB191" si="135">+AJ187*$C191</f>
        <v>23.36808580000001</v>
      </c>
      <c r="AK191" s="199">
        <f t="shared" si="135"/>
        <v>24.763195400000011</v>
      </c>
      <c r="AL191" s="199">
        <f t="shared" si="135"/>
        <v>31.738743400000015</v>
      </c>
      <c r="AM191" s="199">
        <f t="shared" si="135"/>
        <v>33.133853000000016</v>
      </c>
      <c r="AN191" s="199">
        <f t="shared" si="135"/>
        <v>34.877740000000017</v>
      </c>
      <c r="AO191" s="199">
        <f t="shared" si="135"/>
        <v>34.877740000000017</v>
      </c>
      <c r="AP191" s="199">
        <f t="shared" si="135"/>
        <v>34.877740000000017</v>
      </c>
      <c r="AQ191" s="199">
        <f t="shared" si="135"/>
        <v>34.877740000000017</v>
      </c>
      <c r="AR191" s="199">
        <f t="shared" si="135"/>
        <v>34.877740000000017</v>
      </c>
      <c r="AS191" s="199">
        <f t="shared" si="135"/>
        <v>34.877740000000017</v>
      </c>
      <c r="AT191" s="199">
        <f t="shared" si="135"/>
        <v>34.877740000000017</v>
      </c>
      <c r="AU191" s="199">
        <f t="shared" si="135"/>
        <v>34.877740000000017</v>
      </c>
      <c r="AV191" s="199">
        <f t="shared" si="135"/>
        <v>34.877740000000017</v>
      </c>
      <c r="AW191" s="199">
        <f t="shared" si="135"/>
        <v>34.877740000000017</v>
      </c>
      <c r="AX191" s="199">
        <f t="shared" si="135"/>
        <v>34.877740000000017</v>
      </c>
      <c r="AY191" s="199">
        <f t="shared" si="135"/>
        <v>34.877740000000017</v>
      </c>
      <c r="AZ191" s="199">
        <f t="shared" si="135"/>
        <v>34.877740000000017</v>
      </c>
      <c r="BA191" s="199">
        <f t="shared" si="135"/>
        <v>34.877740000000017</v>
      </c>
      <c r="BB191" s="199">
        <f t="shared" si="135"/>
        <v>34.877740000000017</v>
      </c>
      <c r="BC191" s="200"/>
      <c r="BD191" s="201"/>
      <c r="BE191" s="201"/>
      <c r="BF191" s="201"/>
      <c r="BG191" s="201"/>
      <c r="BH191" s="201"/>
      <c r="BI191" s="201"/>
      <c r="BJ191" s="201"/>
      <c r="BK191" s="201"/>
      <c r="BL191" s="201"/>
      <c r="BM191" s="201"/>
      <c r="BN191" s="201"/>
      <c r="BO191" s="201"/>
      <c r="BP191" s="201"/>
      <c r="BQ191" s="201"/>
      <c r="BR191" s="201"/>
      <c r="BS191" s="201"/>
      <c r="BT191" s="201"/>
      <c r="BU191" s="201"/>
      <c r="BV191" s="201"/>
      <c r="BW191" s="201"/>
      <c r="BX191" s="201"/>
      <c r="BY191" s="201"/>
      <c r="BZ191" s="201"/>
      <c r="CA191" s="201"/>
      <c r="CB191" s="201"/>
      <c r="CC191" s="201"/>
      <c r="CD191" s="201"/>
      <c r="CE191" s="201"/>
      <c r="CF191" s="201"/>
      <c r="CG191" s="201"/>
      <c r="CH191" s="201"/>
      <c r="CI191" s="201"/>
      <c r="CJ191" s="201"/>
      <c r="CK191" s="201"/>
    </row>
    <row r="192" spans="2:89" s="202" customFormat="1" ht="13.8" thickBot="1" x14ac:dyDescent="0.3">
      <c r="B192" s="202" t="s">
        <v>109</v>
      </c>
      <c r="C192" s="203" t="str">
        <f>+'NTP or Sold'!C18</f>
        <v>Sold</v>
      </c>
      <c r="D192" s="204">
        <f t="shared" ref="D192:AI192" si="136">+D189*$C191</f>
        <v>0</v>
      </c>
      <c r="E192" s="204">
        <f t="shared" si="136"/>
        <v>0</v>
      </c>
      <c r="F192" s="204">
        <f t="shared" si="136"/>
        <v>0</v>
      </c>
      <c r="G192" s="204">
        <f t="shared" si="136"/>
        <v>0</v>
      </c>
      <c r="H192" s="204">
        <f t="shared" si="136"/>
        <v>0</v>
      </c>
      <c r="I192" s="204">
        <f t="shared" si="136"/>
        <v>0</v>
      </c>
      <c r="J192" s="204">
        <f t="shared" si="136"/>
        <v>0</v>
      </c>
      <c r="K192" s="204">
        <f t="shared" si="136"/>
        <v>0</v>
      </c>
      <c r="L192" s="204">
        <f t="shared" si="136"/>
        <v>0</v>
      </c>
      <c r="M192" s="204">
        <f t="shared" si="136"/>
        <v>0</v>
      </c>
      <c r="N192" s="204">
        <f t="shared" si="136"/>
        <v>0</v>
      </c>
      <c r="O192" s="204">
        <f t="shared" si="136"/>
        <v>0</v>
      </c>
      <c r="P192" s="204">
        <f t="shared" si="136"/>
        <v>0</v>
      </c>
      <c r="Q192" s="204">
        <f t="shared" si="136"/>
        <v>0</v>
      </c>
      <c r="R192" s="204">
        <f t="shared" si="136"/>
        <v>0</v>
      </c>
      <c r="S192" s="204">
        <f t="shared" si="136"/>
        <v>0</v>
      </c>
      <c r="T192" s="204">
        <f t="shared" si="136"/>
        <v>0</v>
      </c>
      <c r="U192" s="204">
        <f t="shared" si="136"/>
        <v>0</v>
      </c>
      <c r="V192" s="204">
        <f t="shared" si="136"/>
        <v>0</v>
      </c>
      <c r="W192" s="204">
        <f t="shared" si="136"/>
        <v>3.8714291400000005</v>
      </c>
      <c r="X192" s="204">
        <f t="shared" si="136"/>
        <v>5.1619055200000004</v>
      </c>
      <c r="Y192" s="204">
        <f t="shared" si="136"/>
        <v>6.9755480000000007</v>
      </c>
      <c r="Z192" s="204">
        <f t="shared" si="136"/>
        <v>10.463322</v>
      </c>
      <c r="AA192" s="204">
        <f t="shared" si="136"/>
        <v>11.1608768</v>
      </c>
      <c r="AB192" s="204">
        <f t="shared" si="136"/>
        <v>11.858431600000001</v>
      </c>
      <c r="AC192" s="204">
        <f t="shared" si="136"/>
        <v>12.5559864</v>
      </c>
      <c r="AD192" s="204">
        <f t="shared" si="136"/>
        <v>13.253541200000001</v>
      </c>
      <c r="AE192" s="204">
        <f t="shared" si="136"/>
        <v>13.951096000000001</v>
      </c>
      <c r="AF192" s="204">
        <f t="shared" si="136"/>
        <v>13.951096000000001</v>
      </c>
      <c r="AG192" s="204">
        <f t="shared" si="136"/>
        <v>13.951096000000001</v>
      </c>
      <c r="AH192" s="204">
        <f t="shared" si="136"/>
        <v>13.951096000000001</v>
      </c>
      <c r="AI192" s="204">
        <f t="shared" si="136"/>
        <v>13.951096000000001</v>
      </c>
      <c r="AJ192" s="204">
        <f t="shared" ref="AJ192:BB192" si="137">+AJ189*$C191</f>
        <v>13.951096000000001</v>
      </c>
      <c r="AK192" s="204">
        <f t="shared" si="137"/>
        <v>13.951096000000001</v>
      </c>
      <c r="AL192" s="204">
        <f t="shared" si="137"/>
        <v>34.877740000000003</v>
      </c>
      <c r="AM192" s="204">
        <f t="shared" si="137"/>
        <v>34.877740000000003</v>
      </c>
      <c r="AN192" s="204">
        <f t="shared" si="137"/>
        <v>34.877740000000003</v>
      </c>
      <c r="AO192" s="204">
        <f t="shared" si="137"/>
        <v>34.877740000000003</v>
      </c>
      <c r="AP192" s="204">
        <f t="shared" si="137"/>
        <v>34.877740000000003</v>
      </c>
      <c r="AQ192" s="204">
        <f t="shared" si="137"/>
        <v>34.877740000000003</v>
      </c>
      <c r="AR192" s="204">
        <f t="shared" si="137"/>
        <v>34.877740000000003</v>
      </c>
      <c r="AS192" s="204">
        <f t="shared" si="137"/>
        <v>34.877740000000003</v>
      </c>
      <c r="AT192" s="204">
        <f t="shared" si="137"/>
        <v>34.877740000000003</v>
      </c>
      <c r="AU192" s="204">
        <f t="shared" si="137"/>
        <v>34.877740000000003</v>
      </c>
      <c r="AV192" s="204">
        <f t="shared" si="137"/>
        <v>34.877740000000003</v>
      </c>
      <c r="AW192" s="204">
        <f t="shared" si="137"/>
        <v>34.877740000000003</v>
      </c>
      <c r="AX192" s="204">
        <f t="shared" si="137"/>
        <v>34.877740000000003</v>
      </c>
      <c r="AY192" s="204">
        <f t="shared" si="137"/>
        <v>34.877740000000003</v>
      </c>
      <c r="AZ192" s="204">
        <f t="shared" si="137"/>
        <v>34.877740000000003</v>
      </c>
      <c r="BA192" s="204">
        <f t="shared" si="137"/>
        <v>34.877740000000003</v>
      </c>
      <c r="BB192" s="204">
        <f t="shared" si="137"/>
        <v>34.877740000000003</v>
      </c>
      <c r="BC192" s="205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</row>
    <row r="193" spans="2:89" s="192" customFormat="1" ht="15" customHeight="1" thickTop="1" x14ac:dyDescent="0.25">
      <c r="B193" s="189" t="str">
        <f>+'NTP or Sold'!H19</f>
        <v>7FA w/ STG</v>
      </c>
      <c r="C193" s="297" t="str">
        <f>+'NTP or Sold'!T19</f>
        <v>Gen Power - Dell, Arkansas location;  duct fired (EECC) - 49%</v>
      </c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1"/>
    </row>
    <row r="194" spans="2:89" s="196" customFormat="1" x14ac:dyDescent="0.25">
      <c r="B194" s="193" t="s">
        <v>104</v>
      </c>
      <c r="C194" s="298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v>0.05</v>
      </c>
      <c r="X194" s="194">
        <v>7.0000000000000007E-2</v>
      </c>
      <c r="Y194" s="194">
        <v>3.5000000000000003E-2</v>
      </c>
      <c r="Z194" s="194">
        <v>0.19</v>
      </c>
      <c r="AA194" s="194">
        <v>2.5000000000000001E-2</v>
      </c>
      <c r="AB194" s="194">
        <v>2.5000000000000001E-2</v>
      </c>
      <c r="AC194" s="194">
        <v>0.03</v>
      </c>
      <c r="AD194" s="194">
        <v>0.03</v>
      </c>
      <c r="AE194" s="194">
        <v>0.03</v>
      </c>
      <c r="AF194" s="194">
        <v>0.03</v>
      </c>
      <c r="AG194" s="194">
        <v>0.03</v>
      </c>
      <c r="AH194" s="194">
        <v>0.03</v>
      </c>
      <c r="AI194" s="194">
        <v>0.03</v>
      </c>
      <c r="AJ194" s="194">
        <v>0.03</v>
      </c>
      <c r="AK194" s="194">
        <v>3.5000000000000003E-2</v>
      </c>
      <c r="AL194" s="194">
        <v>0.04</v>
      </c>
      <c r="AM194" s="194">
        <v>0.2</v>
      </c>
      <c r="AN194" s="194">
        <v>0.04</v>
      </c>
      <c r="AO194" s="194">
        <v>0.05</v>
      </c>
      <c r="AP194" s="194">
        <v>0</v>
      </c>
      <c r="AQ194" s="194">
        <v>0</v>
      </c>
      <c r="AR194" s="194">
        <v>0</v>
      </c>
      <c r="AS194" s="194">
        <v>0</v>
      </c>
      <c r="AT194" s="194">
        <v>0</v>
      </c>
      <c r="AU194" s="194">
        <v>0</v>
      </c>
      <c r="AV194" s="194">
        <v>0</v>
      </c>
      <c r="AW194" s="194">
        <v>0</v>
      </c>
      <c r="AX194" s="194">
        <v>0</v>
      </c>
      <c r="AY194" s="194">
        <v>0</v>
      </c>
      <c r="AZ194" s="194">
        <v>0</v>
      </c>
      <c r="BA194" s="194">
        <v>0</v>
      </c>
      <c r="BB194" s="194">
        <v>0</v>
      </c>
      <c r="BC194" s="195">
        <f>SUM(D194:BB194)</f>
        <v>1.0000000000000004</v>
      </c>
      <c r="BD194" s="193"/>
    </row>
    <row r="195" spans="2:89" s="196" customFormat="1" x14ac:dyDescent="0.25">
      <c r="B195" s="193" t="s">
        <v>105</v>
      </c>
      <c r="C195" s="298"/>
      <c r="D195" s="194">
        <f>D194</f>
        <v>0</v>
      </c>
      <c r="E195" s="194">
        <f t="shared" ref="E195:AJ195" si="138">+D195+E194</f>
        <v>0</v>
      </c>
      <c r="F195" s="194">
        <f t="shared" si="138"/>
        <v>0</v>
      </c>
      <c r="G195" s="194">
        <f t="shared" si="138"/>
        <v>0</v>
      </c>
      <c r="H195" s="194">
        <f t="shared" si="138"/>
        <v>0</v>
      </c>
      <c r="I195" s="194">
        <f t="shared" si="138"/>
        <v>0</v>
      </c>
      <c r="J195" s="194">
        <f t="shared" si="138"/>
        <v>0</v>
      </c>
      <c r="K195" s="194">
        <f t="shared" si="138"/>
        <v>0</v>
      </c>
      <c r="L195" s="194">
        <f t="shared" si="138"/>
        <v>0</v>
      </c>
      <c r="M195" s="194">
        <f t="shared" si="138"/>
        <v>0</v>
      </c>
      <c r="N195" s="194">
        <f t="shared" si="138"/>
        <v>0</v>
      </c>
      <c r="O195" s="194">
        <f t="shared" si="138"/>
        <v>0</v>
      </c>
      <c r="P195" s="194">
        <f t="shared" si="138"/>
        <v>0</v>
      </c>
      <c r="Q195" s="194">
        <f t="shared" si="138"/>
        <v>0</v>
      </c>
      <c r="R195" s="194">
        <f t="shared" si="138"/>
        <v>0</v>
      </c>
      <c r="S195" s="194">
        <f t="shared" si="138"/>
        <v>0</v>
      </c>
      <c r="T195" s="194">
        <f t="shared" si="138"/>
        <v>0</v>
      </c>
      <c r="U195" s="194">
        <f t="shared" si="138"/>
        <v>0</v>
      </c>
      <c r="V195" s="194">
        <f t="shared" si="138"/>
        <v>0</v>
      </c>
      <c r="W195" s="194">
        <f t="shared" si="138"/>
        <v>0.05</v>
      </c>
      <c r="X195" s="194">
        <f t="shared" si="138"/>
        <v>0.12000000000000001</v>
      </c>
      <c r="Y195" s="194">
        <f t="shared" si="138"/>
        <v>0.15500000000000003</v>
      </c>
      <c r="Z195" s="194">
        <f t="shared" si="138"/>
        <v>0.34500000000000003</v>
      </c>
      <c r="AA195" s="194">
        <f t="shared" si="138"/>
        <v>0.37000000000000005</v>
      </c>
      <c r="AB195" s="194">
        <f t="shared" si="138"/>
        <v>0.39500000000000007</v>
      </c>
      <c r="AC195" s="194">
        <f t="shared" si="138"/>
        <v>0.42500000000000004</v>
      </c>
      <c r="AD195" s="194">
        <f t="shared" si="138"/>
        <v>0.45500000000000007</v>
      </c>
      <c r="AE195" s="194">
        <f t="shared" si="138"/>
        <v>0.4850000000000001</v>
      </c>
      <c r="AF195" s="194">
        <f t="shared" si="138"/>
        <v>0.51500000000000012</v>
      </c>
      <c r="AG195" s="194">
        <f t="shared" si="138"/>
        <v>0.54500000000000015</v>
      </c>
      <c r="AH195" s="194">
        <f t="shared" si="138"/>
        <v>0.57500000000000018</v>
      </c>
      <c r="AI195" s="194">
        <f t="shared" si="138"/>
        <v>0.6050000000000002</v>
      </c>
      <c r="AJ195" s="194">
        <f t="shared" si="138"/>
        <v>0.63500000000000023</v>
      </c>
      <c r="AK195" s="194">
        <f t="shared" ref="AK195:BB195" si="139">+AJ195+AK194</f>
        <v>0.67000000000000026</v>
      </c>
      <c r="AL195" s="194">
        <f t="shared" si="139"/>
        <v>0.7100000000000003</v>
      </c>
      <c r="AM195" s="194">
        <f t="shared" si="139"/>
        <v>0.91000000000000036</v>
      </c>
      <c r="AN195" s="194">
        <f t="shared" si="139"/>
        <v>0.9500000000000004</v>
      </c>
      <c r="AO195" s="194">
        <f t="shared" si="139"/>
        <v>1.0000000000000004</v>
      </c>
      <c r="AP195" s="194">
        <f t="shared" si="139"/>
        <v>1.0000000000000004</v>
      </c>
      <c r="AQ195" s="194">
        <f t="shared" si="139"/>
        <v>1.0000000000000004</v>
      </c>
      <c r="AR195" s="194">
        <f t="shared" si="139"/>
        <v>1.0000000000000004</v>
      </c>
      <c r="AS195" s="194">
        <f t="shared" si="139"/>
        <v>1.0000000000000004</v>
      </c>
      <c r="AT195" s="194">
        <f t="shared" si="139"/>
        <v>1.0000000000000004</v>
      </c>
      <c r="AU195" s="194">
        <f t="shared" si="139"/>
        <v>1.0000000000000004</v>
      </c>
      <c r="AV195" s="194">
        <f t="shared" si="139"/>
        <v>1.0000000000000004</v>
      </c>
      <c r="AW195" s="194">
        <f t="shared" si="139"/>
        <v>1.0000000000000004</v>
      </c>
      <c r="AX195" s="194">
        <f t="shared" si="139"/>
        <v>1.0000000000000004</v>
      </c>
      <c r="AY195" s="194">
        <f t="shared" si="139"/>
        <v>1.0000000000000004</v>
      </c>
      <c r="AZ195" s="194">
        <f t="shared" si="139"/>
        <v>1.0000000000000004</v>
      </c>
      <c r="BA195" s="194">
        <f t="shared" si="139"/>
        <v>1.0000000000000004</v>
      </c>
      <c r="BB195" s="194">
        <f t="shared" si="139"/>
        <v>1.0000000000000004</v>
      </c>
      <c r="BC195" s="195"/>
      <c r="BD195" s="193"/>
    </row>
    <row r="196" spans="2:89" s="196" customFormat="1" x14ac:dyDescent="0.25">
      <c r="B196" s="193" t="s">
        <v>106</v>
      </c>
      <c r="C196" s="298"/>
      <c r="D196" s="194">
        <v>0</v>
      </c>
      <c r="E196" s="194">
        <v>0</v>
      </c>
      <c r="F196" s="194">
        <v>0</v>
      </c>
      <c r="G196" s="194">
        <v>0</v>
      </c>
      <c r="H196" s="194">
        <v>0</v>
      </c>
      <c r="I196" s="194">
        <v>0</v>
      </c>
      <c r="J196" s="194">
        <v>0</v>
      </c>
      <c r="K196" s="194">
        <v>0</v>
      </c>
      <c r="L196" s="194">
        <v>0</v>
      </c>
      <c r="M196" s="194">
        <v>0</v>
      </c>
      <c r="N196" s="194">
        <v>0</v>
      </c>
      <c r="O196" s="194">
        <v>0</v>
      </c>
      <c r="P196" s="194">
        <v>0</v>
      </c>
      <c r="Q196" s="194">
        <v>0</v>
      </c>
      <c r="R196" s="194">
        <v>0</v>
      </c>
      <c r="S196" s="194">
        <v>0</v>
      </c>
      <c r="T196" s="194">
        <v>0</v>
      </c>
      <c r="U196" s="194">
        <v>0</v>
      </c>
      <c r="V196" s="194">
        <v>0</v>
      </c>
      <c r="W196" s="194">
        <f t="shared" ref="W196:BB196" si="140">W197-V197</f>
        <v>0.111</v>
      </c>
      <c r="X196" s="194">
        <f t="shared" si="140"/>
        <v>3.6999999999999991E-2</v>
      </c>
      <c r="Y196" s="194">
        <f t="shared" si="140"/>
        <v>5.2000000000000018E-2</v>
      </c>
      <c r="Z196" s="194">
        <f t="shared" si="140"/>
        <v>9.9999999999999978E-2</v>
      </c>
      <c r="AA196" s="194">
        <f t="shared" si="140"/>
        <v>2.0000000000000018E-2</v>
      </c>
      <c r="AB196" s="194">
        <f t="shared" si="140"/>
        <v>2.0000000000000018E-2</v>
      </c>
      <c r="AC196" s="194">
        <f t="shared" si="140"/>
        <v>1.9999999999999962E-2</v>
      </c>
      <c r="AD196" s="194">
        <f t="shared" si="140"/>
        <v>4.0000000000000036E-2</v>
      </c>
      <c r="AE196" s="194">
        <f t="shared" si="140"/>
        <v>0</v>
      </c>
      <c r="AF196" s="194">
        <f t="shared" si="140"/>
        <v>0</v>
      </c>
      <c r="AG196" s="194">
        <f t="shared" si="140"/>
        <v>0</v>
      </c>
      <c r="AH196" s="194">
        <f t="shared" si="140"/>
        <v>0</v>
      </c>
      <c r="AI196" s="194">
        <f t="shared" si="140"/>
        <v>0</v>
      </c>
      <c r="AJ196" s="194">
        <f t="shared" si="140"/>
        <v>0</v>
      </c>
      <c r="AK196" s="194">
        <f t="shared" si="140"/>
        <v>0</v>
      </c>
      <c r="AL196" s="194">
        <f t="shared" si="140"/>
        <v>0</v>
      </c>
      <c r="AM196" s="194">
        <f t="shared" si="140"/>
        <v>0.6</v>
      </c>
      <c r="AN196" s="194">
        <f t="shared" si="140"/>
        <v>0</v>
      </c>
      <c r="AO196" s="194">
        <f t="shared" si="140"/>
        <v>0</v>
      </c>
      <c r="AP196" s="194">
        <f t="shared" si="140"/>
        <v>0</v>
      </c>
      <c r="AQ196" s="194">
        <f t="shared" si="140"/>
        <v>0</v>
      </c>
      <c r="AR196" s="194">
        <f t="shared" si="140"/>
        <v>0</v>
      </c>
      <c r="AS196" s="194">
        <f t="shared" si="140"/>
        <v>0</v>
      </c>
      <c r="AT196" s="194">
        <f t="shared" si="140"/>
        <v>0</v>
      </c>
      <c r="AU196" s="194">
        <f t="shared" si="140"/>
        <v>0</v>
      </c>
      <c r="AV196" s="194">
        <f t="shared" si="140"/>
        <v>0</v>
      </c>
      <c r="AW196" s="194">
        <f t="shared" si="140"/>
        <v>0</v>
      </c>
      <c r="AX196" s="194">
        <f t="shared" si="140"/>
        <v>0</v>
      </c>
      <c r="AY196" s="194">
        <f t="shared" si="140"/>
        <v>0</v>
      </c>
      <c r="AZ196" s="194">
        <f t="shared" si="140"/>
        <v>0</v>
      </c>
      <c r="BA196" s="194">
        <f t="shared" si="140"/>
        <v>0</v>
      </c>
      <c r="BB196" s="194">
        <f t="shared" si="140"/>
        <v>0</v>
      </c>
      <c r="BC196" s="195">
        <f>SUM(D196:BB196)</f>
        <v>1</v>
      </c>
      <c r="BD196" s="193"/>
    </row>
    <row r="197" spans="2:89" s="196" customFormat="1" x14ac:dyDescent="0.25">
      <c r="B197" s="193" t="s">
        <v>107</v>
      </c>
      <c r="C197" s="298"/>
      <c r="D197" s="194">
        <f>D196</f>
        <v>0</v>
      </c>
      <c r="E197" s="194">
        <f t="shared" ref="E197:V197" si="141">+D197+E196</f>
        <v>0</v>
      </c>
      <c r="F197" s="194">
        <f t="shared" si="141"/>
        <v>0</v>
      </c>
      <c r="G197" s="194">
        <f t="shared" si="141"/>
        <v>0</v>
      </c>
      <c r="H197" s="194">
        <f t="shared" si="141"/>
        <v>0</v>
      </c>
      <c r="I197" s="194">
        <f t="shared" si="141"/>
        <v>0</v>
      </c>
      <c r="J197" s="194">
        <f t="shared" si="141"/>
        <v>0</v>
      </c>
      <c r="K197" s="194">
        <f t="shared" si="141"/>
        <v>0</v>
      </c>
      <c r="L197" s="194">
        <f t="shared" si="141"/>
        <v>0</v>
      </c>
      <c r="M197" s="194">
        <f t="shared" si="141"/>
        <v>0</v>
      </c>
      <c r="N197" s="194">
        <f t="shared" si="141"/>
        <v>0</v>
      </c>
      <c r="O197" s="194">
        <f t="shared" si="141"/>
        <v>0</v>
      </c>
      <c r="P197" s="194">
        <f t="shared" si="141"/>
        <v>0</v>
      </c>
      <c r="Q197" s="194">
        <f t="shared" si="141"/>
        <v>0</v>
      </c>
      <c r="R197" s="194">
        <f t="shared" si="141"/>
        <v>0</v>
      </c>
      <c r="S197" s="194">
        <f t="shared" si="141"/>
        <v>0</v>
      </c>
      <c r="T197" s="194">
        <f t="shared" si="141"/>
        <v>0</v>
      </c>
      <c r="U197" s="194">
        <f t="shared" si="141"/>
        <v>0</v>
      </c>
      <c r="V197" s="194">
        <f t="shared" si="141"/>
        <v>0</v>
      </c>
      <c r="W197" s="194">
        <v>0.111</v>
      </c>
      <c r="X197" s="194">
        <v>0.14799999999999999</v>
      </c>
      <c r="Y197" s="194">
        <v>0.2</v>
      </c>
      <c r="Z197" s="194">
        <v>0.3</v>
      </c>
      <c r="AA197" s="194">
        <v>0.32</v>
      </c>
      <c r="AB197" s="194">
        <v>0.34</v>
      </c>
      <c r="AC197" s="194">
        <v>0.36</v>
      </c>
      <c r="AD197" s="194">
        <v>0.4</v>
      </c>
      <c r="AE197" s="194">
        <v>0.4</v>
      </c>
      <c r="AF197" s="194">
        <v>0.4</v>
      </c>
      <c r="AG197" s="194">
        <v>0.4</v>
      </c>
      <c r="AH197" s="194">
        <v>0.4</v>
      </c>
      <c r="AI197" s="194">
        <v>0.4</v>
      </c>
      <c r="AJ197" s="194">
        <v>0.4</v>
      </c>
      <c r="AK197" s="194">
        <v>0.4</v>
      </c>
      <c r="AL197" s="194">
        <v>0.4</v>
      </c>
      <c r="AM197" s="194">
        <v>1</v>
      </c>
      <c r="AN197" s="194">
        <v>1</v>
      </c>
      <c r="AO197" s="194">
        <v>1</v>
      </c>
      <c r="AP197" s="194">
        <v>1</v>
      </c>
      <c r="AQ197" s="194">
        <v>1</v>
      </c>
      <c r="AR197" s="194">
        <v>1</v>
      </c>
      <c r="AS197" s="194">
        <v>1</v>
      </c>
      <c r="AT197" s="194">
        <v>1</v>
      </c>
      <c r="AU197" s="194">
        <v>1</v>
      </c>
      <c r="AV197" s="194">
        <v>1</v>
      </c>
      <c r="AW197" s="194">
        <v>1</v>
      </c>
      <c r="AX197" s="194">
        <v>1</v>
      </c>
      <c r="AY197" s="194">
        <v>1</v>
      </c>
      <c r="AZ197" s="194">
        <v>1</v>
      </c>
      <c r="BA197" s="194">
        <v>1</v>
      </c>
      <c r="BB197" s="194">
        <v>1</v>
      </c>
      <c r="BC197" s="195"/>
      <c r="BD197" s="193"/>
    </row>
    <row r="198" spans="2:89" s="196" customFormat="1" x14ac:dyDescent="0.25">
      <c r="B198" s="193"/>
      <c r="C198" s="233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5"/>
      <c r="BD198" s="193"/>
    </row>
    <row r="199" spans="2:89" s="197" customFormat="1" x14ac:dyDescent="0.25">
      <c r="B199" s="197" t="s">
        <v>108</v>
      </c>
      <c r="C199" s="198">
        <v>34.877740000000003</v>
      </c>
      <c r="D199" s="199">
        <f t="shared" ref="D199:AI199" si="142">+D195*$C199</f>
        <v>0</v>
      </c>
      <c r="E199" s="199">
        <f t="shared" si="142"/>
        <v>0</v>
      </c>
      <c r="F199" s="199">
        <f t="shared" si="142"/>
        <v>0</v>
      </c>
      <c r="G199" s="199">
        <f t="shared" si="142"/>
        <v>0</v>
      </c>
      <c r="H199" s="199">
        <f t="shared" si="142"/>
        <v>0</v>
      </c>
      <c r="I199" s="199">
        <f t="shared" si="142"/>
        <v>0</v>
      </c>
      <c r="J199" s="199">
        <f t="shared" si="142"/>
        <v>0</v>
      </c>
      <c r="K199" s="199">
        <f t="shared" si="142"/>
        <v>0</v>
      </c>
      <c r="L199" s="199">
        <f t="shared" si="142"/>
        <v>0</v>
      </c>
      <c r="M199" s="199">
        <f t="shared" si="142"/>
        <v>0</v>
      </c>
      <c r="N199" s="199">
        <f t="shared" si="142"/>
        <v>0</v>
      </c>
      <c r="O199" s="199">
        <f t="shared" si="142"/>
        <v>0</v>
      </c>
      <c r="P199" s="199">
        <f t="shared" si="142"/>
        <v>0</v>
      </c>
      <c r="Q199" s="199">
        <f t="shared" si="142"/>
        <v>0</v>
      </c>
      <c r="R199" s="199">
        <f t="shared" si="142"/>
        <v>0</v>
      </c>
      <c r="S199" s="199">
        <f t="shared" si="142"/>
        <v>0</v>
      </c>
      <c r="T199" s="199">
        <f t="shared" si="142"/>
        <v>0</v>
      </c>
      <c r="U199" s="199">
        <f t="shared" si="142"/>
        <v>0</v>
      </c>
      <c r="V199" s="199">
        <f t="shared" si="142"/>
        <v>0</v>
      </c>
      <c r="W199" s="199">
        <f t="shared" si="142"/>
        <v>1.7438870000000002</v>
      </c>
      <c r="X199" s="199">
        <f t="shared" si="142"/>
        <v>4.1853288000000006</v>
      </c>
      <c r="Y199" s="199">
        <f t="shared" si="142"/>
        <v>5.4060497000000014</v>
      </c>
      <c r="Z199" s="199">
        <f t="shared" si="142"/>
        <v>12.032820300000003</v>
      </c>
      <c r="AA199" s="199">
        <f t="shared" si="142"/>
        <v>12.904763800000003</v>
      </c>
      <c r="AB199" s="199">
        <f t="shared" si="142"/>
        <v>13.776707300000004</v>
      </c>
      <c r="AC199" s="199">
        <f t="shared" si="142"/>
        <v>14.823039500000002</v>
      </c>
      <c r="AD199" s="199">
        <f t="shared" si="142"/>
        <v>15.869371700000004</v>
      </c>
      <c r="AE199" s="199">
        <f t="shared" si="142"/>
        <v>16.915703900000004</v>
      </c>
      <c r="AF199" s="199">
        <f t="shared" si="142"/>
        <v>17.962036100000006</v>
      </c>
      <c r="AG199" s="199">
        <f t="shared" si="142"/>
        <v>19.008368300000008</v>
      </c>
      <c r="AH199" s="199">
        <f t="shared" si="142"/>
        <v>20.054700500000006</v>
      </c>
      <c r="AI199" s="199">
        <f t="shared" si="142"/>
        <v>21.101032700000008</v>
      </c>
      <c r="AJ199" s="199">
        <f t="shared" ref="AJ199:BB199" si="143">+AJ195*$C199</f>
        <v>22.14736490000001</v>
      </c>
      <c r="AK199" s="199">
        <f t="shared" si="143"/>
        <v>23.36808580000001</v>
      </c>
      <c r="AL199" s="199">
        <f t="shared" si="143"/>
        <v>24.763195400000011</v>
      </c>
      <c r="AM199" s="199">
        <f t="shared" si="143"/>
        <v>31.738743400000015</v>
      </c>
      <c r="AN199" s="199">
        <f t="shared" si="143"/>
        <v>33.133853000000016</v>
      </c>
      <c r="AO199" s="199">
        <f t="shared" si="143"/>
        <v>34.877740000000017</v>
      </c>
      <c r="AP199" s="199">
        <f t="shared" si="143"/>
        <v>34.877740000000017</v>
      </c>
      <c r="AQ199" s="199">
        <f t="shared" si="143"/>
        <v>34.877740000000017</v>
      </c>
      <c r="AR199" s="199">
        <f t="shared" si="143"/>
        <v>34.877740000000017</v>
      </c>
      <c r="AS199" s="199">
        <f t="shared" si="143"/>
        <v>34.877740000000017</v>
      </c>
      <c r="AT199" s="199">
        <f t="shared" si="143"/>
        <v>34.877740000000017</v>
      </c>
      <c r="AU199" s="199">
        <f t="shared" si="143"/>
        <v>34.877740000000017</v>
      </c>
      <c r="AV199" s="199">
        <f t="shared" si="143"/>
        <v>34.877740000000017</v>
      </c>
      <c r="AW199" s="199">
        <f t="shared" si="143"/>
        <v>34.877740000000017</v>
      </c>
      <c r="AX199" s="199">
        <f t="shared" si="143"/>
        <v>34.877740000000017</v>
      </c>
      <c r="AY199" s="199">
        <f t="shared" si="143"/>
        <v>34.877740000000017</v>
      </c>
      <c r="AZ199" s="199">
        <f t="shared" si="143"/>
        <v>34.877740000000017</v>
      </c>
      <c r="BA199" s="199">
        <f t="shared" si="143"/>
        <v>34.877740000000017</v>
      </c>
      <c r="BB199" s="199">
        <f t="shared" si="143"/>
        <v>34.877740000000017</v>
      </c>
      <c r="BC199" s="200"/>
      <c r="BD199" s="201"/>
      <c r="BE199" s="201"/>
      <c r="BF199" s="201"/>
      <c r="BG199" s="201"/>
      <c r="BH199" s="201"/>
      <c r="BI199" s="201"/>
      <c r="BJ199" s="201"/>
      <c r="BK199" s="201"/>
      <c r="BL199" s="201"/>
      <c r="BM199" s="201"/>
      <c r="BN199" s="201"/>
      <c r="BO199" s="201"/>
      <c r="BP199" s="201"/>
      <c r="BQ199" s="201"/>
      <c r="BR199" s="201"/>
      <c r="BS199" s="201"/>
      <c r="BT199" s="201"/>
      <c r="BU199" s="201"/>
      <c r="BV199" s="201"/>
      <c r="BW199" s="201"/>
      <c r="BX199" s="201"/>
      <c r="BY199" s="201"/>
      <c r="BZ199" s="201"/>
      <c r="CA199" s="201"/>
      <c r="CB199" s="201"/>
      <c r="CC199" s="201"/>
      <c r="CD199" s="201"/>
      <c r="CE199" s="201"/>
      <c r="CF199" s="201"/>
      <c r="CG199" s="201"/>
      <c r="CH199" s="201"/>
      <c r="CI199" s="201"/>
      <c r="CJ199" s="201"/>
      <c r="CK199" s="201"/>
    </row>
    <row r="200" spans="2:89" s="202" customFormat="1" ht="13.8" thickBot="1" x14ac:dyDescent="0.3">
      <c r="B200" s="202" t="s">
        <v>109</v>
      </c>
      <c r="C200" s="203" t="str">
        <f>+'NTP or Sold'!C19</f>
        <v>Sold</v>
      </c>
      <c r="D200" s="204">
        <f t="shared" ref="D200:AI200" si="144">+D197*$C199</f>
        <v>0</v>
      </c>
      <c r="E200" s="204">
        <f t="shared" si="144"/>
        <v>0</v>
      </c>
      <c r="F200" s="204">
        <f t="shared" si="144"/>
        <v>0</v>
      </c>
      <c r="G200" s="204">
        <f t="shared" si="144"/>
        <v>0</v>
      </c>
      <c r="H200" s="204">
        <f t="shared" si="144"/>
        <v>0</v>
      </c>
      <c r="I200" s="204">
        <f t="shared" si="144"/>
        <v>0</v>
      </c>
      <c r="J200" s="204">
        <f t="shared" si="144"/>
        <v>0</v>
      </c>
      <c r="K200" s="204">
        <f t="shared" si="144"/>
        <v>0</v>
      </c>
      <c r="L200" s="204">
        <f t="shared" si="144"/>
        <v>0</v>
      </c>
      <c r="M200" s="204">
        <f t="shared" si="144"/>
        <v>0</v>
      </c>
      <c r="N200" s="204">
        <f t="shared" si="144"/>
        <v>0</v>
      </c>
      <c r="O200" s="204">
        <f t="shared" si="144"/>
        <v>0</v>
      </c>
      <c r="P200" s="204">
        <f t="shared" si="144"/>
        <v>0</v>
      </c>
      <c r="Q200" s="204">
        <f t="shared" si="144"/>
        <v>0</v>
      </c>
      <c r="R200" s="204">
        <f t="shared" si="144"/>
        <v>0</v>
      </c>
      <c r="S200" s="204">
        <f t="shared" si="144"/>
        <v>0</v>
      </c>
      <c r="T200" s="204">
        <f t="shared" si="144"/>
        <v>0</v>
      </c>
      <c r="U200" s="204">
        <f t="shared" si="144"/>
        <v>0</v>
      </c>
      <c r="V200" s="204">
        <f t="shared" si="144"/>
        <v>0</v>
      </c>
      <c r="W200" s="204">
        <f t="shared" si="144"/>
        <v>3.8714291400000005</v>
      </c>
      <c r="X200" s="204">
        <f t="shared" si="144"/>
        <v>5.1619055200000004</v>
      </c>
      <c r="Y200" s="204">
        <f t="shared" si="144"/>
        <v>6.9755480000000007</v>
      </c>
      <c r="Z200" s="204">
        <f t="shared" si="144"/>
        <v>10.463322</v>
      </c>
      <c r="AA200" s="204">
        <f t="shared" si="144"/>
        <v>11.1608768</v>
      </c>
      <c r="AB200" s="204">
        <f t="shared" si="144"/>
        <v>11.858431600000001</v>
      </c>
      <c r="AC200" s="204">
        <f t="shared" si="144"/>
        <v>12.5559864</v>
      </c>
      <c r="AD200" s="204">
        <f t="shared" si="144"/>
        <v>13.951096000000001</v>
      </c>
      <c r="AE200" s="204">
        <f t="shared" si="144"/>
        <v>13.951096000000001</v>
      </c>
      <c r="AF200" s="204">
        <f t="shared" si="144"/>
        <v>13.951096000000001</v>
      </c>
      <c r="AG200" s="204">
        <f t="shared" si="144"/>
        <v>13.951096000000001</v>
      </c>
      <c r="AH200" s="204">
        <f t="shared" si="144"/>
        <v>13.951096000000001</v>
      </c>
      <c r="AI200" s="204">
        <f t="shared" si="144"/>
        <v>13.951096000000001</v>
      </c>
      <c r="AJ200" s="204">
        <f t="shared" ref="AJ200:BB200" si="145">+AJ197*$C199</f>
        <v>13.951096000000001</v>
      </c>
      <c r="AK200" s="204">
        <f t="shared" si="145"/>
        <v>13.951096000000001</v>
      </c>
      <c r="AL200" s="204">
        <f t="shared" si="145"/>
        <v>13.951096000000001</v>
      </c>
      <c r="AM200" s="204">
        <f t="shared" si="145"/>
        <v>34.877740000000003</v>
      </c>
      <c r="AN200" s="204">
        <f t="shared" si="145"/>
        <v>34.877740000000003</v>
      </c>
      <c r="AO200" s="204">
        <f t="shared" si="145"/>
        <v>34.877740000000003</v>
      </c>
      <c r="AP200" s="204">
        <f t="shared" si="145"/>
        <v>34.877740000000003</v>
      </c>
      <c r="AQ200" s="204">
        <f t="shared" si="145"/>
        <v>34.877740000000003</v>
      </c>
      <c r="AR200" s="204">
        <f t="shared" si="145"/>
        <v>34.877740000000003</v>
      </c>
      <c r="AS200" s="204">
        <f t="shared" si="145"/>
        <v>34.877740000000003</v>
      </c>
      <c r="AT200" s="204">
        <f t="shared" si="145"/>
        <v>34.877740000000003</v>
      </c>
      <c r="AU200" s="204">
        <f t="shared" si="145"/>
        <v>34.877740000000003</v>
      </c>
      <c r="AV200" s="204">
        <f t="shared" si="145"/>
        <v>34.877740000000003</v>
      </c>
      <c r="AW200" s="204">
        <f t="shared" si="145"/>
        <v>34.877740000000003</v>
      </c>
      <c r="AX200" s="204">
        <f t="shared" si="145"/>
        <v>34.877740000000003</v>
      </c>
      <c r="AY200" s="204">
        <f t="shared" si="145"/>
        <v>34.877740000000003</v>
      </c>
      <c r="AZ200" s="204">
        <f t="shared" si="145"/>
        <v>34.877740000000003</v>
      </c>
      <c r="BA200" s="204">
        <f t="shared" si="145"/>
        <v>34.877740000000003</v>
      </c>
      <c r="BB200" s="204">
        <f t="shared" si="145"/>
        <v>34.877740000000003</v>
      </c>
      <c r="BC200" s="205"/>
      <c r="BD200" s="206"/>
      <c r="BE200" s="206"/>
      <c r="BF200" s="206"/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</row>
    <row r="201" spans="2:89" s="192" customFormat="1" ht="15" customHeight="1" thickTop="1" x14ac:dyDescent="0.25">
      <c r="B201" s="189" t="s">
        <v>111</v>
      </c>
      <c r="C201" s="297" t="str">
        <f>+C193</f>
        <v>Gen Power - Dell, Arkansas location;  duct fired (EECC) - 49%</v>
      </c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190"/>
      <c r="AT201" s="190"/>
      <c r="AU201" s="190"/>
      <c r="AV201" s="190"/>
      <c r="AW201" s="190"/>
      <c r="AX201" s="190"/>
      <c r="AY201" s="190"/>
      <c r="AZ201" s="190"/>
      <c r="BA201" s="190"/>
      <c r="BB201" s="190"/>
      <c r="BC201" s="191"/>
    </row>
    <row r="202" spans="2:89" s="196" customFormat="1" x14ac:dyDescent="0.25">
      <c r="B202" s="193" t="s">
        <v>104</v>
      </c>
      <c r="C202" s="298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v>0.05</v>
      </c>
      <c r="X202" s="194">
        <v>6.6799999999999998E-2</v>
      </c>
      <c r="Y202" s="194">
        <v>3.3399999999999999E-2</v>
      </c>
      <c r="Z202" s="194">
        <v>0.1832</v>
      </c>
      <c r="AA202" s="194">
        <v>2.5600000000000001E-2</v>
      </c>
      <c r="AB202" s="194">
        <v>0.03</v>
      </c>
      <c r="AC202" s="194">
        <v>0.03</v>
      </c>
      <c r="AD202" s="194">
        <v>0.03</v>
      </c>
      <c r="AE202" s="194">
        <v>0.03</v>
      </c>
      <c r="AF202" s="194">
        <v>0.03</v>
      </c>
      <c r="AG202" s="194">
        <v>0.03</v>
      </c>
      <c r="AH202" s="194">
        <v>0.03</v>
      </c>
      <c r="AI202" s="194">
        <v>0.03</v>
      </c>
      <c r="AJ202" s="194">
        <v>3.1E-2</v>
      </c>
      <c r="AK202" s="194">
        <v>3.5000000000000003E-2</v>
      </c>
      <c r="AL202" s="194">
        <v>3.5000000000000003E-2</v>
      </c>
      <c r="AM202" s="194">
        <v>0.25</v>
      </c>
      <c r="AN202" s="194">
        <v>0.05</v>
      </c>
      <c r="AO202" s="194">
        <v>0</v>
      </c>
      <c r="AP202" s="194">
        <v>0</v>
      </c>
      <c r="AQ202" s="194">
        <v>0</v>
      </c>
      <c r="AR202" s="194">
        <v>0</v>
      </c>
      <c r="AS202" s="194">
        <v>0</v>
      </c>
      <c r="AT202" s="194">
        <v>0</v>
      </c>
      <c r="AU202" s="194">
        <v>0</v>
      </c>
      <c r="AV202" s="194">
        <v>0</v>
      </c>
      <c r="AW202" s="194">
        <v>0</v>
      </c>
      <c r="AX202" s="194">
        <v>0</v>
      </c>
      <c r="AY202" s="194">
        <v>0</v>
      </c>
      <c r="AZ202" s="194">
        <v>0</v>
      </c>
      <c r="BA202" s="194">
        <v>0</v>
      </c>
      <c r="BB202" s="194">
        <v>0</v>
      </c>
      <c r="BC202" s="195">
        <f>SUM(D202:BB202)</f>
        <v>1.0000000000000002</v>
      </c>
      <c r="BD202" s="193"/>
    </row>
    <row r="203" spans="2:89" s="196" customFormat="1" x14ac:dyDescent="0.25">
      <c r="B203" s="193" t="s">
        <v>105</v>
      </c>
      <c r="C203" s="298"/>
      <c r="D203" s="194">
        <f>D202</f>
        <v>0</v>
      </c>
      <c r="E203" s="194">
        <f t="shared" ref="E203:AJ203" si="146">+D203+E202</f>
        <v>0</v>
      </c>
      <c r="F203" s="194">
        <f t="shared" si="146"/>
        <v>0</v>
      </c>
      <c r="G203" s="194">
        <f t="shared" si="146"/>
        <v>0</v>
      </c>
      <c r="H203" s="194">
        <f t="shared" si="146"/>
        <v>0</v>
      </c>
      <c r="I203" s="194">
        <f t="shared" si="146"/>
        <v>0</v>
      </c>
      <c r="J203" s="194">
        <f t="shared" si="146"/>
        <v>0</v>
      </c>
      <c r="K203" s="194">
        <f t="shared" si="146"/>
        <v>0</v>
      </c>
      <c r="L203" s="194">
        <f t="shared" si="146"/>
        <v>0</v>
      </c>
      <c r="M203" s="194">
        <f t="shared" si="146"/>
        <v>0</v>
      </c>
      <c r="N203" s="194">
        <f t="shared" si="146"/>
        <v>0</v>
      </c>
      <c r="O203" s="194">
        <f t="shared" si="146"/>
        <v>0</v>
      </c>
      <c r="P203" s="194">
        <f t="shared" si="146"/>
        <v>0</v>
      </c>
      <c r="Q203" s="194">
        <f t="shared" si="146"/>
        <v>0</v>
      </c>
      <c r="R203" s="194">
        <f t="shared" si="146"/>
        <v>0</v>
      </c>
      <c r="S203" s="194">
        <f t="shared" si="146"/>
        <v>0</v>
      </c>
      <c r="T203" s="194">
        <f t="shared" si="146"/>
        <v>0</v>
      </c>
      <c r="U203" s="194">
        <f t="shared" si="146"/>
        <v>0</v>
      </c>
      <c r="V203" s="194">
        <f t="shared" si="146"/>
        <v>0</v>
      </c>
      <c r="W203" s="194">
        <f t="shared" si="146"/>
        <v>0.05</v>
      </c>
      <c r="X203" s="194">
        <f t="shared" si="146"/>
        <v>0.1168</v>
      </c>
      <c r="Y203" s="194">
        <f t="shared" si="146"/>
        <v>0.1502</v>
      </c>
      <c r="Z203" s="194">
        <f t="shared" si="146"/>
        <v>0.33340000000000003</v>
      </c>
      <c r="AA203" s="194">
        <f t="shared" si="146"/>
        <v>0.35900000000000004</v>
      </c>
      <c r="AB203" s="194">
        <f t="shared" si="146"/>
        <v>0.38900000000000001</v>
      </c>
      <c r="AC203" s="194">
        <f t="shared" si="146"/>
        <v>0.41900000000000004</v>
      </c>
      <c r="AD203" s="194">
        <f t="shared" si="146"/>
        <v>0.44900000000000007</v>
      </c>
      <c r="AE203" s="194">
        <f t="shared" si="146"/>
        <v>0.47900000000000009</v>
      </c>
      <c r="AF203" s="194">
        <f t="shared" si="146"/>
        <v>0.50900000000000012</v>
      </c>
      <c r="AG203" s="194">
        <f t="shared" si="146"/>
        <v>0.53900000000000015</v>
      </c>
      <c r="AH203" s="194">
        <f t="shared" si="146"/>
        <v>0.56900000000000017</v>
      </c>
      <c r="AI203" s="194">
        <f t="shared" si="146"/>
        <v>0.5990000000000002</v>
      </c>
      <c r="AJ203" s="194">
        <f t="shared" si="146"/>
        <v>0.63000000000000023</v>
      </c>
      <c r="AK203" s="194">
        <f t="shared" ref="AK203:BB203" si="147">+AJ203+AK202</f>
        <v>0.66500000000000026</v>
      </c>
      <c r="AL203" s="194">
        <f t="shared" si="147"/>
        <v>0.70000000000000029</v>
      </c>
      <c r="AM203" s="194">
        <f t="shared" si="147"/>
        <v>0.95000000000000029</v>
      </c>
      <c r="AN203" s="194">
        <f t="shared" si="147"/>
        <v>1.0000000000000002</v>
      </c>
      <c r="AO203" s="194">
        <f t="shared" si="147"/>
        <v>1.0000000000000002</v>
      </c>
      <c r="AP203" s="194">
        <f t="shared" si="147"/>
        <v>1.0000000000000002</v>
      </c>
      <c r="AQ203" s="194">
        <f t="shared" si="147"/>
        <v>1.0000000000000002</v>
      </c>
      <c r="AR203" s="194">
        <f t="shared" si="147"/>
        <v>1.0000000000000002</v>
      </c>
      <c r="AS203" s="194">
        <f t="shared" si="147"/>
        <v>1.0000000000000002</v>
      </c>
      <c r="AT203" s="194">
        <f t="shared" si="147"/>
        <v>1.0000000000000002</v>
      </c>
      <c r="AU203" s="194">
        <f t="shared" si="147"/>
        <v>1.0000000000000002</v>
      </c>
      <c r="AV203" s="194">
        <f t="shared" si="147"/>
        <v>1.0000000000000002</v>
      </c>
      <c r="AW203" s="194">
        <f t="shared" si="147"/>
        <v>1.0000000000000002</v>
      </c>
      <c r="AX203" s="194">
        <f t="shared" si="147"/>
        <v>1.0000000000000002</v>
      </c>
      <c r="AY203" s="194">
        <f t="shared" si="147"/>
        <v>1.0000000000000002</v>
      </c>
      <c r="AZ203" s="194">
        <f t="shared" si="147"/>
        <v>1.0000000000000002</v>
      </c>
      <c r="BA203" s="194">
        <f t="shared" si="147"/>
        <v>1.0000000000000002</v>
      </c>
      <c r="BB203" s="194">
        <f t="shared" si="147"/>
        <v>1.0000000000000002</v>
      </c>
      <c r="BC203" s="195"/>
      <c r="BD203" s="193"/>
    </row>
    <row r="204" spans="2:89" s="196" customFormat="1" x14ac:dyDescent="0.25">
      <c r="B204" s="193" t="s">
        <v>106</v>
      </c>
      <c r="C204" s="298"/>
      <c r="D204" s="194">
        <v>0</v>
      </c>
      <c r="E204" s="194">
        <v>0</v>
      </c>
      <c r="F204" s="194">
        <v>0</v>
      </c>
      <c r="G204" s="194">
        <v>0</v>
      </c>
      <c r="H204" s="194">
        <v>0</v>
      </c>
      <c r="I204" s="194">
        <v>0</v>
      </c>
      <c r="J204" s="194">
        <v>0</v>
      </c>
      <c r="K204" s="194">
        <v>0</v>
      </c>
      <c r="L204" s="194">
        <v>0</v>
      </c>
      <c r="M204" s="194">
        <v>0</v>
      </c>
      <c r="N204" s="194">
        <v>0</v>
      </c>
      <c r="O204" s="194">
        <v>0</v>
      </c>
      <c r="P204" s="194">
        <v>0</v>
      </c>
      <c r="Q204" s="194">
        <v>0</v>
      </c>
      <c r="R204" s="194">
        <v>0</v>
      </c>
      <c r="S204" s="194">
        <v>0</v>
      </c>
      <c r="T204" s="194">
        <v>0</v>
      </c>
      <c r="U204" s="194">
        <v>0</v>
      </c>
      <c r="V204" s="194">
        <v>0</v>
      </c>
      <c r="W204" s="194">
        <f t="shared" ref="W204:BB204" si="148">W205-V205</f>
        <v>0.05</v>
      </c>
      <c r="X204" s="194">
        <f t="shared" si="148"/>
        <v>0</v>
      </c>
      <c r="Y204" s="194">
        <f t="shared" si="148"/>
        <v>0</v>
      </c>
      <c r="Z204" s="194">
        <f t="shared" si="148"/>
        <v>0.14500000000000002</v>
      </c>
      <c r="AA204" s="194">
        <f t="shared" si="148"/>
        <v>9.4999999999999973E-2</v>
      </c>
      <c r="AB204" s="194">
        <f t="shared" si="148"/>
        <v>7.0000000000000007E-2</v>
      </c>
      <c r="AC204" s="194">
        <f t="shared" si="148"/>
        <v>4.0000000000000036E-2</v>
      </c>
      <c r="AD204" s="194">
        <f t="shared" si="148"/>
        <v>0.10999999999999999</v>
      </c>
      <c r="AE204" s="194">
        <f t="shared" si="148"/>
        <v>7.999999999999996E-2</v>
      </c>
      <c r="AF204" s="194">
        <f t="shared" si="148"/>
        <v>0.10999999999999999</v>
      </c>
      <c r="AG204" s="194">
        <f t="shared" si="148"/>
        <v>0.10000000000000009</v>
      </c>
      <c r="AH204" s="194">
        <f t="shared" si="148"/>
        <v>2.9999999999999916E-2</v>
      </c>
      <c r="AI204" s="194">
        <f t="shared" si="148"/>
        <v>4.0000000000000036E-2</v>
      </c>
      <c r="AJ204" s="194">
        <f t="shared" si="148"/>
        <v>6.0000000000000053E-2</v>
      </c>
      <c r="AK204" s="194">
        <f t="shared" si="148"/>
        <v>1.9999999999999907E-2</v>
      </c>
      <c r="AL204" s="194">
        <f t="shared" si="148"/>
        <v>3.0000000000000027E-2</v>
      </c>
      <c r="AM204" s="194">
        <f t="shared" si="148"/>
        <v>2.0000000000000018E-2</v>
      </c>
      <c r="AN204" s="194">
        <f t="shared" si="148"/>
        <v>0</v>
      </c>
      <c r="AO204" s="194">
        <f t="shared" si="148"/>
        <v>0</v>
      </c>
      <c r="AP204" s="194">
        <f t="shared" si="148"/>
        <v>0</v>
      </c>
      <c r="AQ204" s="194">
        <f t="shared" si="148"/>
        <v>0</v>
      </c>
      <c r="AR204" s="194">
        <f t="shared" si="148"/>
        <v>0</v>
      </c>
      <c r="AS204" s="194">
        <f t="shared" si="148"/>
        <v>0</v>
      </c>
      <c r="AT204" s="194">
        <f t="shared" si="148"/>
        <v>0</v>
      </c>
      <c r="AU204" s="194">
        <f t="shared" si="148"/>
        <v>0</v>
      </c>
      <c r="AV204" s="194">
        <f t="shared" si="148"/>
        <v>0</v>
      </c>
      <c r="AW204" s="194">
        <f t="shared" si="148"/>
        <v>0</v>
      </c>
      <c r="AX204" s="194">
        <f t="shared" si="148"/>
        <v>0</v>
      </c>
      <c r="AY204" s="194">
        <f t="shared" si="148"/>
        <v>0</v>
      </c>
      <c r="AZ204" s="194">
        <f t="shared" si="148"/>
        <v>0</v>
      </c>
      <c r="BA204" s="194">
        <f t="shared" si="148"/>
        <v>0</v>
      </c>
      <c r="BB204" s="194">
        <f t="shared" si="148"/>
        <v>0</v>
      </c>
      <c r="BC204" s="195">
        <f>SUM(D204:BB204)</f>
        <v>1</v>
      </c>
      <c r="BD204" s="193"/>
    </row>
    <row r="205" spans="2:89" s="196" customFormat="1" x14ac:dyDescent="0.25">
      <c r="B205" s="193" t="s">
        <v>107</v>
      </c>
      <c r="C205" s="298"/>
      <c r="D205" s="194">
        <f>D204</f>
        <v>0</v>
      </c>
      <c r="E205" s="194">
        <f t="shared" ref="E205:V205" si="149">+D205+E204</f>
        <v>0</v>
      </c>
      <c r="F205" s="194">
        <f t="shared" si="149"/>
        <v>0</v>
      </c>
      <c r="G205" s="194">
        <f t="shared" si="149"/>
        <v>0</v>
      </c>
      <c r="H205" s="194">
        <f t="shared" si="149"/>
        <v>0</v>
      </c>
      <c r="I205" s="194">
        <f t="shared" si="149"/>
        <v>0</v>
      </c>
      <c r="J205" s="194">
        <f t="shared" si="149"/>
        <v>0</v>
      </c>
      <c r="K205" s="194">
        <f t="shared" si="149"/>
        <v>0</v>
      </c>
      <c r="L205" s="194">
        <f t="shared" si="149"/>
        <v>0</v>
      </c>
      <c r="M205" s="194">
        <f t="shared" si="149"/>
        <v>0</v>
      </c>
      <c r="N205" s="194">
        <f t="shared" si="149"/>
        <v>0</v>
      </c>
      <c r="O205" s="194">
        <f t="shared" si="149"/>
        <v>0</v>
      </c>
      <c r="P205" s="194">
        <f t="shared" si="149"/>
        <v>0</v>
      </c>
      <c r="Q205" s="194">
        <f t="shared" si="149"/>
        <v>0</v>
      </c>
      <c r="R205" s="194">
        <f t="shared" si="149"/>
        <v>0</v>
      </c>
      <c r="S205" s="194">
        <f t="shared" si="149"/>
        <v>0</v>
      </c>
      <c r="T205" s="194">
        <f t="shared" si="149"/>
        <v>0</v>
      </c>
      <c r="U205" s="194">
        <f t="shared" si="149"/>
        <v>0</v>
      </c>
      <c r="V205" s="194">
        <f t="shared" si="149"/>
        <v>0</v>
      </c>
      <c r="W205" s="194">
        <v>0.05</v>
      </c>
      <c r="X205" s="194">
        <v>0.05</v>
      </c>
      <c r="Y205" s="194">
        <v>0.05</v>
      </c>
      <c r="Z205" s="194">
        <v>0.19500000000000001</v>
      </c>
      <c r="AA205" s="194">
        <v>0.28999999999999998</v>
      </c>
      <c r="AB205" s="194">
        <v>0.36</v>
      </c>
      <c r="AC205" s="194">
        <v>0.4</v>
      </c>
      <c r="AD205" s="194">
        <v>0.51</v>
      </c>
      <c r="AE205" s="194">
        <v>0.59</v>
      </c>
      <c r="AF205" s="194">
        <v>0.7</v>
      </c>
      <c r="AG205" s="194">
        <v>0.8</v>
      </c>
      <c r="AH205" s="194">
        <v>0.83</v>
      </c>
      <c r="AI205" s="194">
        <v>0.87</v>
      </c>
      <c r="AJ205" s="194">
        <v>0.93</v>
      </c>
      <c r="AK205" s="194">
        <v>0.95</v>
      </c>
      <c r="AL205" s="194">
        <v>0.98</v>
      </c>
      <c r="AM205" s="194">
        <v>1</v>
      </c>
      <c r="AN205" s="194">
        <v>1</v>
      </c>
      <c r="AO205" s="194">
        <v>1</v>
      </c>
      <c r="AP205" s="194">
        <v>1</v>
      </c>
      <c r="AQ205" s="194">
        <v>1</v>
      </c>
      <c r="AR205" s="194">
        <v>1</v>
      </c>
      <c r="AS205" s="194">
        <v>1</v>
      </c>
      <c r="AT205" s="194">
        <v>1</v>
      </c>
      <c r="AU205" s="194">
        <v>1</v>
      </c>
      <c r="AV205" s="194">
        <v>1</v>
      </c>
      <c r="AW205" s="194">
        <v>1</v>
      </c>
      <c r="AX205" s="194">
        <v>1</v>
      </c>
      <c r="AY205" s="194">
        <v>1</v>
      </c>
      <c r="AZ205" s="194">
        <v>1</v>
      </c>
      <c r="BA205" s="194">
        <v>1</v>
      </c>
      <c r="BB205" s="194">
        <v>1</v>
      </c>
      <c r="BC205" s="195"/>
      <c r="BD205" s="193"/>
    </row>
    <row r="206" spans="2:89" s="196" customFormat="1" x14ac:dyDescent="0.25">
      <c r="B206" s="193"/>
      <c r="C206" s="233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4"/>
      <c r="AT206" s="194"/>
      <c r="AU206" s="194"/>
      <c r="AV206" s="194"/>
      <c r="AW206" s="194"/>
      <c r="AX206" s="194"/>
      <c r="AY206" s="194"/>
      <c r="AZ206" s="194"/>
      <c r="BA206" s="194"/>
      <c r="BB206" s="194"/>
      <c r="BC206" s="195"/>
      <c r="BD206" s="193"/>
    </row>
    <row r="207" spans="2:89" s="197" customFormat="1" x14ac:dyDescent="0.25">
      <c r="B207" s="197" t="s">
        <v>108</v>
      </c>
      <c r="C207" s="198">
        <v>21.597519999999999</v>
      </c>
      <c r="D207" s="199">
        <f t="shared" ref="D207:AI207" si="150">+D203*$C207</f>
        <v>0</v>
      </c>
      <c r="E207" s="199">
        <f t="shared" si="150"/>
        <v>0</v>
      </c>
      <c r="F207" s="199">
        <f t="shared" si="150"/>
        <v>0</v>
      </c>
      <c r="G207" s="199">
        <f t="shared" si="150"/>
        <v>0</v>
      </c>
      <c r="H207" s="199">
        <f t="shared" si="150"/>
        <v>0</v>
      </c>
      <c r="I207" s="199">
        <f t="shared" si="150"/>
        <v>0</v>
      </c>
      <c r="J207" s="199">
        <f t="shared" si="150"/>
        <v>0</v>
      </c>
      <c r="K207" s="199">
        <f t="shared" si="150"/>
        <v>0</v>
      </c>
      <c r="L207" s="199">
        <f t="shared" si="150"/>
        <v>0</v>
      </c>
      <c r="M207" s="199">
        <f t="shared" si="150"/>
        <v>0</v>
      </c>
      <c r="N207" s="199">
        <f t="shared" si="150"/>
        <v>0</v>
      </c>
      <c r="O207" s="199">
        <f t="shared" si="150"/>
        <v>0</v>
      </c>
      <c r="P207" s="199">
        <f t="shared" si="150"/>
        <v>0</v>
      </c>
      <c r="Q207" s="199">
        <f t="shared" si="150"/>
        <v>0</v>
      </c>
      <c r="R207" s="199">
        <f t="shared" si="150"/>
        <v>0</v>
      </c>
      <c r="S207" s="199">
        <f t="shared" si="150"/>
        <v>0</v>
      </c>
      <c r="T207" s="199">
        <f t="shared" si="150"/>
        <v>0</v>
      </c>
      <c r="U207" s="199">
        <f t="shared" si="150"/>
        <v>0</v>
      </c>
      <c r="V207" s="199">
        <f t="shared" si="150"/>
        <v>0</v>
      </c>
      <c r="W207" s="199">
        <f t="shared" si="150"/>
        <v>1.0798760000000001</v>
      </c>
      <c r="X207" s="199">
        <f t="shared" si="150"/>
        <v>2.5225903359999999</v>
      </c>
      <c r="Y207" s="199">
        <f t="shared" si="150"/>
        <v>3.2439475039999999</v>
      </c>
      <c r="Z207" s="199">
        <f t="shared" si="150"/>
        <v>7.2006131680000003</v>
      </c>
      <c r="AA207" s="199">
        <f t="shared" si="150"/>
        <v>7.7535096800000005</v>
      </c>
      <c r="AB207" s="199">
        <f t="shared" si="150"/>
        <v>8.4014352799999994</v>
      </c>
      <c r="AC207" s="199">
        <f t="shared" si="150"/>
        <v>9.0493608800000001</v>
      </c>
      <c r="AD207" s="199">
        <f t="shared" si="150"/>
        <v>9.6972864800000007</v>
      </c>
      <c r="AE207" s="199">
        <f t="shared" si="150"/>
        <v>10.345212080000001</v>
      </c>
      <c r="AF207" s="199">
        <f t="shared" si="150"/>
        <v>10.993137680000002</v>
      </c>
      <c r="AG207" s="199">
        <f t="shared" si="150"/>
        <v>11.641063280000003</v>
      </c>
      <c r="AH207" s="199">
        <f t="shared" si="150"/>
        <v>12.288988880000003</v>
      </c>
      <c r="AI207" s="199">
        <f t="shared" si="150"/>
        <v>12.936914480000004</v>
      </c>
      <c r="AJ207" s="199">
        <f t="shared" ref="AJ207:BB207" si="151">+AJ203*$C207</f>
        <v>13.606437600000005</v>
      </c>
      <c r="AK207" s="199">
        <f t="shared" si="151"/>
        <v>14.362350800000005</v>
      </c>
      <c r="AL207" s="199">
        <f t="shared" si="151"/>
        <v>15.118264000000005</v>
      </c>
      <c r="AM207" s="199">
        <f t="shared" si="151"/>
        <v>20.517644000000004</v>
      </c>
      <c r="AN207" s="199">
        <f t="shared" si="151"/>
        <v>21.597520000000003</v>
      </c>
      <c r="AO207" s="199">
        <f t="shared" si="151"/>
        <v>21.597520000000003</v>
      </c>
      <c r="AP207" s="199">
        <f t="shared" si="151"/>
        <v>21.597520000000003</v>
      </c>
      <c r="AQ207" s="199">
        <f t="shared" si="151"/>
        <v>21.597520000000003</v>
      </c>
      <c r="AR207" s="199">
        <f t="shared" si="151"/>
        <v>21.597520000000003</v>
      </c>
      <c r="AS207" s="199">
        <f t="shared" si="151"/>
        <v>21.597520000000003</v>
      </c>
      <c r="AT207" s="199">
        <f t="shared" si="151"/>
        <v>21.597520000000003</v>
      </c>
      <c r="AU207" s="199">
        <f t="shared" si="151"/>
        <v>21.597520000000003</v>
      </c>
      <c r="AV207" s="199">
        <f t="shared" si="151"/>
        <v>21.597520000000003</v>
      </c>
      <c r="AW207" s="199">
        <f t="shared" si="151"/>
        <v>21.597520000000003</v>
      </c>
      <c r="AX207" s="199">
        <f t="shared" si="151"/>
        <v>21.597520000000003</v>
      </c>
      <c r="AY207" s="199">
        <f t="shared" si="151"/>
        <v>21.597520000000003</v>
      </c>
      <c r="AZ207" s="199">
        <f t="shared" si="151"/>
        <v>21.597520000000003</v>
      </c>
      <c r="BA207" s="199">
        <f t="shared" si="151"/>
        <v>21.597520000000003</v>
      </c>
      <c r="BB207" s="199">
        <f t="shared" si="151"/>
        <v>21.597520000000003</v>
      </c>
      <c r="BC207" s="200"/>
      <c r="BD207" s="201"/>
      <c r="BE207" s="201"/>
      <c r="BF207" s="201"/>
      <c r="BG207" s="201"/>
      <c r="BH207" s="201"/>
      <c r="BI207" s="201"/>
      <c r="BJ207" s="201"/>
      <c r="BK207" s="201"/>
      <c r="BL207" s="201"/>
      <c r="BM207" s="201"/>
      <c r="BN207" s="201"/>
      <c r="BO207" s="201"/>
      <c r="BP207" s="201"/>
      <c r="BQ207" s="201"/>
      <c r="BR207" s="201"/>
      <c r="BS207" s="201"/>
      <c r="BT207" s="201"/>
      <c r="BU207" s="201"/>
      <c r="BV207" s="201"/>
      <c r="BW207" s="201"/>
      <c r="BX207" s="201"/>
      <c r="BY207" s="201"/>
      <c r="BZ207" s="201"/>
      <c r="CA207" s="201"/>
      <c r="CB207" s="201"/>
      <c r="CC207" s="201"/>
      <c r="CD207" s="201"/>
      <c r="CE207" s="201"/>
      <c r="CF207" s="201"/>
      <c r="CG207" s="201"/>
      <c r="CH207" s="201"/>
      <c r="CI207" s="201"/>
      <c r="CJ207" s="201"/>
      <c r="CK207" s="201"/>
    </row>
    <row r="208" spans="2:89" s="202" customFormat="1" ht="13.8" thickBot="1" x14ac:dyDescent="0.3">
      <c r="B208" s="202" t="s">
        <v>109</v>
      </c>
      <c r="C208" s="203" t="str">
        <f>+C200</f>
        <v>Sold</v>
      </c>
      <c r="D208" s="204">
        <f t="shared" ref="D208:AI208" si="152">+D205*$C207</f>
        <v>0</v>
      </c>
      <c r="E208" s="204">
        <f t="shared" si="152"/>
        <v>0</v>
      </c>
      <c r="F208" s="204">
        <f t="shared" si="152"/>
        <v>0</v>
      </c>
      <c r="G208" s="204">
        <f t="shared" si="152"/>
        <v>0</v>
      </c>
      <c r="H208" s="204">
        <f t="shared" si="152"/>
        <v>0</v>
      </c>
      <c r="I208" s="204">
        <f t="shared" si="152"/>
        <v>0</v>
      </c>
      <c r="J208" s="204">
        <f t="shared" si="152"/>
        <v>0</v>
      </c>
      <c r="K208" s="204">
        <f t="shared" si="152"/>
        <v>0</v>
      </c>
      <c r="L208" s="204">
        <f t="shared" si="152"/>
        <v>0</v>
      </c>
      <c r="M208" s="204">
        <f t="shared" si="152"/>
        <v>0</v>
      </c>
      <c r="N208" s="204">
        <f t="shared" si="152"/>
        <v>0</v>
      </c>
      <c r="O208" s="204">
        <f t="shared" si="152"/>
        <v>0</v>
      </c>
      <c r="P208" s="204">
        <f t="shared" si="152"/>
        <v>0</v>
      </c>
      <c r="Q208" s="204">
        <f t="shared" si="152"/>
        <v>0</v>
      </c>
      <c r="R208" s="204">
        <f t="shared" si="152"/>
        <v>0</v>
      </c>
      <c r="S208" s="204">
        <f t="shared" si="152"/>
        <v>0</v>
      </c>
      <c r="T208" s="204">
        <f t="shared" si="152"/>
        <v>0</v>
      </c>
      <c r="U208" s="204">
        <f t="shared" si="152"/>
        <v>0</v>
      </c>
      <c r="V208" s="204">
        <f t="shared" si="152"/>
        <v>0</v>
      </c>
      <c r="W208" s="204">
        <f t="shared" si="152"/>
        <v>1.0798760000000001</v>
      </c>
      <c r="X208" s="204">
        <f t="shared" si="152"/>
        <v>1.0798760000000001</v>
      </c>
      <c r="Y208" s="204">
        <f t="shared" si="152"/>
        <v>1.0798760000000001</v>
      </c>
      <c r="Z208" s="204">
        <f t="shared" si="152"/>
        <v>4.2115163999999998</v>
      </c>
      <c r="AA208" s="204">
        <f t="shared" si="152"/>
        <v>6.2632807999999995</v>
      </c>
      <c r="AB208" s="204">
        <f t="shared" si="152"/>
        <v>7.7751071999999999</v>
      </c>
      <c r="AC208" s="204">
        <f t="shared" si="152"/>
        <v>8.6390080000000005</v>
      </c>
      <c r="AD208" s="204">
        <f t="shared" si="152"/>
        <v>11.014735200000001</v>
      </c>
      <c r="AE208" s="204">
        <f t="shared" si="152"/>
        <v>12.742536799999998</v>
      </c>
      <c r="AF208" s="204">
        <f t="shared" si="152"/>
        <v>15.118263999999998</v>
      </c>
      <c r="AG208" s="204">
        <f t="shared" si="152"/>
        <v>17.278016000000001</v>
      </c>
      <c r="AH208" s="204">
        <f t="shared" si="152"/>
        <v>17.925941599999998</v>
      </c>
      <c r="AI208" s="204">
        <f t="shared" si="152"/>
        <v>18.789842399999998</v>
      </c>
      <c r="AJ208" s="204">
        <f t="shared" ref="AJ208:BB208" si="153">+AJ205*$C207</f>
        <v>20.085693599999999</v>
      </c>
      <c r="AK208" s="204">
        <f t="shared" si="153"/>
        <v>20.517643999999997</v>
      </c>
      <c r="AL208" s="204">
        <f t="shared" si="153"/>
        <v>21.165569599999998</v>
      </c>
      <c r="AM208" s="204">
        <f t="shared" si="153"/>
        <v>21.597519999999999</v>
      </c>
      <c r="AN208" s="204">
        <f t="shared" si="153"/>
        <v>21.597519999999999</v>
      </c>
      <c r="AO208" s="204">
        <f t="shared" si="153"/>
        <v>21.597519999999999</v>
      </c>
      <c r="AP208" s="204">
        <f t="shared" si="153"/>
        <v>21.597519999999999</v>
      </c>
      <c r="AQ208" s="204">
        <f t="shared" si="153"/>
        <v>21.597519999999999</v>
      </c>
      <c r="AR208" s="204">
        <f t="shared" si="153"/>
        <v>21.597519999999999</v>
      </c>
      <c r="AS208" s="204">
        <f t="shared" si="153"/>
        <v>21.597519999999999</v>
      </c>
      <c r="AT208" s="204">
        <f t="shared" si="153"/>
        <v>21.597519999999999</v>
      </c>
      <c r="AU208" s="204">
        <f t="shared" si="153"/>
        <v>21.597519999999999</v>
      </c>
      <c r="AV208" s="204">
        <f t="shared" si="153"/>
        <v>21.597519999999999</v>
      </c>
      <c r="AW208" s="204">
        <f t="shared" si="153"/>
        <v>21.597519999999999</v>
      </c>
      <c r="AX208" s="204">
        <f t="shared" si="153"/>
        <v>21.597519999999999</v>
      </c>
      <c r="AY208" s="204">
        <f t="shared" si="153"/>
        <v>21.597519999999999</v>
      </c>
      <c r="AZ208" s="204">
        <f t="shared" si="153"/>
        <v>21.597519999999999</v>
      </c>
      <c r="BA208" s="204">
        <f t="shared" si="153"/>
        <v>21.597519999999999</v>
      </c>
      <c r="BB208" s="204">
        <f t="shared" si="153"/>
        <v>21.597519999999999</v>
      </c>
      <c r="BC208" s="205"/>
      <c r="BD208" s="206"/>
      <c r="BE208" s="206"/>
      <c r="BF208" s="206"/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06"/>
      <c r="BU208" s="206"/>
      <c r="BV208" s="206"/>
      <c r="BW208" s="206"/>
      <c r="BX208" s="206"/>
      <c r="BY208" s="206"/>
      <c r="BZ208" s="206"/>
      <c r="CA208" s="206"/>
      <c r="CB208" s="206"/>
      <c r="CC208" s="206"/>
      <c r="CD208" s="206"/>
      <c r="CE208" s="206"/>
      <c r="CF208" s="206"/>
      <c r="CG208" s="206"/>
      <c r="CH208" s="206"/>
      <c r="CI208" s="206"/>
      <c r="CJ208" s="206"/>
      <c r="CK208" s="206"/>
    </row>
    <row r="209" spans="2:89" s="192" customFormat="1" ht="15" customHeight="1" thickTop="1" x14ac:dyDescent="0.25">
      <c r="B209" s="189" t="str">
        <f>+'NTP or Sold'!H20</f>
        <v>7FA w/ STG</v>
      </c>
      <c r="C209" s="297" t="str">
        <f>+'NTP or Sold'!T20</f>
        <v>Gen Power - McAdams, Mississippi location; duct fired (EECC) - 49%</v>
      </c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1"/>
    </row>
    <row r="210" spans="2:89" s="196" customFormat="1" x14ac:dyDescent="0.25">
      <c r="B210" s="193" t="s">
        <v>104</v>
      </c>
      <c r="C210" s="298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v>0.05</v>
      </c>
      <c r="X210" s="194">
        <v>7.1999999999999995E-2</v>
      </c>
      <c r="Y210" s="194">
        <v>3.7999999999999999E-2</v>
      </c>
      <c r="Z210" s="194">
        <v>0.19900000000000001</v>
      </c>
      <c r="AA210" s="194">
        <v>3.7999999999999999E-2</v>
      </c>
      <c r="AB210" s="194">
        <v>3.7999999999999999E-2</v>
      </c>
      <c r="AC210" s="194">
        <v>3.9E-2</v>
      </c>
      <c r="AD210" s="194">
        <v>3.9E-2</v>
      </c>
      <c r="AE210" s="194">
        <v>3.9E-2</v>
      </c>
      <c r="AF210" s="194">
        <v>3.9E-2</v>
      </c>
      <c r="AG210" s="194">
        <v>3.9E-2</v>
      </c>
      <c r="AH210" s="194">
        <v>0.04</v>
      </c>
      <c r="AI210" s="194">
        <v>0.04</v>
      </c>
      <c r="AJ210" s="194">
        <v>0.04</v>
      </c>
      <c r="AK210" s="194">
        <v>0.2</v>
      </c>
      <c r="AL210" s="194">
        <v>0.05</v>
      </c>
      <c r="AM210" s="194">
        <v>0</v>
      </c>
      <c r="AN210" s="194">
        <v>0</v>
      </c>
      <c r="AO210" s="194">
        <v>0</v>
      </c>
      <c r="AP210" s="194">
        <v>0</v>
      </c>
      <c r="AQ210" s="194">
        <v>0</v>
      </c>
      <c r="AR210" s="194">
        <v>0</v>
      </c>
      <c r="AS210" s="194">
        <v>0</v>
      </c>
      <c r="AT210" s="194">
        <v>0</v>
      </c>
      <c r="AU210" s="194">
        <v>0</v>
      </c>
      <c r="AV210" s="194">
        <v>0</v>
      </c>
      <c r="AW210" s="194">
        <v>0</v>
      </c>
      <c r="AX210" s="194">
        <v>0</v>
      </c>
      <c r="AY210" s="194">
        <v>0</v>
      </c>
      <c r="AZ210" s="194">
        <v>0</v>
      </c>
      <c r="BA210" s="194">
        <v>0</v>
      </c>
      <c r="BB210" s="194">
        <v>0</v>
      </c>
      <c r="BC210" s="195">
        <f>SUM(D210:BB210)</f>
        <v>1.0000000000000002</v>
      </c>
      <c r="BD210" s="193"/>
    </row>
    <row r="211" spans="2:89" s="196" customFormat="1" x14ac:dyDescent="0.25">
      <c r="B211" s="193" t="s">
        <v>105</v>
      </c>
      <c r="C211" s="298"/>
      <c r="D211" s="194">
        <f>D210</f>
        <v>0</v>
      </c>
      <c r="E211" s="194">
        <f t="shared" ref="E211:AJ211" si="154">+D211+E210</f>
        <v>0</v>
      </c>
      <c r="F211" s="194">
        <f t="shared" si="154"/>
        <v>0</v>
      </c>
      <c r="G211" s="194">
        <f t="shared" si="154"/>
        <v>0</v>
      </c>
      <c r="H211" s="194">
        <f t="shared" si="154"/>
        <v>0</v>
      </c>
      <c r="I211" s="194">
        <f t="shared" si="154"/>
        <v>0</v>
      </c>
      <c r="J211" s="194">
        <f t="shared" si="154"/>
        <v>0</v>
      </c>
      <c r="K211" s="194">
        <f t="shared" si="154"/>
        <v>0</v>
      </c>
      <c r="L211" s="194">
        <f t="shared" si="154"/>
        <v>0</v>
      </c>
      <c r="M211" s="194">
        <f t="shared" si="154"/>
        <v>0</v>
      </c>
      <c r="N211" s="194">
        <f t="shared" si="154"/>
        <v>0</v>
      </c>
      <c r="O211" s="194">
        <f t="shared" si="154"/>
        <v>0</v>
      </c>
      <c r="P211" s="194">
        <f t="shared" si="154"/>
        <v>0</v>
      </c>
      <c r="Q211" s="194">
        <f t="shared" si="154"/>
        <v>0</v>
      </c>
      <c r="R211" s="194">
        <f t="shared" si="154"/>
        <v>0</v>
      </c>
      <c r="S211" s="194">
        <f t="shared" si="154"/>
        <v>0</v>
      </c>
      <c r="T211" s="194">
        <f t="shared" si="154"/>
        <v>0</v>
      </c>
      <c r="U211" s="194">
        <f t="shared" si="154"/>
        <v>0</v>
      </c>
      <c r="V211" s="194">
        <f t="shared" si="154"/>
        <v>0</v>
      </c>
      <c r="W211" s="194">
        <f t="shared" si="154"/>
        <v>0.05</v>
      </c>
      <c r="X211" s="194">
        <f t="shared" si="154"/>
        <v>0.122</v>
      </c>
      <c r="Y211" s="194">
        <f t="shared" si="154"/>
        <v>0.16</v>
      </c>
      <c r="Z211" s="194">
        <f t="shared" si="154"/>
        <v>0.35899999999999999</v>
      </c>
      <c r="AA211" s="194">
        <f t="shared" si="154"/>
        <v>0.39699999999999996</v>
      </c>
      <c r="AB211" s="194">
        <f t="shared" si="154"/>
        <v>0.43499999999999994</v>
      </c>
      <c r="AC211" s="194">
        <f t="shared" si="154"/>
        <v>0.47399999999999992</v>
      </c>
      <c r="AD211" s="194">
        <f t="shared" si="154"/>
        <v>0.5129999999999999</v>
      </c>
      <c r="AE211" s="194">
        <f t="shared" si="154"/>
        <v>0.55199999999999994</v>
      </c>
      <c r="AF211" s="194">
        <f t="shared" si="154"/>
        <v>0.59099999999999997</v>
      </c>
      <c r="AG211" s="194">
        <f t="shared" si="154"/>
        <v>0.63</v>
      </c>
      <c r="AH211" s="194">
        <f t="shared" si="154"/>
        <v>0.67</v>
      </c>
      <c r="AI211" s="194">
        <f t="shared" si="154"/>
        <v>0.71000000000000008</v>
      </c>
      <c r="AJ211" s="194">
        <f t="shared" si="154"/>
        <v>0.75000000000000011</v>
      </c>
      <c r="AK211" s="194">
        <f t="shared" ref="AK211:BB211" si="155">+AJ211+AK210</f>
        <v>0.95000000000000018</v>
      </c>
      <c r="AL211" s="194">
        <f t="shared" si="155"/>
        <v>1.0000000000000002</v>
      </c>
      <c r="AM211" s="194">
        <f t="shared" si="155"/>
        <v>1.0000000000000002</v>
      </c>
      <c r="AN211" s="194">
        <f t="shared" si="155"/>
        <v>1.0000000000000002</v>
      </c>
      <c r="AO211" s="194">
        <f t="shared" si="155"/>
        <v>1.0000000000000002</v>
      </c>
      <c r="AP211" s="194">
        <f t="shared" si="155"/>
        <v>1.0000000000000002</v>
      </c>
      <c r="AQ211" s="194">
        <f t="shared" si="155"/>
        <v>1.0000000000000002</v>
      </c>
      <c r="AR211" s="194">
        <f t="shared" si="155"/>
        <v>1.0000000000000002</v>
      </c>
      <c r="AS211" s="194">
        <f t="shared" si="155"/>
        <v>1.0000000000000002</v>
      </c>
      <c r="AT211" s="194">
        <f t="shared" si="155"/>
        <v>1.0000000000000002</v>
      </c>
      <c r="AU211" s="194">
        <f t="shared" si="155"/>
        <v>1.0000000000000002</v>
      </c>
      <c r="AV211" s="194">
        <f t="shared" si="155"/>
        <v>1.0000000000000002</v>
      </c>
      <c r="AW211" s="194">
        <f t="shared" si="155"/>
        <v>1.0000000000000002</v>
      </c>
      <c r="AX211" s="194">
        <f t="shared" si="155"/>
        <v>1.0000000000000002</v>
      </c>
      <c r="AY211" s="194">
        <f t="shared" si="155"/>
        <v>1.0000000000000002</v>
      </c>
      <c r="AZ211" s="194">
        <f t="shared" si="155"/>
        <v>1.0000000000000002</v>
      </c>
      <c r="BA211" s="194">
        <f t="shared" si="155"/>
        <v>1.0000000000000002</v>
      </c>
      <c r="BB211" s="194">
        <f t="shared" si="155"/>
        <v>1.0000000000000002</v>
      </c>
      <c r="BC211" s="195"/>
      <c r="BD211" s="193"/>
    </row>
    <row r="212" spans="2:89" s="196" customFormat="1" x14ac:dyDescent="0.25">
      <c r="B212" s="193" t="s">
        <v>106</v>
      </c>
      <c r="C212" s="298"/>
      <c r="D212" s="194">
        <v>0</v>
      </c>
      <c r="E212" s="194">
        <v>0</v>
      </c>
      <c r="F212" s="194">
        <v>0</v>
      </c>
      <c r="G212" s="194">
        <v>0</v>
      </c>
      <c r="H212" s="194">
        <v>0</v>
      </c>
      <c r="I212" s="194">
        <v>0</v>
      </c>
      <c r="J212" s="194">
        <v>0</v>
      </c>
      <c r="K212" s="194">
        <v>0</v>
      </c>
      <c r="L212" s="194">
        <v>0</v>
      </c>
      <c r="M212" s="194">
        <v>0</v>
      </c>
      <c r="N212" s="194">
        <v>0</v>
      </c>
      <c r="O212" s="194">
        <v>0</v>
      </c>
      <c r="P212" s="194">
        <v>0</v>
      </c>
      <c r="Q212" s="194">
        <v>0</v>
      </c>
      <c r="R212" s="194">
        <v>0</v>
      </c>
      <c r="S212" s="194">
        <v>0</v>
      </c>
      <c r="T212" s="194">
        <v>0</v>
      </c>
      <c r="U212" s="194">
        <v>0</v>
      </c>
      <c r="V212" s="194">
        <v>0</v>
      </c>
      <c r="W212" s="194">
        <f t="shared" ref="W212:BB212" si="156">W213-V213</f>
        <v>0.111</v>
      </c>
      <c r="X212" s="194">
        <f t="shared" si="156"/>
        <v>3.6999999999999991E-2</v>
      </c>
      <c r="Y212" s="194">
        <f t="shared" si="156"/>
        <v>5.2000000000000018E-2</v>
      </c>
      <c r="Z212" s="194">
        <f t="shared" si="156"/>
        <v>9.9999999999999978E-2</v>
      </c>
      <c r="AA212" s="194">
        <f t="shared" si="156"/>
        <v>2.0000000000000018E-2</v>
      </c>
      <c r="AB212" s="194">
        <f t="shared" si="156"/>
        <v>2.0000000000000018E-2</v>
      </c>
      <c r="AC212" s="194">
        <f t="shared" si="156"/>
        <v>1.9999999999999962E-2</v>
      </c>
      <c r="AD212" s="194">
        <f t="shared" si="156"/>
        <v>2.0000000000000018E-2</v>
      </c>
      <c r="AE212" s="194">
        <f t="shared" si="156"/>
        <v>2.0000000000000018E-2</v>
      </c>
      <c r="AF212" s="194">
        <f t="shared" si="156"/>
        <v>0</v>
      </c>
      <c r="AG212" s="194">
        <f t="shared" si="156"/>
        <v>0</v>
      </c>
      <c r="AH212" s="194">
        <f t="shared" si="156"/>
        <v>0</v>
      </c>
      <c r="AI212" s="194">
        <f t="shared" si="156"/>
        <v>0</v>
      </c>
      <c r="AJ212" s="194">
        <f t="shared" si="156"/>
        <v>0</v>
      </c>
      <c r="AK212" s="194">
        <f t="shared" si="156"/>
        <v>0.6</v>
      </c>
      <c r="AL212" s="194">
        <f t="shared" si="156"/>
        <v>0</v>
      </c>
      <c r="AM212" s="194">
        <f t="shared" si="156"/>
        <v>0</v>
      </c>
      <c r="AN212" s="194">
        <f t="shared" si="156"/>
        <v>0</v>
      </c>
      <c r="AO212" s="194">
        <f t="shared" si="156"/>
        <v>0</v>
      </c>
      <c r="AP212" s="194">
        <f t="shared" si="156"/>
        <v>0</v>
      </c>
      <c r="AQ212" s="194">
        <f t="shared" si="156"/>
        <v>0</v>
      </c>
      <c r="AR212" s="194">
        <f t="shared" si="156"/>
        <v>0</v>
      </c>
      <c r="AS212" s="194">
        <f t="shared" si="156"/>
        <v>0</v>
      </c>
      <c r="AT212" s="194">
        <f t="shared" si="156"/>
        <v>0</v>
      </c>
      <c r="AU212" s="194">
        <f t="shared" si="156"/>
        <v>0</v>
      </c>
      <c r="AV212" s="194">
        <f t="shared" si="156"/>
        <v>0</v>
      </c>
      <c r="AW212" s="194">
        <f t="shared" si="156"/>
        <v>0</v>
      </c>
      <c r="AX212" s="194">
        <f t="shared" si="156"/>
        <v>0</v>
      </c>
      <c r="AY212" s="194">
        <f t="shared" si="156"/>
        <v>0</v>
      </c>
      <c r="AZ212" s="194">
        <f t="shared" si="156"/>
        <v>0</v>
      </c>
      <c r="BA212" s="194">
        <f t="shared" si="156"/>
        <v>0</v>
      </c>
      <c r="BB212" s="194">
        <f t="shared" si="156"/>
        <v>0</v>
      </c>
      <c r="BC212" s="195">
        <f>SUM(D212:BB212)</f>
        <v>1</v>
      </c>
      <c r="BD212" s="193"/>
    </row>
    <row r="213" spans="2:89" s="196" customFormat="1" x14ac:dyDescent="0.25">
      <c r="B213" s="193" t="s">
        <v>107</v>
      </c>
      <c r="C213" s="298"/>
      <c r="D213" s="194">
        <f>D212</f>
        <v>0</v>
      </c>
      <c r="E213" s="194">
        <f t="shared" ref="E213:V213" si="157">+D213+E212</f>
        <v>0</v>
      </c>
      <c r="F213" s="194">
        <f t="shared" si="157"/>
        <v>0</v>
      </c>
      <c r="G213" s="194">
        <f t="shared" si="157"/>
        <v>0</v>
      </c>
      <c r="H213" s="194">
        <f t="shared" si="157"/>
        <v>0</v>
      </c>
      <c r="I213" s="194">
        <f t="shared" si="157"/>
        <v>0</v>
      </c>
      <c r="J213" s="194">
        <f t="shared" si="157"/>
        <v>0</v>
      </c>
      <c r="K213" s="194">
        <f t="shared" si="157"/>
        <v>0</v>
      </c>
      <c r="L213" s="194">
        <f t="shared" si="157"/>
        <v>0</v>
      </c>
      <c r="M213" s="194">
        <f t="shared" si="157"/>
        <v>0</v>
      </c>
      <c r="N213" s="194">
        <f t="shared" si="157"/>
        <v>0</v>
      </c>
      <c r="O213" s="194">
        <f t="shared" si="157"/>
        <v>0</v>
      </c>
      <c r="P213" s="194">
        <f t="shared" si="157"/>
        <v>0</v>
      </c>
      <c r="Q213" s="194">
        <f t="shared" si="157"/>
        <v>0</v>
      </c>
      <c r="R213" s="194">
        <f t="shared" si="157"/>
        <v>0</v>
      </c>
      <c r="S213" s="194">
        <f t="shared" si="157"/>
        <v>0</v>
      </c>
      <c r="T213" s="194">
        <f t="shared" si="157"/>
        <v>0</v>
      </c>
      <c r="U213" s="194">
        <f t="shared" si="157"/>
        <v>0</v>
      </c>
      <c r="V213" s="194">
        <f t="shared" si="157"/>
        <v>0</v>
      </c>
      <c r="W213" s="194">
        <v>0.111</v>
      </c>
      <c r="X213" s="194">
        <v>0.14799999999999999</v>
      </c>
      <c r="Y213" s="194">
        <v>0.2</v>
      </c>
      <c r="Z213" s="194">
        <v>0.3</v>
      </c>
      <c r="AA213" s="194">
        <v>0.32</v>
      </c>
      <c r="AB213" s="194">
        <v>0.34</v>
      </c>
      <c r="AC213" s="194">
        <v>0.36</v>
      </c>
      <c r="AD213" s="194">
        <v>0.38</v>
      </c>
      <c r="AE213" s="194">
        <v>0.4</v>
      </c>
      <c r="AF213" s="194">
        <v>0.4</v>
      </c>
      <c r="AG213" s="194">
        <v>0.4</v>
      </c>
      <c r="AH213" s="194">
        <v>0.4</v>
      </c>
      <c r="AI213" s="194">
        <v>0.4</v>
      </c>
      <c r="AJ213" s="194">
        <v>0.4</v>
      </c>
      <c r="AK213" s="194">
        <v>1</v>
      </c>
      <c r="AL213" s="194">
        <v>1</v>
      </c>
      <c r="AM213" s="194">
        <v>1</v>
      </c>
      <c r="AN213" s="194">
        <v>1</v>
      </c>
      <c r="AO213" s="194">
        <v>1</v>
      </c>
      <c r="AP213" s="194">
        <v>1</v>
      </c>
      <c r="AQ213" s="194">
        <v>1</v>
      </c>
      <c r="AR213" s="194">
        <v>1</v>
      </c>
      <c r="AS213" s="194">
        <v>1</v>
      </c>
      <c r="AT213" s="194">
        <v>1</v>
      </c>
      <c r="AU213" s="194">
        <v>1</v>
      </c>
      <c r="AV213" s="194">
        <v>1</v>
      </c>
      <c r="AW213" s="194">
        <v>1</v>
      </c>
      <c r="AX213" s="194">
        <v>1</v>
      </c>
      <c r="AY213" s="194">
        <v>1</v>
      </c>
      <c r="AZ213" s="194">
        <v>1</v>
      </c>
      <c r="BA213" s="194">
        <v>1</v>
      </c>
      <c r="BB213" s="194">
        <v>1</v>
      </c>
      <c r="BC213" s="195"/>
      <c r="BD213" s="193"/>
    </row>
    <row r="214" spans="2:89" s="196" customFormat="1" x14ac:dyDescent="0.25">
      <c r="B214" s="193"/>
      <c r="C214" s="233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4"/>
      <c r="AT214" s="194"/>
      <c r="AU214" s="194"/>
      <c r="AV214" s="194"/>
      <c r="AW214" s="194"/>
      <c r="AX214" s="194"/>
      <c r="AY214" s="194"/>
      <c r="AZ214" s="194"/>
      <c r="BA214" s="194"/>
      <c r="BB214" s="194"/>
      <c r="BC214" s="195"/>
      <c r="BD214" s="193"/>
    </row>
    <row r="215" spans="2:89" s="197" customFormat="1" x14ac:dyDescent="0.25">
      <c r="B215" s="197" t="s">
        <v>108</v>
      </c>
      <c r="C215" s="198">
        <v>34.627740000000003</v>
      </c>
      <c r="D215" s="199">
        <f t="shared" ref="D215:AI215" si="158">+D211*$C215</f>
        <v>0</v>
      </c>
      <c r="E215" s="199">
        <f t="shared" si="158"/>
        <v>0</v>
      </c>
      <c r="F215" s="199">
        <f t="shared" si="158"/>
        <v>0</v>
      </c>
      <c r="G215" s="199">
        <f t="shared" si="158"/>
        <v>0</v>
      </c>
      <c r="H215" s="199">
        <f t="shared" si="158"/>
        <v>0</v>
      </c>
      <c r="I215" s="199">
        <f t="shared" si="158"/>
        <v>0</v>
      </c>
      <c r="J215" s="199">
        <f t="shared" si="158"/>
        <v>0</v>
      </c>
      <c r="K215" s="199">
        <f t="shared" si="158"/>
        <v>0</v>
      </c>
      <c r="L215" s="199">
        <f t="shared" si="158"/>
        <v>0</v>
      </c>
      <c r="M215" s="199">
        <f t="shared" si="158"/>
        <v>0</v>
      </c>
      <c r="N215" s="199">
        <f t="shared" si="158"/>
        <v>0</v>
      </c>
      <c r="O215" s="199">
        <f t="shared" si="158"/>
        <v>0</v>
      </c>
      <c r="P215" s="199">
        <f t="shared" si="158"/>
        <v>0</v>
      </c>
      <c r="Q215" s="199">
        <f t="shared" si="158"/>
        <v>0</v>
      </c>
      <c r="R215" s="199">
        <f t="shared" si="158"/>
        <v>0</v>
      </c>
      <c r="S215" s="199">
        <f t="shared" si="158"/>
        <v>0</v>
      </c>
      <c r="T215" s="199">
        <f t="shared" si="158"/>
        <v>0</v>
      </c>
      <c r="U215" s="199">
        <f t="shared" si="158"/>
        <v>0</v>
      </c>
      <c r="V215" s="199">
        <f t="shared" si="158"/>
        <v>0</v>
      </c>
      <c r="W215" s="199">
        <f t="shared" si="158"/>
        <v>1.7313870000000002</v>
      </c>
      <c r="X215" s="199">
        <f t="shared" si="158"/>
        <v>4.2245842800000002</v>
      </c>
      <c r="Y215" s="199">
        <f t="shared" si="158"/>
        <v>5.5404384000000002</v>
      </c>
      <c r="Z215" s="199">
        <f t="shared" si="158"/>
        <v>12.431358660000001</v>
      </c>
      <c r="AA215" s="199">
        <f t="shared" si="158"/>
        <v>13.74721278</v>
      </c>
      <c r="AB215" s="199">
        <f t="shared" si="158"/>
        <v>15.063066899999999</v>
      </c>
      <c r="AC215" s="199">
        <f t="shared" si="158"/>
        <v>16.413548759999998</v>
      </c>
      <c r="AD215" s="199">
        <f t="shared" si="158"/>
        <v>17.76403062</v>
      </c>
      <c r="AE215" s="199">
        <f t="shared" si="158"/>
        <v>19.114512479999998</v>
      </c>
      <c r="AF215" s="199">
        <f t="shared" si="158"/>
        <v>20.464994340000001</v>
      </c>
      <c r="AG215" s="199">
        <f t="shared" si="158"/>
        <v>21.815476200000003</v>
      </c>
      <c r="AH215" s="199">
        <f t="shared" si="158"/>
        <v>23.200585800000002</v>
      </c>
      <c r="AI215" s="199">
        <f t="shared" si="158"/>
        <v>24.585695400000006</v>
      </c>
      <c r="AJ215" s="199">
        <f t="shared" ref="AJ215:BB215" si="159">+AJ211*$C215</f>
        <v>25.970805000000006</v>
      </c>
      <c r="AK215" s="199">
        <f t="shared" si="159"/>
        <v>32.896353000000012</v>
      </c>
      <c r="AL215" s="199">
        <f t="shared" si="159"/>
        <v>34.62774000000001</v>
      </c>
      <c r="AM215" s="199">
        <f t="shared" si="159"/>
        <v>34.62774000000001</v>
      </c>
      <c r="AN215" s="199">
        <f t="shared" si="159"/>
        <v>34.62774000000001</v>
      </c>
      <c r="AO215" s="199">
        <f t="shared" si="159"/>
        <v>34.62774000000001</v>
      </c>
      <c r="AP215" s="199">
        <f t="shared" si="159"/>
        <v>34.62774000000001</v>
      </c>
      <c r="AQ215" s="199">
        <f t="shared" si="159"/>
        <v>34.62774000000001</v>
      </c>
      <c r="AR215" s="199">
        <f t="shared" si="159"/>
        <v>34.62774000000001</v>
      </c>
      <c r="AS215" s="199">
        <f t="shared" si="159"/>
        <v>34.62774000000001</v>
      </c>
      <c r="AT215" s="199">
        <f t="shared" si="159"/>
        <v>34.62774000000001</v>
      </c>
      <c r="AU215" s="199">
        <f t="shared" si="159"/>
        <v>34.62774000000001</v>
      </c>
      <c r="AV215" s="199">
        <f t="shared" si="159"/>
        <v>34.62774000000001</v>
      </c>
      <c r="AW215" s="199">
        <f t="shared" si="159"/>
        <v>34.62774000000001</v>
      </c>
      <c r="AX215" s="199">
        <f t="shared" si="159"/>
        <v>34.62774000000001</v>
      </c>
      <c r="AY215" s="199">
        <f t="shared" si="159"/>
        <v>34.62774000000001</v>
      </c>
      <c r="AZ215" s="199">
        <f t="shared" si="159"/>
        <v>34.62774000000001</v>
      </c>
      <c r="BA215" s="199">
        <f t="shared" si="159"/>
        <v>34.62774000000001</v>
      </c>
      <c r="BB215" s="199">
        <f t="shared" si="159"/>
        <v>34.62774000000001</v>
      </c>
      <c r="BC215" s="200"/>
      <c r="BD215" s="201"/>
      <c r="BE215" s="201"/>
      <c r="BF215" s="201"/>
      <c r="BG215" s="201"/>
      <c r="BH215" s="201"/>
      <c r="BI215" s="201"/>
      <c r="BJ215" s="201"/>
      <c r="BK215" s="201"/>
      <c r="BL215" s="201"/>
      <c r="BM215" s="201"/>
      <c r="BN215" s="201"/>
      <c r="BO215" s="201"/>
      <c r="BP215" s="201"/>
      <c r="BQ215" s="201"/>
      <c r="BR215" s="201"/>
      <c r="BS215" s="201"/>
      <c r="BT215" s="201"/>
      <c r="BU215" s="201"/>
      <c r="BV215" s="201"/>
      <c r="BW215" s="201"/>
      <c r="BX215" s="201"/>
      <c r="BY215" s="201"/>
      <c r="BZ215" s="201"/>
      <c r="CA215" s="201"/>
      <c r="CB215" s="201"/>
      <c r="CC215" s="201"/>
      <c r="CD215" s="201"/>
      <c r="CE215" s="201"/>
      <c r="CF215" s="201"/>
      <c r="CG215" s="201"/>
      <c r="CH215" s="201"/>
      <c r="CI215" s="201"/>
      <c r="CJ215" s="201"/>
      <c r="CK215" s="201"/>
    </row>
    <row r="216" spans="2:89" s="202" customFormat="1" ht="13.8" thickBot="1" x14ac:dyDescent="0.3">
      <c r="B216" s="202" t="s">
        <v>109</v>
      </c>
      <c r="C216" s="203" t="str">
        <f>+'NTP or Sold'!C20</f>
        <v>Sold</v>
      </c>
      <c r="D216" s="204">
        <f t="shared" ref="D216:AI216" si="160">+D213*$C215</f>
        <v>0</v>
      </c>
      <c r="E216" s="204">
        <f t="shared" si="160"/>
        <v>0</v>
      </c>
      <c r="F216" s="204">
        <f t="shared" si="160"/>
        <v>0</v>
      </c>
      <c r="G216" s="204">
        <f t="shared" si="160"/>
        <v>0</v>
      </c>
      <c r="H216" s="204">
        <f t="shared" si="160"/>
        <v>0</v>
      </c>
      <c r="I216" s="204">
        <f t="shared" si="160"/>
        <v>0</v>
      </c>
      <c r="J216" s="204">
        <f t="shared" si="160"/>
        <v>0</v>
      </c>
      <c r="K216" s="204">
        <f t="shared" si="160"/>
        <v>0</v>
      </c>
      <c r="L216" s="204">
        <f t="shared" si="160"/>
        <v>0</v>
      </c>
      <c r="M216" s="204">
        <f t="shared" si="160"/>
        <v>0</v>
      </c>
      <c r="N216" s="204">
        <f t="shared" si="160"/>
        <v>0</v>
      </c>
      <c r="O216" s="204">
        <f t="shared" si="160"/>
        <v>0</v>
      </c>
      <c r="P216" s="204">
        <f t="shared" si="160"/>
        <v>0</v>
      </c>
      <c r="Q216" s="204">
        <f t="shared" si="160"/>
        <v>0</v>
      </c>
      <c r="R216" s="204">
        <f t="shared" si="160"/>
        <v>0</v>
      </c>
      <c r="S216" s="204">
        <f t="shared" si="160"/>
        <v>0</v>
      </c>
      <c r="T216" s="204">
        <f t="shared" si="160"/>
        <v>0</v>
      </c>
      <c r="U216" s="204">
        <f t="shared" si="160"/>
        <v>0</v>
      </c>
      <c r="V216" s="204">
        <f t="shared" si="160"/>
        <v>0</v>
      </c>
      <c r="W216" s="204">
        <f t="shared" si="160"/>
        <v>3.8436791400000003</v>
      </c>
      <c r="X216" s="204">
        <f t="shared" si="160"/>
        <v>5.1249055200000004</v>
      </c>
      <c r="Y216" s="204">
        <f t="shared" si="160"/>
        <v>6.9255480000000009</v>
      </c>
      <c r="Z216" s="204">
        <f t="shared" si="160"/>
        <v>10.388322000000001</v>
      </c>
      <c r="AA216" s="204">
        <f t="shared" si="160"/>
        <v>11.0808768</v>
      </c>
      <c r="AB216" s="204">
        <f t="shared" si="160"/>
        <v>11.773431600000002</v>
      </c>
      <c r="AC216" s="204">
        <f t="shared" si="160"/>
        <v>12.4659864</v>
      </c>
      <c r="AD216" s="204">
        <f t="shared" si="160"/>
        <v>13.158541200000002</v>
      </c>
      <c r="AE216" s="204">
        <f t="shared" si="160"/>
        <v>13.851096000000002</v>
      </c>
      <c r="AF216" s="204">
        <f t="shared" si="160"/>
        <v>13.851096000000002</v>
      </c>
      <c r="AG216" s="204">
        <f t="shared" si="160"/>
        <v>13.851096000000002</v>
      </c>
      <c r="AH216" s="204">
        <f t="shared" si="160"/>
        <v>13.851096000000002</v>
      </c>
      <c r="AI216" s="204">
        <f t="shared" si="160"/>
        <v>13.851096000000002</v>
      </c>
      <c r="AJ216" s="204">
        <f t="shared" ref="AJ216:BB216" si="161">+AJ213*$C215</f>
        <v>13.851096000000002</v>
      </c>
      <c r="AK216" s="204">
        <f t="shared" si="161"/>
        <v>34.627740000000003</v>
      </c>
      <c r="AL216" s="204">
        <f t="shared" si="161"/>
        <v>34.627740000000003</v>
      </c>
      <c r="AM216" s="204">
        <f t="shared" si="161"/>
        <v>34.627740000000003</v>
      </c>
      <c r="AN216" s="204">
        <f t="shared" si="161"/>
        <v>34.627740000000003</v>
      </c>
      <c r="AO216" s="204">
        <f t="shared" si="161"/>
        <v>34.627740000000003</v>
      </c>
      <c r="AP216" s="204">
        <f t="shared" si="161"/>
        <v>34.627740000000003</v>
      </c>
      <c r="AQ216" s="204">
        <f t="shared" si="161"/>
        <v>34.627740000000003</v>
      </c>
      <c r="AR216" s="204">
        <f t="shared" si="161"/>
        <v>34.627740000000003</v>
      </c>
      <c r="AS216" s="204">
        <f t="shared" si="161"/>
        <v>34.627740000000003</v>
      </c>
      <c r="AT216" s="204">
        <f t="shared" si="161"/>
        <v>34.627740000000003</v>
      </c>
      <c r="AU216" s="204">
        <f t="shared" si="161"/>
        <v>34.627740000000003</v>
      </c>
      <c r="AV216" s="204">
        <f t="shared" si="161"/>
        <v>34.627740000000003</v>
      </c>
      <c r="AW216" s="204">
        <f t="shared" si="161"/>
        <v>34.627740000000003</v>
      </c>
      <c r="AX216" s="204">
        <f t="shared" si="161"/>
        <v>34.627740000000003</v>
      </c>
      <c r="AY216" s="204">
        <f t="shared" si="161"/>
        <v>34.627740000000003</v>
      </c>
      <c r="AZ216" s="204">
        <f t="shared" si="161"/>
        <v>34.627740000000003</v>
      </c>
      <c r="BA216" s="204">
        <f t="shared" si="161"/>
        <v>34.627740000000003</v>
      </c>
      <c r="BB216" s="204">
        <f t="shared" si="161"/>
        <v>34.627740000000003</v>
      </c>
      <c r="BC216" s="205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06"/>
      <c r="BU216" s="206"/>
      <c r="BV216" s="206"/>
      <c r="BW216" s="206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</row>
    <row r="217" spans="2:89" s="192" customFormat="1" ht="15" customHeight="1" thickTop="1" x14ac:dyDescent="0.25">
      <c r="B217" s="189" t="str">
        <f>+'NTP or Sold'!H21</f>
        <v>7FA w/ STG</v>
      </c>
      <c r="C217" s="297" t="str">
        <f>+'NTP or Sold'!T21</f>
        <v>Gen Power - McAdams, Mississippi location; duct fired (EECC) - 49%</v>
      </c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1"/>
    </row>
    <row r="218" spans="2:89" s="196" customFormat="1" x14ac:dyDescent="0.25">
      <c r="B218" s="193" t="s">
        <v>104</v>
      </c>
      <c r="C218" s="298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v>0.05</v>
      </c>
      <c r="X218" s="194">
        <v>7.0000000000000007E-2</v>
      </c>
      <c r="Y218" s="194">
        <v>3.5000000000000003E-2</v>
      </c>
      <c r="Z218" s="194">
        <v>0.19</v>
      </c>
      <c r="AA218" s="194">
        <v>3.5000000000000003E-2</v>
      </c>
      <c r="AB218" s="194">
        <v>3.5000000000000003E-2</v>
      </c>
      <c r="AC218" s="194">
        <v>3.5000000000000003E-2</v>
      </c>
      <c r="AD218" s="194">
        <v>3.5999999999999997E-2</v>
      </c>
      <c r="AE218" s="194">
        <v>3.5999999999999997E-2</v>
      </c>
      <c r="AF218" s="194">
        <v>3.6999999999999998E-2</v>
      </c>
      <c r="AG218" s="194">
        <v>3.6999999999999998E-2</v>
      </c>
      <c r="AH218" s="194">
        <v>3.6999999999999998E-2</v>
      </c>
      <c r="AI218" s="194">
        <v>3.6999999999999998E-2</v>
      </c>
      <c r="AJ218" s="194">
        <v>0.04</v>
      </c>
      <c r="AK218" s="194">
        <v>0.04</v>
      </c>
      <c r="AL218" s="194">
        <v>0.2</v>
      </c>
      <c r="AM218" s="194">
        <v>0.05</v>
      </c>
      <c r="AN218" s="194">
        <v>0</v>
      </c>
      <c r="AO218" s="194">
        <v>0</v>
      </c>
      <c r="AP218" s="194">
        <v>0</v>
      </c>
      <c r="AQ218" s="194">
        <v>0</v>
      </c>
      <c r="AR218" s="194">
        <v>0</v>
      </c>
      <c r="AS218" s="194">
        <v>0</v>
      </c>
      <c r="AT218" s="194">
        <v>0</v>
      </c>
      <c r="AU218" s="194">
        <v>0</v>
      </c>
      <c r="AV218" s="194">
        <v>0</v>
      </c>
      <c r="AW218" s="194">
        <v>0</v>
      </c>
      <c r="AX218" s="194">
        <v>0</v>
      </c>
      <c r="AY218" s="194">
        <v>0</v>
      </c>
      <c r="AZ218" s="194">
        <v>0</v>
      </c>
      <c r="BA218" s="194">
        <v>0</v>
      </c>
      <c r="BB218" s="194">
        <v>0</v>
      </c>
      <c r="BC218" s="195">
        <f>SUM(D218:BB218)</f>
        <v>1.0000000000000002</v>
      </c>
      <c r="BD218" s="193"/>
    </row>
    <row r="219" spans="2:89" s="196" customFormat="1" x14ac:dyDescent="0.25">
      <c r="B219" s="193" t="s">
        <v>105</v>
      </c>
      <c r="C219" s="298"/>
      <c r="D219" s="194">
        <f>D218</f>
        <v>0</v>
      </c>
      <c r="E219" s="194">
        <f t="shared" ref="E219:AJ219" si="162">+D219+E218</f>
        <v>0</v>
      </c>
      <c r="F219" s="194">
        <f t="shared" si="162"/>
        <v>0</v>
      </c>
      <c r="G219" s="194">
        <f t="shared" si="162"/>
        <v>0</v>
      </c>
      <c r="H219" s="194">
        <f t="shared" si="162"/>
        <v>0</v>
      </c>
      <c r="I219" s="194">
        <f t="shared" si="162"/>
        <v>0</v>
      </c>
      <c r="J219" s="194">
        <f t="shared" si="162"/>
        <v>0</v>
      </c>
      <c r="K219" s="194">
        <f t="shared" si="162"/>
        <v>0</v>
      </c>
      <c r="L219" s="194">
        <f t="shared" si="162"/>
        <v>0</v>
      </c>
      <c r="M219" s="194">
        <f t="shared" si="162"/>
        <v>0</v>
      </c>
      <c r="N219" s="194">
        <f t="shared" si="162"/>
        <v>0</v>
      </c>
      <c r="O219" s="194">
        <f t="shared" si="162"/>
        <v>0</v>
      </c>
      <c r="P219" s="194">
        <f t="shared" si="162"/>
        <v>0</v>
      </c>
      <c r="Q219" s="194">
        <f t="shared" si="162"/>
        <v>0</v>
      </c>
      <c r="R219" s="194">
        <f t="shared" si="162"/>
        <v>0</v>
      </c>
      <c r="S219" s="194">
        <f t="shared" si="162"/>
        <v>0</v>
      </c>
      <c r="T219" s="194">
        <f t="shared" si="162"/>
        <v>0</v>
      </c>
      <c r="U219" s="194">
        <f t="shared" si="162"/>
        <v>0</v>
      </c>
      <c r="V219" s="194">
        <f t="shared" si="162"/>
        <v>0</v>
      </c>
      <c r="W219" s="194">
        <f t="shared" si="162"/>
        <v>0.05</v>
      </c>
      <c r="X219" s="194">
        <f t="shared" si="162"/>
        <v>0.12000000000000001</v>
      </c>
      <c r="Y219" s="194">
        <f t="shared" si="162"/>
        <v>0.15500000000000003</v>
      </c>
      <c r="Z219" s="194">
        <f t="shared" si="162"/>
        <v>0.34500000000000003</v>
      </c>
      <c r="AA219" s="194">
        <f t="shared" si="162"/>
        <v>0.38</v>
      </c>
      <c r="AB219" s="194">
        <f t="shared" si="162"/>
        <v>0.41500000000000004</v>
      </c>
      <c r="AC219" s="194">
        <f t="shared" si="162"/>
        <v>0.45000000000000007</v>
      </c>
      <c r="AD219" s="194">
        <f t="shared" si="162"/>
        <v>0.48600000000000004</v>
      </c>
      <c r="AE219" s="194">
        <f t="shared" si="162"/>
        <v>0.52200000000000002</v>
      </c>
      <c r="AF219" s="194">
        <f t="shared" si="162"/>
        <v>0.55900000000000005</v>
      </c>
      <c r="AG219" s="194">
        <f t="shared" si="162"/>
        <v>0.59600000000000009</v>
      </c>
      <c r="AH219" s="194">
        <f t="shared" si="162"/>
        <v>0.63300000000000012</v>
      </c>
      <c r="AI219" s="194">
        <f t="shared" si="162"/>
        <v>0.67000000000000015</v>
      </c>
      <c r="AJ219" s="194">
        <f t="shared" si="162"/>
        <v>0.71000000000000019</v>
      </c>
      <c r="AK219" s="194">
        <f t="shared" ref="AK219:BB219" si="163">+AJ219+AK218</f>
        <v>0.75000000000000022</v>
      </c>
      <c r="AL219" s="194">
        <f t="shared" si="163"/>
        <v>0.95000000000000018</v>
      </c>
      <c r="AM219" s="194">
        <f t="shared" si="163"/>
        <v>1.0000000000000002</v>
      </c>
      <c r="AN219" s="194">
        <f t="shared" si="163"/>
        <v>1.0000000000000002</v>
      </c>
      <c r="AO219" s="194">
        <f t="shared" si="163"/>
        <v>1.0000000000000002</v>
      </c>
      <c r="AP219" s="194">
        <f t="shared" si="163"/>
        <v>1.0000000000000002</v>
      </c>
      <c r="AQ219" s="194">
        <f t="shared" si="163"/>
        <v>1.0000000000000002</v>
      </c>
      <c r="AR219" s="194">
        <f t="shared" si="163"/>
        <v>1.0000000000000002</v>
      </c>
      <c r="AS219" s="194">
        <f t="shared" si="163"/>
        <v>1.0000000000000002</v>
      </c>
      <c r="AT219" s="194">
        <f t="shared" si="163"/>
        <v>1.0000000000000002</v>
      </c>
      <c r="AU219" s="194">
        <f t="shared" si="163"/>
        <v>1.0000000000000002</v>
      </c>
      <c r="AV219" s="194">
        <f t="shared" si="163"/>
        <v>1.0000000000000002</v>
      </c>
      <c r="AW219" s="194">
        <f t="shared" si="163"/>
        <v>1.0000000000000002</v>
      </c>
      <c r="AX219" s="194">
        <f t="shared" si="163"/>
        <v>1.0000000000000002</v>
      </c>
      <c r="AY219" s="194">
        <f t="shared" si="163"/>
        <v>1.0000000000000002</v>
      </c>
      <c r="AZ219" s="194">
        <f t="shared" si="163"/>
        <v>1.0000000000000002</v>
      </c>
      <c r="BA219" s="194">
        <f t="shared" si="163"/>
        <v>1.0000000000000002</v>
      </c>
      <c r="BB219" s="194">
        <f t="shared" si="163"/>
        <v>1.0000000000000002</v>
      </c>
      <c r="BC219" s="195"/>
      <c r="BD219" s="193"/>
    </row>
    <row r="220" spans="2:89" s="196" customFormat="1" x14ac:dyDescent="0.25">
      <c r="B220" s="193" t="s">
        <v>106</v>
      </c>
      <c r="C220" s="298"/>
      <c r="D220" s="194">
        <v>0</v>
      </c>
      <c r="E220" s="194">
        <v>0</v>
      </c>
      <c r="F220" s="194">
        <v>0</v>
      </c>
      <c r="G220" s="194">
        <v>0</v>
      </c>
      <c r="H220" s="194">
        <v>0</v>
      </c>
      <c r="I220" s="194">
        <v>0</v>
      </c>
      <c r="J220" s="194">
        <v>0</v>
      </c>
      <c r="K220" s="194">
        <v>0</v>
      </c>
      <c r="L220" s="194">
        <v>0</v>
      </c>
      <c r="M220" s="194">
        <v>0</v>
      </c>
      <c r="N220" s="194">
        <v>0</v>
      </c>
      <c r="O220" s="194">
        <v>0</v>
      </c>
      <c r="P220" s="194">
        <v>0</v>
      </c>
      <c r="Q220" s="194">
        <v>0</v>
      </c>
      <c r="R220" s="194">
        <v>0</v>
      </c>
      <c r="S220" s="194">
        <v>0</v>
      </c>
      <c r="T220" s="194">
        <v>0</v>
      </c>
      <c r="U220" s="194">
        <v>0</v>
      </c>
      <c r="V220" s="194">
        <v>0</v>
      </c>
      <c r="W220" s="194">
        <f t="shared" ref="W220:BB220" si="164">W221-V221</f>
        <v>0.111</v>
      </c>
      <c r="X220" s="194">
        <f t="shared" si="164"/>
        <v>3.6999999999999991E-2</v>
      </c>
      <c r="Y220" s="194">
        <f t="shared" si="164"/>
        <v>5.2000000000000018E-2</v>
      </c>
      <c r="Z220" s="194">
        <f t="shared" si="164"/>
        <v>9.9999999999999978E-2</v>
      </c>
      <c r="AA220" s="194">
        <f t="shared" si="164"/>
        <v>2.0000000000000018E-2</v>
      </c>
      <c r="AB220" s="194">
        <f t="shared" si="164"/>
        <v>2.0000000000000018E-2</v>
      </c>
      <c r="AC220" s="194">
        <f t="shared" si="164"/>
        <v>1.9999999999999962E-2</v>
      </c>
      <c r="AD220" s="194">
        <f t="shared" si="164"/>
        <v>4.0000000000000036E-2</v>
      </c>
      <c r="AE220" s="194">
        <f t="shared" si="164"/>
        <v>0</v>
      </c>
      <c r="AF220" s="194">
        <f t="shared" si="164"/>
        <v>0</v>
      </c>
      <c r="AG220" s="194">
        <f t="shared" si="164"/>
        <v>0</v>
      </c>
      <c r="AH220" s="194">
        <f t="shared" si="164"/>
        <v>0</v>
      </c>
      <c r="AI220" s="194">
        <f t="shared" si="164"/>
        <v>0</v>
      </c>
      <c r="AJ220" s="194">
        <f t="shared" si="164"/>
        <v>0</v>
      </c>
      <c r="AK220" s="194">
        <f t="shared" si="164"/>
        <v>0</v>
      </c>
      <c r="AL220" s="194">
        <f t="shared" si="164"/>
        <v>0.6</v>
      </c>
      <c r="AM220" s="194">
        <f t="shared" si="164"/>
        <v>0</v>
      </c>
      <c r="AN220" s="194">
        <f t="shared" si="164"/>
        <v>0</v>
      </c>
      <c r="AO220" s="194">
        <f t="shared" si="164"/>
        <v>0</v>
      </c>
      <c r="AP220" s="194">
        <f t="shared" si="164"/>
        <v>0</v>
      </c>
      <c r="AQ220" s="194">
        <f t="shared" si="164"/>
        <v>0</v>
      </c>
      <c r="AR220" s="194">
        <f t="shared" si="164"/>
        <v>0</v>
      </c>
      <c r="AS220" s="194">
        <f t="shared" si="164"/>
        <v>0</v>
      </c>
      <c r="AT220" s="194">
        <f t="shared" si="164"/>
        <v>0</v>
      </c>
      <c r="AU220" s="194">
        <f t="shared" si="164"/>
        <v>0</v>
      </c>
      <c r="AV220" s="194">
        <f t="shared" si="164"/>
        <v>0</v>
      </c>
      <c r="AW220" s="194">
        <f t="shared" si="164"/>
        <v>0</v>
      </c>
      <c r="AX220" s="194">
        <f t="shared" si="164"/>
        <v>0</v>
      </c>
      <c r="AY220" s="194">
        <f t="shared" si="164"/>
        <v>0</v>
      </c>
      <c r="AZ220" s="194">
        <f t="shared" si="164"/>
        <v>0</v>
      </c>
      <c r="BA220" s="194">
        <f t="shared" si="164"/>
        <v>0</v>
      </c>
      <c r="BB220" s="194">
        <f t="shared" si="164"/>
        <v>0</v>
      </c>
      <c r="BC220" s="195">
        <f>SUM(D220:BB220)</f>
        <v>1</v>
      </c>
      <c r="BD220" s="193"/>
    </row>
    <row r="221" spans="2:89" s="196" customFormat="1" x14ac:dyDescent="0.25">
      <c r="B221" s="193" t="s">
        <v>107</v>
      </c>
      <c r="C221" s="298"/>
      <c r="D221" s="194">
        <f>D220</f>
        <v>0</v>
      </c>
      <c r="E221" s="194">
        <f t="shared" ref="E221:V221" si="165">+D221+E220</f>
        <v>0</v>
      </c>
      <c r="F221" s="194">
        <f t="shared" si="165"/>
        <v>0</v>
      </c>
      <c r="G221" s="194">
        <f t="shared" si="165"/>
        <v>0</v>
      </c>
      <c r="H221" s="194">
        <f t="shared" si="165"/>
        <v>0</v>
      </c>
      <c r="I221" s="194">
        <f t="shared" si="165"/>
        <v>0</v>
      </c>
      <c r="J221" s="194">
        <f t="shared" si="165"/>
        <v>0</v>
      </c>
      <c r="K221" s="194">
        <f t="shared" si="165"/>
        <v>0</v>
      </c>
      <c r="L221" s="194">
        <f t="shared" si="165"/>
        <v>0</v>
      </c>
      <c r="M221" s="194">
        <f t="shared" si="165"/>
        <v>0</v>
      </c>
      <c r="N221" s="194">
        <f t="shared" si="165"/>
        <v>0</v>
      </c>
      <c r="O221" s="194">
        <f t="shared" si="165"/>
        <v>0</v>
      </c>
      <c r="P221" s="194">
        <f t="shared" si="165"/>
        <v>0</v>
      </c>
      <c r="Q221" s="194">
        <f t="shared" si="165"/>
        <v>0</v>
      </c>
      <c r="R221" s="194">
        <f t="shared" si="165"/>
        <v>0</v>
      </c>
      <c r="S221" s="194">
        <f t="shared" si="165"/>
        <v>0</v>
      </c>
      <c r="T221" s="194">
        <f t="shared" si="165"/>
        <v>0</v>
      </c>
      <c r="U221" s="194">
        <f t="shared" si="165"/>
        <v>0</v>
      </c>
      <c r="V221" s="194">
        <f t="shared" si="165"/>
        <v>0</v>
      </c>
      <c r="W221" s="194">
        <v>0.111</v>
      </c>
      <c r="X221" s="194">
        <v>0.14799999999999999</v>
      </c>
      <c r="Y221" s="194">
        <v>0.2</v>
      </c>
      <c r="Z221" s="194">
        <v>0.3</v>
      </c>
      <c r="AA221" s="194">
        <v>0.32</v>
      </c>
      <c r="AB221" s="194">
        <v>0.34</v>
      </c>
      <c r="AC221" s="194">
        <v>0.36</v>
      </c>
      <c r="AD221" s="194">
        <v>0.4</v>
      </c>
      <c r="AE221" s="194">
        <v>0.4</v>
      </c>
      <c r="AF221" s="194">
        <v>0.4</v>
      </c>
      <c r="AG221" s="194">
        <v>0.4</v>
      </c>
      <c r="AH221" s="194">
        <v>0.4</v>
      </c>
      <c r="AI221" s="194">
        <v>0.4</v>
      </c>
      <c r="AJ221" s="194">
        <v>0.4</v>
      </c>
      <c r="AK221" s="194">
        <v>0.4</v>
      </c>
      <c r="AL221" s="194">
        <v>1</v>
      </c>
      <c r="AM221" s="194">
        <v>1</v>
      </c>
      <c r="AN221" s="194">
        <v>1</v>
      </c>
      <c r="AO221" s="194">
        <v>1</v>
      </c>
      <c r="AP221" s="194">
        <v>1</v>
      </c>
      <c r="AQ221" s="194">
        <v>1</v>
      </c>
      <c r="AR221" s="194">
        <v>1</v>
      </c>
      <c r="AS221" s="194">
        <v>1</v>
      </c>
      <c r="AT221" s="194">
        <v>1</v>
      </c>
      <c r="AU221" s="194">
        <v>1</v>
      </c>
      <c r="AV221" s="194">
        <v>1</v>
      </c>
      <c r="AW221" s="194">
        <v>1</v>
      </c>
      <c r="AX221" s="194">
        <v>1</v>
      </c>
      <c r="AY221" s="194">
        <v>1</v>
      </c>
      <c r="AZ221" s="194">
        <v>1</v>
      </c>
      <c r="BA221" s="194">
        <v>1</v>
      </c>
      <c r="BB221" s="194">
        <v>1</v>
      </c>
      <c r="BC221" s="195"/>
      <c r="BD221" s="193"/>
    </row>
    <row r="222" spans="2:89" s="211" customFormat="1" x14ac:dyDescent="0.25">
      <c r="B222" s="208"/>
      <c r="C222" s="298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10"/>
      <c r="BD222" s="208"/>
    </row>
    <row r="223" spans="2:89" s="197" customFormat="1" x14ac:dyDescent="0.25">
      <c r="B223" s="197" t="s">
        <v>108</v>
      </c>
      <c r="C223" s="198">
        <v>34.627740000000003</v>
      </c>
      <c r="D223" s="199">
        <f t="shared" ref="D223:AI223" si="166">+D219*$C223</f>
        <v>0</v>
      </c>
      <c r="E223" s="199">
        <f t="shared" si="166"/>
        <v>0</v>
      </c>
      <c r="F223" s="199">
        <f t="shared" si="166"/>
        <v>0</v>
      </c>
      <c r="G223" s="199">
        <f t="shared" si="166"/>
        <v>0</v>
      </c>
      <c r="H223" s="199">
        <f t="shared" si="166"/>
        <v>0</v>
      </c>
      <c r="I223" s="199">
        <f t="shared" si="166"/>
        <v>0</v>
      </c>
      <c r="J223" s="199">
        <f t="shared" si="166"/>
        <v>0</v>
      </c>
      <c r="K223" s="199">
        <f t="shared" si="166"/>
        <v>0</v>
      </c>
      <c r="L223" s="199">
        <f t="shared" si="166"/>
        <v>0</v>
      </c>
      <c r="M223" s="199">
        <f t="shared" si="166"/>
        <v>0</v>
      </c>
      <c r="N223" s="199">
        <f t="shared" si="166"/>
        <v>0</v>
      </c>
      <c r="O223" s="199">
        <f t="shared" si="166"/>
        <v>0</v>
      </c>
      <c r="P223" s="199">
        <f t="shared" si="166"/>
        <v>0</v>
      </c>
      <c r="Q223" s="199">
        <f t="shared" si="166"/>
        <v>0</v>
      </c>
      <c r="R223" s="199">
        <f t="shared" si="166"/>
        <v>0</v>
      </c>
      <c r="S223" s="199">
        <f t="shared" si="166"/>
        <v>0</v>
      </c>
      <c r="T223" s="199">
        <f t="shared" si="166"/>
        <v>0</v>
      </c>
      <c r="U223" s="199">
        <f t="shared" si="166"/>
        <v>0</v>
      </c>
      <c r="V223" s="199">
        <f t="shared" si="166"/>
        <v>0</v>
      </c>
      <c r="W223" s="199">
        <f t="shared" si="166"/>
        <v>1.7313870000000002</v>
      </c>
      <c r="X223" s="199">
        <f t="shared" si="166"/>
        <v>4.1553288000000004</v>
      </c>
      <c r="Y223" s="199">
        <f t="shared" si="166"/>
        <v>5.3672997000000011</v>
      </c>
      <c r="Z223" s="199">
        <f t="shared" si="166"/>
        <v>11.946570300000001</v>
      </c>
      <c r="AA223" s="199">
        <f t="shared" si="166"/>
        <v>13.158541200000002</v>
      </c>
      <c r="AB223" s="199">
        <f t="shared" si="166"/>
        <v>14.370512100000003</v>
      </c>
      <c r="AC223" s="199">
        <f t="shared" si="166"/>
        <v>15.582483000000003</v>
      </c>
      <c r="AD223" s="199">
        <f t="shared" si="166"/>
        <v>16.829081640000002</v>
      </c>
      <c r="AE223" s="199">
        <f t="shared" si="166"/>
        <v>18.075680280000004</v>
      </c>
      <c r="AF223" s="199">
        <f t="shared" si="166"/>
        <v>19.356906660000003</v>
      </c>
      <c r="AG223" s="199">
        <f t="shared" si="166"/>
        <v>20.638133040000003</v>
      </c>
      <c r="AH223" s="199">
        <f t="shared" si="166"/>
        <v>21.919359420000006</v>
      </c>
      <c r="AI223" s="199">
        <f t="shared" si="166"/>
        <v>23.200585800000006</v>
      </c>
      <c r="AJ223" s="199">
        <f t="shared" ref="AJ223:BB223" si="167">+AJ219*$C223</f>
        <v>24.585695400000009</v>
      </c>
      <c r="AK223" s="199">
        <f t="shared" si="167"/>
        <v>25.970805000000009</v>
      </c>
      <c r="AL223" s="199">
        <f t="shared" si="167"/>
        <v>32.896353000000012</v>
      </c>
      <c r="AM223" s="199">
        <f t="shared" si="167"/>
        <v>34.62774000000001</v>
      </c>
      <c r="AN223" s="199">
        <f t="shared" si="167"/>
        <v>34.62774000000001</v>
      </c>
      <c r="AO223" s="199">
        <f t="shared" si="167"/>
        <v>34.62774000000001</v>
      </c>
      <c r="AP223" s="199">
        <f t="shared" si="167"/>
        <v>34.62774000000001</v>
      </c>
      <c r="AQ223" s="199">
        <f t="shared" si="167"/>
        <v>34.62774000000001</v>
      </c>
      <c r="AR223" s="199">
        <f t="shared" si="167"/>
        <v>34.62774000000001</v>
      </c>
      <c r="AS223" s="199">
        <f t="shared" si="167"/>
        <v>34.62774000000001</v>
      </c>
      <c r="AT223" s="199">
        <f t="shared" si="167"/>
        <v>34.62774000000001</v>
      </c>
      <c r="AU223" s="199">
        <f t="shared" si="167"/>
        <v>34.62774000000001</v>
      </c>
      <c r="AV223" s="199">
        <f t="shared" si="167"/>
        <v>34.62774000000001</v>
      </c>
      <c r="AW223" s="199">
        <f t="shared" si="167"/>
        <v>34.62774000000001</v>
      </c>
      <c r="AX223" s="199">
        <f t="shared" si="167"/>
        <v>34.62774000000001</v>
      </c>
      <c r="AY223" s="199">
        <f t="shared" si="167"/>
        <v>34.62774000000001</v>
      </c>
      <c r="AZ223" s="199">
        <f t="shared" si="167"/>
        <v>34.62774000000001</v>
      </c>
      <c r="BA223" s="199">
        <f t="shared" si="167"/>
        <v>34.62774000000001</v>
      </c>
      <c r="BB223" s="199">
        <f t="shared" si="167"/>
        <v>34.62774000000001</v>
      </c>
      <c r="BC223" s="200"/>
      <c r="BD223" s="201"/>
      <c r="BE223" s="201"/>
      <c r="BF223" s="201"/>
      <c r="BG223" s="201"/>
      <c r="BH223" s="201"/>
      <c r="BI223" s="201"/>
      <c r="BJ223" s="201"/>
      <c r="BK223" s="201"/>
      <c r="BL223" s="201"/>
      <c r="BM223" s="201"/>
      <c r="BN223" s="201"/>
      <c r="BO223" s="201"/>
      <c r="BP223" s="201"/>
      <c r="BQ223" s="201"/>
      <c r="BR223" s="201"/>
      <c r="BS223" s="201"/>
      <c r="BT223" s="201"/>
      <c r="BU223" s="201"/>
      <c r="BV223" s="201"/>
      <c r="BW223" s="201"/>
      <c r="BX223" s="201"/>
      <c r="BY223" s="201"/>
      <c r="BZ223" s="201"/>
      <c r="CA223" s="201"/>
      <c r="CB223" s="201"/>
      <c r="CC223" s="201"/>
      <c r="CD223" s="201"/>
      <c r="CE223" s="201"/>
      <c r="CF223" s="201"/>
      <c r="CG223" s="201"/>
      <c r="CH223" s="201"/>
      <c r="CI223" s="201"/>
      <c r="CJ223" s="201"/>
      <c r="CK223" s="201"/>
    </row>
    <row r="224" spans="2:89" s="202" customFormat="1" ht="13.8" thickBot="1" x14ac:dyDescent="0.3">
      <c r="B224" s="202" t="s">
        <v>109</v>
      </c>
      <c r="C224" s="203" t="str">
        <f>+'NTP or Sold'!C21</f>
        <v>Sold</v>
      </c>
      <c r="D224" s="204">
        <f t="shared" ref="D224:AI224" si="168">+D221*$C223</f>
        <v>0</v>
      </c>
      <c r="E224" s="204">
        <f t="shared" si="168"/>
        <v>0</v>
      </c>
      <c r="F224" s="204">
        <f t="shared" si="168"/>
        <v>0</v>
      </c>
      <c r="G224" s="204">
        <f t="shared" si="168"/>
        <v>0</v>
      </c>
      <c r="H224" s="204">
        <f t="shared" si="168"/>
        <v>0</v>
      </c>
      <c r="I224" s="204">
        <f t="shared" si="168"/>
        <v>0</v>
      </c>
      <c r="J224" s="204">
        <f t="shared" si="168"/>
        <v>0</v>
      </c>
      <c r="K224" s="204">
        <f t="shared" si="168"/>
        <v>0</v>
      </c>
      <c r="L224" s="204">
        <f t="shared" si="168"/>
        <v>0</v>
      </c>
      <c r="M224" s="204">
        <f t="shared" si="168"/>
        <v>0</v>
      </c>
      <c r="N224" s="204">
        <f t="shared" si="168"/>
        <v>0</v>
      </c>
      <c r="O224" s="204">
        <f t="shared" si="168"/>
        <v>0</v>
      </c>
      <c r="P224" s="204">
        <f t="shared" si="168"/>
        <v>0</v>
      </c>
      <c r="Q224" s="204">
        <f t="shared" si="168"/>
        <v>0</v>
      </c>
      <c r="R224" s="204">
        <f t="shared" si="168"/>
        <v>0</v>
      </c>
      <c r="S224" s="204">
        <f t="shared" si="168"/>
        <v>0</v>
      </c>
      <c r="T224" s="204">
        <f t="shared" si="168"/>
        <v>0</v>
      </c>
      <c r="U224" s="204">
        <f t="shared" si="168"/>
        <v>0</v>
      </c>
      <c r="V224" s="204">
        <f t="shared" si="168"/>
        <v>0</v>
      </c>
      <c r="W224" s="204">
        <f t="shared" si="168"/>
        <v>3.8436791400000003</v>
      </c>
      <c r="X224" s="204">
        <f t="shared" si="168"/>
        <v>5.1249055200000004</v>
      </c>
      <c r="Y224" s="204">
        <f t="shared" si="168"/>
        <v>6.9255480000000009</v>
      </c>
      <c r="Z224" s="204">
        <f t="shared" si="168"/>
        <v>10.388322000000001</v>
      </c>
      <c r="AA224" s="204">
        <f t="shared" si="168"/>
        <v>11.0808768</v>
      </c>
      <c r="AB224" s="204">
        <f t="shared" si="168"/>
        <v>11.773431600000002</v>
      </c>
      <c r="AC224" s="204">
        <f t="shared" si="168"/>
        <v>12.4659864</v>
      </c>
      <c r="AD224" s="204">
        <f t="shared" si="168"/>
        <v>13.851096000000002</v>
      </c>
      <c r="AE224" s="204">
        <f t="shared" si="168"/>
        <v>13.851096000000002</v>
      </c>
      <c r="AF224" s="204">
        <f t="shared" si="168"/>
        <v>13.851096000000002</v>
      </c>
      <c r="AG224" s="204">
        <f t="shared" si="168"/>
        <v>13.851096000000002</v>
      </c>
      <c r="AH224" s="204">
        <f t="shared" si="168"/>
        <v>13.851096000000002</v>
      </c>
      <c r="AI224" s="204">
        <f t="shared" si="168"/>
        <v>13.851096000000002</v>
      </c>
      <c r="AJ224" s="204">
        <f t="shared" ref="AJ224:BB224" si="169">+AJ221*$C223</f>
        <v>13.851096000000002</v>
      </c>
      <c r="AK224" s="204">
        <f t="shared" si="169"/>
        <v>13.851096000000002</v>
      </c>
      <c r="AL224" s="204">
        <f t="shared" si="169"/>
        <v>34.627740000000003</v>
      </c>
      <c r="AM224" s="204">
        <f t="shared" si="169"/>
        <v>34.627740000000003</v>
      </c>
      <c r="AN224" s="204">
        <f t="shared" si="169"/>
        <v>34.627740000000003</v>
      </c>
      <c r="AO224" s="204">
        <f t="shared" si="169"/>
        <v>34.627740000000003</v>
      </c>
      <c r="AP224" s="204">
        <f t="shared" si="169"/>
        <v>34.627740000000003</v>
      </c>
      <c r="AQ224" s="204">
        <f t="shared" si="169"/>
        <v>34.627740000000003</v>
      </c>
      <c r="AR224" s="204">
        <f t="shared" si="169"/>
        <v>34.627740000000003</v>
      </c>
      <c r="AS224" s="204">
        <f t="shared" si="169"/>
        <v>34.627740000000003</v>
      </c>
      <c r="AT224" s="204">
        <f t="shared" si="169"/>
        <v>34.627740000000003</v>
      </c>
      <c r="AU224" s="204">
        <f t="shared" si="169"/>
        <v>34.627740000000003</v>
      </c>
      <c r="AV224" s="204">
        <f t="shared" si="169"/>
        <v>34.627740000000003</v>
      </c>
      <c r="AW224" s="204">
        <f t="shared" si="169"/>
        <v>34.627740000000003</v>
      </c>
      <c r="AX224" s="204">
        <f t="shared" si="169"/>
        <v>34.627740000000003</v>
      </c>
      <c r="AY224" s="204">
        <f t="shared" si="169"/>
        <v>34.627740000000003</v>
      </c>
      <c r="AZ224" s="204">
        <f t="shared" si="169"/>
        <v>34.627740000000003</v>
      </c>
      <c r="BA224" s="204">
        <f t="shared" si="169"/>
        <v>34.627740000000003</v>
      </c>
      <c r="BB224" s="204">
        <f t="shared" si="169"/>
        <v>34.627740000000003</v>
      </c>
      <c r="BC224" s="205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</row>
    <row r="225" spans="1:89" s="192" customFormat="1" ht="15" customHeight="1" thickTop="1" x14ac:dyDescent="0.25">
      <c r="B225" s="189" t="s">
        <v>111</v>
      </c>
      <c r="C225" s="297" t="str">
        <f>+C217</f>
        <v>Gen Power - McAdams, Mississippi location; duct fired (EECC) - 49%</v>
      </c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AU225" s="190"/>
      <c r="AV225" s="190"/>
      <c r="AW225" s="190"/>
      <c r="AX225" s="190"/>
      <c r="AY225" s="190"/>
      <c r="AZ225" s="190"/>
      <c r="BA225" s="190"/>
      <c r="BB225" s="190"/>
      <c r="BC225" s="191"/>
    </row>
    <row r="226" spans="1:89" s="196" customFormat="1" x14ac:dyDescent="0.25">
      <c r="B226" s="193" t="s">
        <v>104</v>
      </c>
      <c r="C226" s="298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v>0.05</v>
      </c>
      <c r="X226" s="194">
        <v>7.0000000000000007E-2</v>
      </c>
      <c r="Y226" s="194">
        <v>3.5799999999999998E-2</v>
      </c>
      <c r="Z226" s="194">
        <v>0.192</v>
      </c>
      <c r="AA226" s="194">
        <v>3.5499999999999997E-2</v>
      </c>
      <c r="AB226" s="194">
        <v>3.5799999999999998E-2</v>
      </c>
      <c r="AC226" s="194">
        <v>3.6200000000000003E-2</v>
      </c>
      <c r="AD226" s="194">
        <v>3.6600000000000001E-2</v>
      </c>
      <c r="AE226" s="194">
        <v>3.6600000000000001E-2</v>
      </c>
      <c r="AF226" s="194">
        <v>3.6999999999999998E-2</v>
      </c>
      <c r="AG226" s="194">
        <v>3.6999999999999998E-2</v>
      </c>
      <c r="AH226" s="194">
        <v>3.7400000000000003E-2</v>
      </c>
      <c r="AI226" s="194">
        <v>3.7400000000000003E-2</v>
      </c>
      <c r="AJ226" s="194">
        <v>3.85E-2</v>
      </c>
      <c r="AK226" s="194">
        <v>0.1007</v>
      </c>
      <c r="AL226" s="194">
        <v>0.15290000000000001</v>
      </c>
      <c r="AM226" s="194">
        <v>3.0599999999999999E-2</v>
      </c>
      <c r="AN226" s="194">
        <v>0</v>
      </c>
      <c r="AO226" s="194">
        <v>0</v>
      </c>
      <c r="AP226" s="194">
        <v>0</v>
      </c>
      <c r="AQ226" s="194">
        <v>0</v>
      </c>
      <c r="AR226" s="194">
        <v>0</v>
      </c>
      <c r="AS226" s="194">
        <v>0</v>
      </c>
      <c r="AT226" s="194">
        <v>0</v>
      </c>
      <c r="AU226" s="194">
        <v>0</v>
      </c>
      <c r="AV226" s="194">
        <v>0</v>
      </c>
      <c r="AW226" s="194">
        <v>0</v>
      </c>
      <c r="AX226" s="194">
        <v>0</v>
      </c>
      <c r="AY226" s="194">
        <v>0</v>
      </c>
      <c r="AZ226" s="194">
        <v>0</v>
      </c>
      <c r="BA226" s="194">
        <v>0</v>
      </c>
      <c r="BB226" s="194">
        <v>0</v>
      </c>
      <c r="BC226" s="195">
        <f>SUM(D226:BB226)</f>
        <v>1</v>
      </c>
      <c r="BD226" s="193"/>
    </row>
    <row r="227" spans="1:89" s="196" customFormat="1" x14ac:dyDescent="0.25">
      <c r="B227" s="193" t="s">
        <v>105</v>
      </c>
      <c r="C227" s="298"/>
      <c r="D227" s="194">
        <f>D226</f>
        <v>0</v>
      </c>
      <c r="E227" s="194">
        <f t="shared" ref="E227:AJ227" si="170">+D227+E226</f>
        <v>0</v>
      </c>
      <c r="F227" s="194">
        <f t="shared" si="170"/>
        <v>0</v>
      </c>
      <c r="G227" s="194">
        <f t="shared" si="170"/>
        <v>0</v>
      </c>
      <c r="H227" s="194">
        <f t="shared" si="170"/>
        <v>0</v>
      </c>
      <c r="I227" s="194">
        <f t="shared" si="170"/>
        <v>0</v>
      </c>
      <c r="J227" s="194">
        <f t="shared" si="170"/>
        <v>0</v>
      </c>
      <c r="K227" s="194">
        <f t="shared" si="170"/>
        <v>0</v>
      </c>
      <c r="L227" s="194">
        <f t="shared" si="170"/>
        <v>0</v>
      </c>
      <c r="M227" s="194">
        <f t="shared" si="170"/>
        <v>0</v>
      </c>
      <c r="N227" s="194">
        <f t="shared" si="170"/>
        <v>0</v>
      </c>
      <c r="O227" s="194">
        <f t="shared" si="170"/>
        <v>0</v>
      </c>
      <c r="P227" s="194">
        <f t="shared" si="170"/>
        <v>0</v>
      </c>
      <c r="Q227" s="194">
        <f t="shared" si="170"/>
        <v>0</v>
      </c>
      <c r="R227" s="194">
        <f t="shared" si="170"/>
        <v>0</v>
      </c>
      <c r="S227" s="194">
        <f t="shared" si="170"/>
        <v>0</v>
      </c>
      <c r="T227" s="194">
        <f t="shared" si="170"/>
        <v>0</v>
      </c>
      <c r="U227" s="194">
        <f t="shared" si="170"/>
        <v>0</v>
      </c>
      <c r="V227" s="194">
        <f t="shared" si="170"/>
        <v>0</v>
      </c>
      <c r="W227" s="194">
        <f t="shared" si="170"/>
        <v>0.05</v>
      </c>
      <c r="X227" s="194">
        <f t="shared" si="170"/>
        <v>0.12000000000000001</v>
      </c>
      <c r="Y227" s="194">
        <f t="shared" si="170"/>
        <v>0.15579999999999999</v>
      </c>
      <c r="Z227" s="194">
        <f t="shared" si="170"/>
        <v>0.3478</v>
      </c>
      <c r="AA227" s="194">
        <f t="shared" si="170"/>
        <v>0.38329999999999997</v>
      </c>
      <c r="AB227" s="194">
        <f t="shared" si="170"/>
        <v>0.41909999999999997</v>
      </c>
      <c r="AC227" s="194">
        <f t="shared" si="170"/>
        <v>0.45529999999999998</v>
      </c>
      <c r="AD227" s="194">
        <f t="shared" si="170"/>
        <v>0.4919</v>
      </c>
      <c r="AE227" s="194">
        <f t="shared" si="170"/>
        <v>0.52849999999999997</v>
      </c>
      <c r="AF227" s="194">
        <f t="shared" si="170"/>
        <v>0.5655</v>
      </c>
      <c r="AG227" s="194">
        <f t="shared" si="170"/>
        <v>0.60250000000000004</v>
      </c>
      <c r="AH227" s="194">
        <f t="shared" si="170"/>
        <v>0.63990000000000002</v>
      </c>
      <c r="AI227" s="194">
        <f t="shared" si="170"/>
        <v>0.67730000000000001</v>
      </c>
      <c r="AJ227" s="194">
        <f t="shared" si="170"/>
        <v>0.71579999999999999</v>
      </c>
      <c r="AK227" s="194">
        <f t="shared" ref="AK227:BB227" si="171">+AJ227+AK226</f>
        <v>0.8165</v>
      </c>
      <c r="AL227" s="194">
        <f t="shared" si="171"/>
        <v>0.96940000000000004</v>
      </c>
      <c r="AM227" s="194">
        <f t="shared" si="171"/>
        <v>1</v>
      </c>
      <c r="AN227" s="194">
        <f t="shared" si="171"/>
        <v>1</v>
      </c>
      <c r="AO227" s="194">
        <f t="shared" si="171"/>
        <v>1</v>
      </c>
      <c r="AP227" s="194">
        <f t="shared" si="171"/>
        <v>1</v>
      </c>
      <c r="AQ227" s="194">
        <f t="shared" si="171"/>
        <v>1</v>
      </c>
      <c r="AR227" s="194">
        <f t="shared" si="171"/>
        <v>1</v>
      </c>
      <c r="AS227" s="194">
        <f t="shared" si="171"/>
        <v>1</v>
      </c>
      <c r="AT227" s="194">
        <f t="shared" si="171"/>
        <v>1</v>
      </c>
      <c r="AU227" s="194">
        <f t="shared" si="171"/>
        <v>1</v>
      </c>
      <c r="AV227" s="194">
        <f t="shared" si="171"/>
        <v>1</v>
      </c>
      <c r="AW227" s="194">
        <f t="shared" si="171"/>
        <v>1</v>
      </c>
      <c r="AX227" s="194">
        <f t="shared" si="171"/>
        <v>1</v>
      </c>
      <c r="AY227" s="194">
        <f t="shared" si="171"/>
        <v>1</v>
      </c>
      <c r="AZ227" s="194">
        <f t="shared" si="171"/>
        <v>1</v>
      </c>
      <c r="BA227" s="194">
        <f t="shared" si="171"/>
        <v>1</v>
      </c>
      <c r="BB227" s="194">
        <f t="shared" si="171"/>
        <v>1</v>
      </c>
      <c r="BC227" s="195"/>
      <c r="BD227" s="193"/>
    </row>
    <row r="228" spans="1:89" s="196" customFormat="1" x14ac:dyDescent="0.25">
      <c r="B228" s="193" t="s">
        <v>106</v>
      </c>
      <c r="C228" s="298"/>
      <c r="D228" s="194">
        <v>0</v>
      </c>
      <c r="E228" s="194">
        <v>0</v>
      </c>
      <c r="F228" s="194">
        <v>0</v>
      </c>
      <c r="G228" s="194">
        <v>0</v>
      </c>
      <c r="H228" s="194">
        <v>0</v>
      </c>
      <c r="I228" s="194">
        <v>0</v>
      </c>
      <c r="J228" s="194">
        <v>0</v>
      </c>
      <c r="K228" s="194">
        <v>0</v>
      </c>
      <c r="L228" s="194">
        <v>0</v>
      </c>
      <c r="M228" s="194">
        <v>0</v>
      </c>
      <c r="N228" s="194">
        <v>0</v>
      </c>
      <c r="O228" s="194">
        <v>0</v>
      </c>
      <c r="P228" s="194">
        <v>0</v>
      </c>
      <c r="Q228" s="194">
        <v>0</v>
      </c>
      <c r="R228" s="194">
        <v>0</v>
      </c>
      <c r="S228" s="194">
        <v>0</v>
      </c>
      <c r="T228" s="194">
        <v>0</v>
      </c>
      <c r="U228" s="194">
        <v>0</v>
      </c>
      <c r="V228" s="194">
        <v>0</v>
      </c>
      <c r="W228" s="194">
        <f t="shared" ref="W228:BB228" si="172">W229-V229</f>
        <v>0.05</v>
      </c>
      <c r="X228" s="194">
        <f t="shared" si="172"/>
        <v>0</v>
      </c>
      <c r="Y228" s="194">
        <f t="shared" si="172"/>
        <v>0</v>
      </c>
      <c r="Z228" s="194">
        <f t="shared" si="172"/>
        <v>0.14500000000000002</v>
      </c>
      <c r="AA228" s="194">
        <f t="shared" si="172"/>
        <v>5.4999999999999993E-2</v>
      </c>
      <c r="AB228" s="194">
        <f t="shared" si="172"/>
        <v>3.999999999999998E-2</v>
      </c>
      <c r="AC228" s="194">
        <f t="shared" si="172"/>
        <v>0.11000000000000004</v>
      </c>
      <c r="AD228" s="194">
        <f t="shared" si="172"/>
        <v>0.10999999999999999</v>
      </c>
      <c r="AE228" s="194">
        <f t="shared" si="172"/>
        <v>7.999999999999996E-2</v>
      </c>
      <c r="AF228" s="194">
        <f t="shared" si="172"/>
        <v>5.0000000000000044E-2</v>
      </c>
      <c r="AG228" s="194">
        <f t="shared" si="172"/>
        <v>0.12</v>
      </c>
      <c r="AH228" s="194">
        <f t="shared" si="172"/>
        <v>6.9999999999999951E-2</v>
      </c>
      <c r="AI228" s="194">
        <f t="shared" si="172"/>
        <v>3.0000000000000027E-2</v>
      </c>
      <c r="AJ228" s="194">
        <f t="shared" si="172"/>
        <v>7.0000000000000062E-2</v>
      </c>
      <c r="AK228" s="194">
        <f t="shared" si="172"/>
        <v>4.9999999999999933E-2</v>
      </c>
      <c r="AL228" s="194">
        <f t="shared" si="172"/>
        <v>2.0000000000000018E-2</v>
      </c>
      <c r="AM228" s="194">
        <f t="shared" si="172"/>
        <v>0</v>
      </c>
      <c r="AN228" s="194">
        <f t="shared" si="172"/>
        <v>0</v>
      </c>
      <c r="AO228" s="194">
        <f t="shared" si="172"/>
        <v>0</v>
      </c>
      <c r="AP228" s="194">
        <f t="shared" si="172"/>
        <v>0</v>
      </c>
      <c r="AQ228" s="194">
        <f t="shared" si="172"/>
        <v>0</v>
      </c>
      <c r="AR228" s="194">
        <f t="shared" si="172"/>
        <v>0</v>
      </c>
      <c r="AS228" s="194">
        <f t="shared" si="172"/>
        <v>0</v>
      </c>
      <c r="AT228" s="194">
        <f t="shared" si="172"/>
        <v>0</v>
      </c>
      <c r="AU228" s="194">
        <f t="shared" si="172"/>
        <v>0</v>
      </c>
      <c r="AV228" s="194">
        <f t="shared" si="172"/>
        <v>0</v>
      </c>
      <c r="AW228" s="194">
        <f t="shared" si="172"/>
        <v>0</v>
      </c>
      <c r="AX228" s="194">
        <f t="shared" si="172"/>
        <v>0</v>
      </c>
      <c r="AY228" s="194">
        <f t="shared" si="172"/>
        <v>0</v>
      </c>
      <c r="AZ228" s="194">
        <f t="shared" si="172"/>
        <v>0</v>
      </c>
      <c r="BA228" s="194">
        <f t="shared" si="172"/>
        <v>0</v>
      </c>
      <c r="BB228" s="194">
        <f t="shared" si="172"/>
        <v>0</v>
      </c>
      <c r="BC228" s="195">
        <f>SUM(D228:BB228)</f>
        <v>1</v>
      </c>
      <c r="BD228" s="193"/>
    </row>
    <row r="229" spans="1:89" s="196" customFormat="1" x14ac:dyDescent="0.25">
      <c r="B229" s="193" t="s">
        <v>107</v>
      </c>
      <c r="C229" s="298"/>
      <c r="D229" s="194">
        <f>D228</f>
        <v>0</v>
      </c>
      <c r="E229" s="194">
        <f t="shared" ref="E229:V229" si="173">+D229+E228</f>
        <v>0</v>
      </c>
      <c r="F229" s="194">
        <f t="shared" si="173"/>
        <v>0</v>
      </c>
      <c r="G229" s="194">
        <f t="shared" si="173"/>
        <v>0</v>
      </c>
      <c r="H229" s="194">
        <f t="shared" si="173"/>
        <v>0</v>
      </c>
      <c r="I229" s="194">
        <f t="shared" si="173"/>
        <v>0</v>
      </c>
      <c r="J229" s="194">
        <f t="shared" si="173"/>
        <v>0</v>
      </c>
      <c r="K229" s="194">
        <f t="shared" si="173"/>
        <v>0</v>
      </c>
      <c r="L229" s="194">
        <f t="shared" si="173"/>
        <v>0</v>
      </c>
      <c r="M229" s="194">
        <f t="shared" si="173"/>
        <v>0</v>
      </c>
      <c r="N229" s="194">
        <f t="shared" si="173"/>
        <v>0</v>
      </c>
      <c r="O229" s="194">
        <f t="shared" si="173"/>
        <v>0</v>
      </c>
      <c r="P229" s="194">
        <f t="shared" si="173"/>
        <v>0</v>
      </c>
      <c r="Q229" s="194">
        <f t="shared" si="173"/>
        <v>0</v>
      </c>
      <c r="R229" s="194">
        <f t="shared" si="173"/>
        <v>0</v>
      </c>
      <c r="S229" s="194">
        <f t="shared" si="173"/>
        <v>0</v>
      </c>
      <c r="T229" s="194">
        <f t="shared" si="173"/>
        <v>0</v>
      </c>
      <c r="U229" s="194">
        <f t="shared" si="173"/>
        <v>0</v>
      </c>
      <c r="V229" s="194">
        <f t="shared" si="173"/>
        <v>0</v>
      </c>
      <c r="W229" s="194">
        <v>0.05</v>
      </c>
      <c r="X229" s="194">
        <v>0.05</v>
      </c>
      <c r="Y229" s="194">
        <v>0.05</v>
      </c>
      <c r="Z229" s="194">
        <v>0.19500000000000001</v>
      </c>
      <c r="AA229" s="194">
        <v>0.25</v>
      </c>
      <c r="AB229" s="194">
        <v>0.28999999999999998</v>
      </c>
      <c r="AC229" s="194">
        <v>0.4</v>
      </c>
      <c r="AD229" s="194">
        <v>0.51</v>
      </c>
      <c r="AE229" s="194">
        <v>0.59</v>
      </c>
      <c r="AF229" s="194">
        <v>0.64</v>
      </c>
      <c r="AG229" s="194">
        <v>0.76</v>
      </c>
      <c r="AH229" s="194">
        <v>0.83</v>
      </c>
      <c r="AI229" s="194">
        <v>0.86</v>
      </c>
      <c r="AJ229" s="194">
        <v>0.93</v>
      </c>
      <c r="AK229" s="194">
        <v>0.98</v>
      </c>
      <c r="AL229" s="194">
        <v>1</v>
      </c>
      <c r="AM229" s="194">
        <v>1</v>
      </c>
      <c r="AN229" s="194">
        <v>1</v>
      </c>
      <c r="AO229" s="194">
        <v>1</v>
      </c>
      <c r="AP229" s="194">
        <v>1</v>
      </c>
      <c r="AQ229" s="194">
        <v>1</v>
      </c>
      <c r="AR229" s="194">
        <v>1</v>
      </c>
      <c r="AS229" s="194">
        <v>1</v>
      </c>
      <c r="AT229" s="194">
        <v>1</v>
      </c>
      <c r="AU229" s="194">
        <v>1</v>
      </c>
      <c r="AV229" s="194">
        <v>1</v>
      </c>
      <c r="AW229" s="194">
        <v>1</v>
      </c>
      <c r="AX229" s="194">
        <v>1</v>
      </c>
      <c r="AY229" s="194">
        <v>1</v>
      </c>
      <c r="AZ229" s="194">
        <v>1</v>
      </c>
      <c r="BA229" s="194">
        <v>1</v>
      </c>
      <c r="BB229" s="194">
        <v>1</v>
      </c>
      <c r="BC229" s="195"/>
      <c r="BD229" s="193"/>
    </row>
    <row r="230" spans="1:89" s="211" customFormat="1" x14ac:dyDescent="0.25">
      <c r="B230" s="208"/>
      <c r="C230" s="298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209"/>
      <c r="AB230" s="209"/>
      <c r="AC230" s="209"/>
      <c r="AD230" s="209"/>
      <c r="AE230" s="209"/>
      <c r="AF230" s="209"/>
      <c r="AG230" s="209"/>
      <c r="AH230" s="209"/>
      <c r="AI230" s="209"/>
      <c r="AJ230" s="209"/>
      <c r="AK230" s="209"/>
      <c r="AL230" s="209"/>
      <c r="AM230" s="209"/>
      <c r="AN230" s="209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10"/>
      <c r="BD230" s="208"/>
    </row>
    <row r="231" spans="1:89" s="197" customFormat="1" x14ac:dyDescent="0.25">
      <c r="B231" s="197" t="s">
        <v>108</v>
      </c>
      <c r="C231" s="198">
        <v>21.597519999999999</v>
      </c>
      <c r="D231" s="199">
        <f t="shared" ref="D231:AI231" si="174">+D227*$C231</f>
        <v>0</v>
      </c>
      <c r="E231" s="199">
        <f t="shared" si="174"/>
        <v>0</v>
      </c>
      <c r="F231" s="199">
        <f t="shared" si="174"/>
        <v>0</v>
      </c>
      <c r="G231" s="199">
        <f t="shared" si="174"/>
        <v>0</v>
      </c>
      <c r="H231" s="199">
        <f t="shared" si="174"/>
        <v>0</v>
      </c>
      <c r="I231" s="199">
        <f t="shared" si="174"/>
        <v>0</v>
      </c>
      <c r="J231" s="199">
        <f t="shared" si="174"/>
        <v>0</v>
      </c>
      <c r="K231" s="199">
        <f t="shared" si="174"/>
        <v>0</v>
      </c>
      <c r="L231" s="199">
        <f t="shared" si="174"/>
        <v>0</v>
      </c>
      <c r="M231" s="199">
        <f t="shared" si="174"/>
        <v>0</v>
      </c>
      <c r="N231" s="199">
        <f t="shared" si="174"/>
        <v>0</v>
      </c>
      <c r="O231" s="199">
        <f t="shared" si="174"/>
        <v>0</v>
      </c>
      <c r="P231" s="199">
        <f t="shared" si="174"/>
        <v>0</v>
      </c>
      <c r="Q231" s="199">
        <f t="shared" si="174"/>
        <v>0</v>
      </c>
      <c r="R231" s="199">
        <f t="shared" si="174"/>
        <v>0</v>
      </c>
      <c r="S231" s="199">
        <f t="shared" si="174"/>
        <v>0</v>
      </c>
      <c r="T231" s="199">
        <f t="shared" si="174"/>
        <v>0</v>
      </c>
      <c r="U231" s="199">
        <f t="shared" si="174"/>
        <v>0</v>
      </c>
      <c r="V231" s="199">
        <f t="shared" si="174"/>
        <v>0</v>
      </c>
      <c r="W231" s="199">
        <f t="shared" si="174"/>
        <v>1.0798760000000001</v>
      </c>
      <c r="X231" s="199">
        <f t="shared" si="174"/>
        <v>2.5917024</v>
      </c>
      <c r="Y231" s="199">
        <f t="shared" si="174"/>
        <v>3.3648936159999998</v>
      </c>
      <c r="Z231" s="199">
        <f t="shared" si="174"/>
        <v>7.5116174559999997</v>
      </c>
      <c r="AA231" s="199">
        <f t="shared" si="174"/>
        <v>8.2783294160000001</v>
      </c>
      <c r="AB231" s="199">
        <f t="shared" si="174"/>
        <v>9.051520631999999</v>
      </c>
      <c r="AC231" s="199">
        <f t="shared" si="174"/>
        <v>9.8333508559999991</v>
      </c>
      <c r="AD231" s="199">
        <f t="shared" si="174"/>
        <v>10.623820088</v>
      </c>
      <c r="AE231" s="199">
        <f t="shared" si="174"/>
        <v>11.414289319999998</v>
      </c>
      <c r="AF231" s="199">
        <f t="shared" si="174"/>
        <v>12.213397559999999</v>
      </c>
      <c r="AG231" s="199">
        <f t="shared" si="174"/>
        <v>13.0125058</v>
      </c>
      <c r="AH231" s="199">
        <f t="shared" si="174"/>
        <v>13.820253048</v>
      </c>
      <c r="AI231" s="199">
        <f t="shared" si="174"/>
        <v>14.628000296</v>
      </c>
      <c r="AJ231" s="199">
        <f t="shared" ref="AJ231:BB231" si="175">+AJ227*$C231</f>
        <v>15.459504815999999</v>
      </c>
      <c r="AK231" s="199">
        <f t="shared" si="175"/>
        <v>17.634375079999998</v>
      </c>
      <c r="AL231" s="199">
        <f t="shared" si="175"/>
        <v>20.936635888000001</v>
      </c>
      <c r="AM231" s="199">
        <f t="shared" si="175"/>
        <v>21.597519999999999</v>
      </c>
      <c r="AN231" s="199">
        <f t="shared" si="175"/>
        <v>21.597519999999999</v>
      </c>
      <c r="AO231" s="199">
        <f t="shared" si="175"/>
        <v>21.597519999999999</v>
      </c>
      <c r="AP231" s="199">
        <f t="shared" si="175"/>
        <v>21.597519999999999</v>
      </c>
      <c r="AQ231" s="199">
        <f t="shared" si="175"/>
        <v>21.597519999999999</v>
      </c>
      <c r="AR231" s="199">
        <f t="shared" si="175"/>
        <v>21.597519999999999</v>
      </c>
      <c r="AS231" s="199">
        <f t="shared" si="175"/>
        <v>21.597519999999999</v>
      </c>
      <c r="AT231" s="199">
        <f t="shared" si="175"/>
        <v>21.597519999999999</v>
      </c>
      <c r="AU231" s="199">
        <f t="shared" si="175"/>
        <v>21.597519999999999</v>
      </c>
      <c r="AV231" s="199">
        <f t="shared" si="175"/>
        <v>21.597519999999999</v>
      </c>
      <c r="AW231" s="199">
        <f t="shared" si="175"/>
        <v>21.597519999999999</v>
      </c>
      <c r="AX231" s="199">
        <f t="shared" si="175"/>
        <v>21.597519999999999</v>
      </c>
      <c r="AY231" s="199">
        <f t="shared" si="175"/>
        <v>21.597519999999999</v>
      </c>
      <c r="AZ231" s="199">
        <f t="shared" si="175"/>
        <v>21.597519999999999</v>
      </c>
      <c r="BA231" s="199">
        <f t="shared" si="175"/>
        <v>21.597519999999999</v>
      </c>
      <c r="BB231" s="199">
        <f t="shared" si="175"/>
        <v>21.597519999999999</v>
      </c>
      <c r="BC231" s="200"/>
      <c r="BD231" s="201"/>
      <c r="BE231" s="201"/>
      <c r="BF231" s="201"/>
      <c r="BG231" s="201"/>
      <c r="BH231" s="201"/>
      <c r="BI231" s="201"/>
      <c r="BJ231" s="201"/>
      <c r="BK231" s="201"/>
      <c r="BL231" s="201"/>
      <c r="BM231" s="201"/>
      <c r="BN231" s="201"/>
      <c r="BO231" s="201"/>
      <c r="BP231" s="201"/>
      <c r="BQ231" s="201"/>
      <c r="BR231" s="201"/>
      <c r="BS231" s="201"/>
      <c r="BT231" s="201"/>
      <c r="BU231" s="201"/>
      <c r="BV231" s="201"/>
      <c r="BW231" s="201"/>
      <c r="BX231" s="201"/>
      <c r="BY231" s="201"/>
      <c r="BZ231" s="201"/>
      <c r="CA231" s="201"/>
      <c r="CB231" s="201"/>
      <c r="CC231" s="201"/>
      <c r="CD231" s="201"/>
      <c r="CE231" s="201"/>
      <c r="CF231" s="201"/>
      <c r="CG231" s="201"/>
      <c r="CH231" s="201"/>
      <c r="CI231" s="201"/>
      <c r="CJ231" s="201"/>
      <c r="CK231" s="201"/>
    </row>
    <row r="232" spans="1:89" s="202" customFormat="1" ht="13.8" thickBot="1" x14ac:dyDescent="0.3">
      <c r="B232" s="202" t="s">
        <v>109</v>
      </c>
      <c r="C232" s="203" t="str">
        <f>+C224</f>
        <v>Sold</v>
      </c>
      <c r="D232" s="204">
        <f t="shared" ref="D232:AI232" si="176">+D229*$C231</f>
        <v>0</v>
      </c>
      <c r="E232" s="204">
        <f t="shared" si="176"/>
        <v>0</v>
      </c>
      <c r="F232" s="204">
        <f t="shared" si="176"/>
        <v>0</v>
      </c>
      <c r="G232" s="204">
        <f t="shared" si="176"/>
        <v>0</v>
      </c>
      <c r="H232" s="204">
        <f t="shared" si="176"/>
        <v>0</v>
      </c>
      <c r="I232" s="204">
        <f t="shared" si="176"/>
        <v>0</v>
      </c>
      <c r="J232" s="204">
        <f t="shared" si="176"/>
        <v>0</v>
      </c>
      <c r="K232" s="204">
        <f t="shared" si="176"/>
        <v>0</v>
      </c>
      <c r="L232" s="204">
        <f t="shared" si="176"/>
        <v>0</v>
      </c>
      <c r="M232" s="204">
        <f t="shared" si="176"/>
        <v>0</v>
      </c>
      <c r="N232" s="204">
        <f t="shared" si="176"/>
        <v>0</v>
      </c>
      <c r="O232" s="204">
        <f t="shared" si="176"/>
        <v>0</v>
      </c>
      <c r="P232" s="204">
        <f t="shared" si="176"/>
        <v>0</v>
      </c>
      <c r="Q232" s="204">
        <f t="shared" si="176"/>
        <v>0</v>
      </c>
      <c r="R232" s="204">
        <f t="shared" si="176"/>
        <v>0</v>
      </c>
      <c r="S232" s="204">
        <f t="shared" si="176"/>
        <v>0</v>
      </c>
      <c r="T232" s="204">
        <f t="shared" si="176"/>
        <v>0</v>
      </c>
      <c r="U232" s="204">
        <f t="shared" si="176"/>
        <v>0</v>
      </c>
      <c r="V232" s="204">
        <f t="shared" si="176"/>
        <v>0</v>
      </c>
      <c r="W232" s="204">
        <f t="shared" si="176"/>
        <v>1.0798760000000001</v>
      </c>
      <c r="X232" s="204">
        <f t="shared" si="176"/>
        <v>1.0798760000000001</v>
      </c>
      <c r="Y232" s="204">
        <f t="shared" si="176"/>
        <v>1.0798760000000001</v>
      </c>
      <c r="Z232" s="204">
        <f t="shared" si="176"/>
        <v>4.2115163999999998</v>
      </c>
      <c r="AA232" s="204">
        <f t="shared" si="176"/>
        <v>5.3993799999999998</v>
      </c>
      <c r="AB232" s="204">
        <f t="shared" si="176"/>
        <v>6.2632807999999995</v>
      </c>
      <c r="AC232" s="204">
        <f t="shared" si="176"/>
        <v>8.6390080000000005</v>
      </c>
      <c r="AD232" s="204">
        <f t="shared" si="176"/>
        <v>11.014735200000001</v>
      </c>
      <c r="AE232" s="204">
        <f t="shared" si="176"/>
        <v>12.742536799999998</v>
      </c>
      <c r="AF232" s="204">
        <f t="shared" si="176"/>
        <v>13.8224128</v>
      </c>
      <c r="AG232" s="204">
        <f t="shared" si="176"/>
        <v>16.414115200000001</v>
      </c>
      <c r="AH232" s="204">
        <f t="shared" si="176"/>
        <v>17.925941599999998</v>
      </c>
      <c r="AI232" s="204">
        <f t="shared" si="176"/>
        <v>18.573867199999999</v>
      </c>
      <c r="AJ232" s="204">
        <f t="shared" ref="AJ232:BB232" si="177">+AJ229*$C231</f>
        <v>20.085693599999999</v>
      </c>
      <c r="AK232" s="204">
        <f t="shared" si="177"/>
        <v>21.165569599999998</v>
      </c>
      <c r="AL232" s="204">
        <f t="shared" si="177"/>
        <v>21.597519999999999</v>
      </c>
      <c r="AM232" s="204">
        <f t="shared" si="177"/>
        <v>21.597519999999999</v>
      </c>
      <c r="AN232" s="204">
        <f t="shared" si="177"/>
        <v>21.597519999999999</v>
      </c>
      <c r="AO232" s="204">
        <f t="shared" si="177"/>
        <v>21.597519999999999</v>
      </c>
      <c r="AP232" s="204">
        <f t="shared" si="177"/>
        <v>21.597519999999999</v>
      </c>
      <c r="AQ232" s="204">
        <f t="shared" si="177"/>
        <v>21.597519999999999</v>
      </c>
      <c r="AR232" s="204">
        <f t="shared" si="177"/>
        <v>21.597519999999999</v>
      </c>
      <c r="AS232" s="204">
        <f t="shared" si="177"/>
        <v>21.597519999999999</v>
      </c>
      <c r="AT232" s="204">
        <f t="shared" si="177"/>
        <v>21.597519999999999</v>
      </c>
      <c r="AU232" s="204">
        <f t="shared" si="177"/>
        <v>21.597519999999999</v>
      </c>
      <c r="AV232" s="204">
        <f t="shared" si="177"/>
        <v>21.597519999999999</v>
      </c>
      <c r="AW232" s="204">
        <f t="shared" si="177"/>
        <v>21.597519999999999</v>
      </c>
      <c r="AX232" s="204">
        <f t="shared" si="177"/>
        <v>21.597519999999999</v>
      </c>
      <c r="AY232" s="204">
        <f t="shared" si="177"/>
        <v>21.597519999999999</v>
      </c>
      <c r="AZ232" s="204">
        <f t="shared" si="177"/>
        <v>21.597519999999999</v>
      </c>
      <c r="BA232" s="204">
        <f t="shared" si="177"/>
        <v>21.597519999999999</v>
      </c>
      <c r="BB232" s="204">
        <f t="shared" si="177"/>
        <v>21.597519999999999</v>
      </c>
      <c r="BC232" s="205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206"/>
      <c r="BN232" s="206"/>
      <c r="BO232" s="206"/>
      <c r="BP232" s="206"/>
      <c r="BQ232" s="206"/>
      <c r="BR232" s="206"/>
      <c r="BS232" s="206"/>
      <c r="BT232" s="206"/>
      <c r="BU232" s="206"/>
      <c r="BV232" s="206"/>
      <c r="BW232" s="206"/>
      <c r="BX232" s="206"/>
      <c r="BY232" s="206"/>
      <c r="BZ232" s="206"/>
      <c r="CA232" s="206"/>
      <c r="CB232" s="206"/>
      <c r="CC232" s="206"/>
      <c r="CD232" s="206"/>
      <c r="CE232" s="206"/>
      <c r="CF232" s="206"/>
      <c r="CG232" s="206"/>
      <c r="CH232" s="206"/>
      <c r="CI232" s="206"/>
      <c r="CJ232" s="206"/>
      <c r="CK232" s="206"/>
    </row>
    <row r="233" spans="1:89" s="192" customFormat="1" ht="15" customHeight="1" thickTop="1" x14ac:dyDescent="0.25">
      <c r="A233" s="295" t="s">
        <v>183</v>
      </c>
      <c r="B233" s="189" t="str">
        <f>+'NTP or Sold'!G40</f>
        <v>7FA</v>
      </c>
      <c r="C233" s="297" t="str">
        <f>+'NTP or Sold'!S40</f>
        <v>Pastoria</v>
      </c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  <c r="AB233" s="190"/>
      <c r="AC233" s="190"/>
      <c r="AD233" s="190"/>
      <c r="AE233" s="190"/>
      <c r="AF233" s="190"/>
      <c r="AG233" s="84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  <c r="BB233" s="190"/>
      <c r="BC233" s="191"/>
    </row>
    <row r="234" spans="1:89" s="196" customFormat="1" x14ac:dyDescent="0.25">
      <c r="A234" s="295"/>
      <c r="B234" s="193" t="s">
        <v>104</v>
      </c>
      <c r="C234" s="298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v>0</v>
      </c>
      <c r="S234" s="194">
        <v>0</v>
      </c>
      <c r="T234" s="194">
        <v>0</v>
      </c>
      <c r="U234" s="194">
        <v>0</v>
      </c>
      <c r="V234" s="194">
        <v>0</v>
      </c>
      <c r="W234" s="194">
        <v>0</v>
      </c>
      <c r="X234" s="194">
        <v>0</v>
      </c>
      <c r="Y234" s="194">
        <v>0</v>
      </c>
      <c r="Z234" s="194">
        <v>0</v>
      </c>
      <c r="AA234" s="194">
        <v>0</v>
      </c>
      <c r="AB234" s="194">
        <v>0</v>
      </c>
      <c r="AC234" s="194">
        <v>0.05</v>
      </c>
      <c r="AD234" s="194">
        <v>0.05</v>
      </c>
      <c r="AE234" s="194">
        <v>0.01</v>
      </c>
      <c r="AF234" s="194">
        <v>0.01</v>
      </c>
      <c r="AG234" s="82">
        <v>0.01</v>
      </c>
      <c r="AH234" s="194">
        <v>0.01</v>
      </c>
      <c r="AI234" s="194">
        <v>0.01</v>
      </c>
      <c r="AJ234" s="194">
        <v>0.01</v>
      </c>
      <c r="AK234" s="194">
        <v>0.04</v>
      </c>
      <c r="AL234" s="194">
        <v>0.05</v>
      </c>
      <c r="AM234" s="194">
        <v>0.05</v>
      </c>
      <c r="AN234" s="194">
        <v>0.05</v>
      </c>
      <c r="AO234" s="194">
        <v>0.05</v>
      </c>
      <c r="AP234" s="194">
        <v>0.05</v>
      </c>
      <c r="AQ234" s="194">
        <v>0.05</v>
      </c>
      <c r="AR234" s="194">
        <v>0.05</v>
      </c>
      <c r="AS234" s="194">
        <v>0.05</v>
      </c>
      <c r="AT234" s="194">
        <v>0.05</v>
      </c>
      <c r="AU234" s="194">
        <v>0.05</v>
      </c>
      <c r="AV234" s="194">
        <v>0.1</v>
      </c>
      <c r="AW234" s="194">
        <v>0.15</v>
      </c>
      <c r="AX234" s="194">
        <v>0.05</v>
      </c>
      <c r="AY234" s="194">
        <v>0</v>
      </c>
      <c r="AZ234" s="194">
        <v>0</v>
      </c>
      <c r="BA234" s="194">
        <v>0</v>
      </c>
      <c r="BB234" s="194">
        <v>0</v>
      </c>
      <c r="BC234" s="195">
        <f>SUM(D234:BB234)</f>
        <v>1.0000000000000002</v>
      </c>
      <c r="BD234" s="193"/>
    </row>
    <row r="235" spans="1:89" s="196" customFormat="1" x14ac:dyDescent="0.25">
      <c r="A235" s="295"/>
      <c r="B235" s="193" t="s">
        <v>105</v>
      </c>
      <c r="C235" s="298"/>
      <c r="D235" s="194">
        <f>D234</f>
        <v>0</v>
      </c>
      <c r="E235" s="194">
        <f t="shared" ref="E235:AJ235" si="178">+D235+E234</f>
        <v>0</v>
      </c>
      <c r="F235" s="194">
        <f t="shared" si="178"/>
        <v>0</v>
      </c>
      <c r="G235" s="194">
        <f t="shared" si="178"/>
        <v>0</v>
      </c>
      <c r="H235" s="194">
        <f t="shared" si="178"/>
        <v>0</v>
      </c>
      <c r="I235" s="194">
        <f t="shared" si="178"/>
        <v>0</v>
      </c>
      <c r="J235" s="194">
        <f t="shared" si="178"/>
        <v>0</v>
      </c>
      <c r="K235" s="194">
        <f t="shared" si="178"/>
        <v>0</v>
      </c>
      <c r="L235" s="194">
        <f t="shared" si="178"/>
        <v>0</v>
      </c>
      <c r="M235" s="194">
        <f t="shared" si="178"/>
        <v>0</v>
      </c>
      <c r="N235" s="194">
        <f t="shared" si="178"/>
        <v>0</v>
      </c>
      <c r="O235" s="194">
        <f t="shared" si="178"/>
        <v>0</v>
      </c>
      <c r="P235" s="194">
        <f t="shared" si="178"/>
        <v>0</v>
      </c>
      <c r="Q235" s="194">
        <f t="shared" si="178"/>
        <v>0</v>
      </c>
      <c r="R235" s="194">
        <f t="shared" si="178"/>
        <v>0</v>
      </c>
      <c r="S235" s="194">
        <f t="shared" si="178"/>
        <v>0</v>
      </c>
      <c r="T235" s="194">
        <f t="shared" si="178"/>
        <v>0</v>
      </c>
      <c r="U235" s="194">
        <f t="shared" si="178"/>
        <v>0</v>
      </c>
      <c r="V235" s="194">
        <f t="shared" si="178"/>
        <v>0</v>
      </c>
      <c r="W235" s="194">
        <f t="shared" si="178"/>
        <v>0</v>
      </c>
      <c r="X235" s="194">
        <f t="shared" si="178"/>
        <v>0</v>
      </c>
      <c r="Y235" s="194">
        <f t="shared" si="178"/>
        <v>0</v>
      </c>
      <c r="Z235" s="194">
        <f t="shared" si="178"/>
        <v>0</v>
      </c>
      <c r="AA235" s="194">
        <f t="shared" si="178"/>
        <v>0</v>
      </c>
      <c r="AB235" s="194">
        <f t="shared" si="178"/>
        <v>0</v>
      </c>
      <c r="AC235" s="194">
        <f t="shared" si="178"/>
        <v>0.05</v>
      </c>
      <c r="AD235" s="194">
        <f t="shared" si="178"/>
        <v>0.1</v>
      </c>
      <c r="AE235" s="194">
        <f t="shared" si="178"/>
        <v>0.11</v>
      </c>
      <c r="AF235" s="194">
        <f t="shared" si="178"/>
        <v>0.12</v>
      </c>
      <c r="AG235" s="82">
        <f t="shared" si="178"/>
        <v>0.13</v>
      </c>
      <c r="AH235" s="194">
        <f t="shared" si="178"/>
        <v>0.14000000000000001</v>
      </c>
      <c r="AI235" s="194">
        <f t="shared" si="178"/>
        <v>0.15000000000000002</v>
      </c>
      <c r="AJ235" s="194">
        <f t="shared" si="178"/>
        <v>0.16000000000000003</v>
      </c>
      <c r="AK235" s="194">
        <f t="shared" ref="AK235:BB235" si="179">+AJ235+AK234</f>
        <v>0.20000000000000004</v>
      </c>
      <c r="AL235" s="194">
        <f t="shared" si="179"/>
        <v>0.25000000000000006</v>
      </c>
      <c r="AM235" s="194">
        <f t="shared" si="179"/>
        <v>0.30000000000000004</v>
      </c>
      <c r="AN235" s="194">
        <f t="shared" si="179"/>
        <v>0.35000000000000003</v>
      </c>
      <c r="AO235" s="194">
        <f t="shared" si="179"/>
        <v>0.4</v>
      </c>
      <c r="AP235" s="194">
        <f t="shared" si="179"/>
        <v>0.45</v>
      </c>
      <c r="AQ235" s="194">
        <f t="shared" si="179"/>
        <v>0.5</v>
      </c>
      <c r="AR235" s="194">
        <f t="shared" si="179"/>
        <v>0.55000000000000004</v>
      </c>
      <c r="AS235" s="194">
        <f t="shared" si="179"/>
        <v>0.60000000000000009</v>
      </c>
      <c r="AT235" s="194">
        <f t="shared" si="179"/>
        <v>0.65000000000000013</v>
      </c>
      <c r="AU235" s="194">
        <f t="shared" si="179"/>
        <v>0.70000000000000018</v>
      </c>
      <c r="AV235" s="194">
        <f t="shared" si="179"/>
        <v>0.80000000000000016</v>
      </c>
      <c r="AW235" s="194">
        <f t="shared" si="179"/>
        <v>0.95000000000000018</v>
      </c>
      <c r="AX235" s="194">
        <f t="shared" si="179"/>
        <v>1.0000000000000002</v>
      </c>
      <c r="AY235" s="194">
        <f t="shared" si="179"/>
        <v>1.0000000000000002</v>
      </c>
      <c r="AZ235" s="194">
        <f t="shared" si="179"/>
        <v>1.0000000000000002</v>
      </c>
      <c r="BA235" s="194">
        <f t="shared" si="179"/>
        <v>1.0000000000000002</v>
      </c>
      <c r="BB235" s="194">
        <f t="shared" si="179"/>
        <v>1.0000000000000002</v>
      </c>
      <c r="BC235" s="195"/>
      <c r="BD235" s="193"/>
    </row>
    <row r="236" spans="1:89" s="196" customFormat="1" x14ac:dyDescent="0.25">
      <c r="A236" s="295"/>
      <c r="B236" s="193" t="s">
        <v>106</v>
      </c>
      <c r="C236" s="298"/>
      <c r="D236" s="194">
        <v>0</v>
      </c>
      <c r="E236" s="194">
        <v>0</v>
      </c>
      <c r="F236" s="194">
        <v>0</v>
      </c>
      <c r="G236" s="194">
        <v>0</v>
      </c>
      <c r="H236" s="194">
        <v>0</v>
      </c>
      <c r="I236" s="194">
        <v>0</v>
      </c>
      <c r="J236" s="194">
        <v>0</v>
      </c>
      <c r="K236" s="194">
        <v>0</v>
      </c>
      <c r="L236" s="194">
        <v>0</v>
      </c>
      <c r="M236" s="194">
        <v>0</v>
      </c>
      <c r="N236" s="194">
        <v>0</v>
      </c>
      <c r="O236" s="194">
        <v>0</v>
      </c>
      <c r="P236" s="194">
        <v>0</v>
      </c>
      <c r="Q236" s="194">
        <v>0</v>
      </c>
      <c r="R236" s="194">
        <f t="shared" ref="R236:BB236" si="180">R237-Q237</f>
        <v>0.05</v>
      </c>
      <c r="S236" s="194">
        <f t="shared" si="180"/>
        <v>0</v>
      </c>
      <c r="T236" s="194">
        <f t="shared" si="180"/>
        <v>0</v>
      </c>
      <c r="U236" s="194">
        <f t="shared" si="180"/>
        <v>0</v>
      </c>
      <c r="V236" s="194">
        <f t="shared" si="180"/>
        <v>0</v>
      </c>
      <c r="W236" s="194">
        <f t="shared" si="180"/>
        <v>0</v>
      </c>
      <c r="X236" s="194">
        <f t="shared" si="180"/>
        <v>0</v>
      </c>
      <c r="Y236" s="194">
        <f t="shared" si="180"/>
        <v>0</v>
      </c>
      <c r="Z236" s="194">
        <f t="shared" si="180"/>
        <v>0</v>
      </c>
      <c r="AA236" s="194">
        <f t="shared" si="180"/>
        <v>0</v>
      </c>
      <c r="AB236" s="194">
        <f t="shared" si="180"/>
        <v>0</v>
      </c>
      <c r="AC236" s="194">
        <f t="shared" si="180"/>
        <v>0</v>
      </c>
      <c r="AD236" s="194">
        <f t="shared" si="180"/>
        <v>0.05</v>
      </c>
      <c r="AE236" s="194">
        <f t="shared" si="180"/>
        <v>9.999999999999995E-3</v>
      </c>
      <c r="AF236" s="194">
        <f t="shared" si="180"/>
        <v>9.999999999999995E-3</v>
      </c>
      <c r="AG236" s="82">
        <f t="shared" si="180"/>
        <v>1.0000000000000009E-2</v>
      </c>
      <c r="AH236" s="194">
        <f t="shared" si="180"/>
        <v>1.0000000000000009E-2</v>
      </c>
      <c r="AI236" s="194">
        <f t="shared" si="180"/>
        <v>9.9999999999999811E-3</v>
      </c>
      <c r="AJ236" s="194">
        <f t="shared" si="180"/>
        <v>1.0000000000000009E-2</v>
      </c>
      <c r="AK236" s="194">
        <f t="shared" si="180"/>
        <v>1.8999999999999989E-2</v>
      </c>
      <c r="AL236" s="194">
        <f t="shared" si="180"/>
        <v>2.8999999999999998E-2</v>
      </c>
      <c r="AM236" s="194">
        <f t="shared" si="180"/>
        <v>3.4000000000000002E-2</v>
      </c>
      <c r="AN236" s="194">
        <f t="shared" si="180"/>
        <v>6.0999999999999999E-2</v>
      </c>
      <c r="AO236" s="194">
        <f t="shared" si="180"/>
        <v>6.2E-2</v>
      </c>
      <c r="AP236" s="194">
        <f t="shared" si="180"/>
        <v>4.7999999999999987E-2</v>
      </c>
      <c r="AQ236" s="194">
        <f t="shared" si="180"/>
        <v>6.0999999999999999E-2</v>
      </c>
      <c r="AR236" s="194">
        <f t="shared" si="180"/>
        <v>5.7000000000000051E-2</v>
      </c>
      <c r="AS236" s="194">
        <f t="shared" si="180"/>
        <v>2.5000000000000022E-2</v>
      </c>
      <c r="AT236" s="194">
        <f t="shared" si="180"/>
        <v>2.8999999999999915E-2</v>
      </c>
      <c r="AU236" s="194">
        <f t="shared" si="180"/>
        <v>3.9000000000000035E-2</v>
      </c>
      <c r="AV236" s="194">
        <f t="shared" si="180"/>
        <v>2.0000000000000018E-2</v>
      </c>
      <c r="AW236" s="194">
        <f t="shared" si="180"/>
        <v>2.4000000000000021E-2</v>
      </c>
      <c r="AX236" s="194">
        <f t="shared" si="180"/>
        <v>0.33199999999999996</v>
      </c>
      <c r="AY236" s="194">
        <f t="shared" si="180"/>
        <v>0</v>
      </c>
      <c r="AZ236" s="194">
        <f t="shared" si="180"/>
        <v>0</v>
      </c>
      <c r="BA236" s="194">
        <f t="shared" si="180"/>
        <v>0</v>
      </c>
      <c r="BB236" s="194">
        <f t="shared" si="180"/>
        <v>0</v>
      </c>
      <c r="BC236" s="195">
        <f>SUM(D236:BB236)</f>
        <v>1</v>
      </c>
      <c r="BD236" s="193"/>
    </row>
    <row r="237" spans="1:89" s="196" customFormat="1" x14ac:dyDescent="0.25">
      <c r="A237" s="295"/>
      <c r="B237" s="193" t="s">
        <v>107</v>
      </c>
      <c r="C237" s="298"/>
      <c r="D237" s="194">
        <f>D236</f>
        <v>0</v>
      </c>
      <c r="E237" s="194">
        <f t="shared" ref="E237:Q237" si="181">+D237+E236</f>
        <v>0</v>
      </c>
      <c r="F237" s="194">
        <f t="shared" si="181"/>
        <v>0</v>
      </c>
      <c r="G237" s="194">
        <f t="shared" si="181"/>
        <v>0</v>
      </c>
      <c r="H237" s="194">
        <f t="shared" si="181"/>
        <v>0</v>
      </c>
      <c r="I237" s="194">
        <f t="shared" si="181"/>
        <v>0</v>
      </c>
      <c r="J237" s="194">
        <f t="shared" si="181"/>
        <v>0</v>
      </c>
      <c r="K237" s="194">
        <f t="shared" si="181"/>
        <v>0</v>
      </c>
      <c r="L237" s="194">
        <f t="shared" si="181"/>
        <v>0</v>
      </c>
      <c r="M237" s="194">
        <f t="shared" si="181"/>
        <v>0</v>
      </c>
      <c r="N237" s="194">
        <f t="shared" si="181"/>
        <v>0</v>
      </c>
      <c r="O237" s="194">
        <f t="shared" si="181"/>
        <v>0</v>
      </c>
      <c r="P237" s="194">
        <f t="shared" si="181"/>
        <v>0</v>
      </c>
      <c r="Q237" s="194">
        <f t="shared" si="181"/>
        <v>0</v>
      </c>
      <c r="R237" s="194">
        <v>0.05</v>
      </c>
      <c r="S237" s="194">
        <v>0.05</v>
      </c>
      <c r="T237" s="194">
        <v>0.05</v>
      </c>
      <c r="U237" s="194">
        <v>0.05</v>
      </c>
      <c r="V237" s="194">
        <v>0.05</v>
      </c>
      <c r="W237" s="194">
        <v>0.05</v>
      </c>
      <c r="X237" s="194">
        <v>0.05</v>
      </c>
      <c r="Y237" s="194">
        <v>0.05</v>
      </c>
      <c r="Z237" s="194">
        <v>0.05</v>
      </c>
      <c r="AA237" s="194">
        <v>0.05</v>
      </c>
      <c r="AB237" s="194">
        <v>0.05</v>
      </c>
      <c r="AC237" s="194">
        <v>0.05</v>
      </c>
      <c r="AD237" s="194">
        <v>0.1</v>
      </c>
      <c r="AE237" s="194">
        <v>0.11</v>
      </c>
      <c r="AF237" s="194">
        <v>0.12</v>
      </c>
      <c r="AG237" s="82">
        <v>0.13</v>
      </c>
      <c r="AH237" s="194">
        <v>0.14000000000000001</v>
      </c>
      <c r="AI237" s="194">
        <v>0.15</v>
      </c>
      <c r="AJ237" s="194">
        <v>0.16</v>
      </c>
      <c r="AK237" s="194">
        <v>0.17899999999999999</v>
      </c>
      <c r="AL237" s="194">
        <v>0.20799999999999999</v>
      </c>
      <c r="AM237" s="194">
        <v>0.24199999999999999</v>
      </c>
      <c r="AN237" s="194">
        <v>0.30299999999999999</v>
      </c>
      <c r="AO237" s="194">
        <v>0.36499999999999999</v>
      </c>
      <c r="AP237" s="194">
        <v>0.41299999999999998</v>
      </c>
      <c r="AQ237" s="194">
        <v>0.47399999999999998</v>
      </c>
      <c r="AR237" s="194">
        <v>0.53100000000000003</v>
      </c>
      <c r="AS237" s="194">
        <v>0.55600000000000005</v>
      </c>
      <c r="AT237" s="194">
        <v>0.58499999999999996</v>
      </c>
      <c r="AU237" s="194">
        <v>0.624</v>
      </c>
      <c r="AV237" s="194">
        <v>0.64400000000000002</v>
      </c>
      <c r="AW237" s="194">
        <v>0.66800000000000004</v>
      </c>
      <c r="AX237" s="194">
        <v>1</v>
      </c>
      <c r="AY237" s="194">
        <v>1</v>
      </c>
      <c r="AZ237" s="194">
        <v>1</v>
      </c>
      <c r="BA237" s="194">
        <v>1</v>
      </c>
      <c r="BB237" s="194">
        <v>1</v>
      </c>
      <c r="BC237" s="195"/>
      <c r="BD237" s="193"/>
    </row>
    <row r="238" spans="1:89" s="211" customFormat="1" x14ac:dyDescent="0.25">
      <c r="A238" s="295"/>
      <c r="B238" s="208"/>
      <c r="C238" s="298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09"/>
      <c r="AF238" s="209"/>
      <c r="AG238" s="83"/>
      <c r="AH238" s="209"/>
      <c r="AI238" s="209"/>
      <c r="AJ238" s="209"/>
      <c r="AK238" s="209"/>
      <c r="AL238" s="209"/>
      <c r="AM238" s="209"/>
      <c r="AN238" s="209"/>
      <c r="AO238" s="209"/>
      <c r="AP238" s="209"/>
      <c r="AQ238" s="209"/>
      <c r="AR238" s="209"/>
      <c r="AS238" s="209"/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10"/>
      <c r="BD238" s="208"/>
    </row>
    <row r="239" spans="1:89" s="197" customFormat="1" x14ac:dyDescent="0.25">
      <c r="A239" s="295"/>
      <c r="B239" s="197" t="s">
        <v>108</v>
      </c>
      <c r="C239" s="198">
        <v>129.41200000000001</v>
      </c>
      <c r="D239" s="199">
        <f t="shared" ref="D239:AI239" si="182">+D235*$C239</f>
        <v>0</v>
      </c>
      <c r="E239" s="199">
        <f t="shared" si="182"/>
        <v>0</v>
      </c>
      <c r="F239" s="199">
        <f t="shared" si="182"/>
        <v>0</v>
      </c>
      <c r="G239" s="199">
        <f t="shared" si="182"/>
        <v>0</v>
      </c>
      <c r="H239" s="199">
        <f t="shared" si="182"/>
        <v>0</v>
      </c>
      <c r="I239" s="199">
        <f t="shared" si="182"/>
        <v>0</v>
      </c>
      <c r="J239" s="199">
        <f t="shared" si="182"/>
        <v>0</v>
      </c>
      <c r="K239" s="199">
        <f t="shared" si="182"/>
        <v>0</v>
      </c>
      <c r="L239" s="199">
        <f t="shared" si="182"/>
        <v>0</v>
      </c>
      <c r="M239" s="199">
        <f t="shared" si="182"/>
        <v>0</v>
      </c>
      <c r="N239" s="199">
        <f t="shared" si="182"/>
        <v>0</v>
      </c>
      <c r="O239" s="199">
        <f t="shared" si="182"/>
        <v>0</v>
      </c>
      <c r="P239" s="199">
        <f t="shared" si="182"/>
        <v>0</v>
      </c>
      <c r="Q239" s="199">
        <f t="shared" si="182"/>
        <v>0</v>
      </c>
      <c r="R239" s="199">
        <f t="shared" si="182"/>
        <v>0</v>
      </c>
      <c r="S239" s="199">
        <f t="shared" si="182"/>
        <v>0</v>
      </c>
      <c r="T239" s="199">
        <f t="shared" si="182"/>
        <v>0</v>
      </c>
      <c r="U239" s="199">
        <f t="shared" si="182"/>
        <v>0</v>
      </c>
      <c r="V239" s="199">
        <f t="shared" si="182"/>
        <v>0</v>
      </c>
      <c r="W239" s="199">
        <f t="shared" si="182"/>
        <v>0</v>
      </c>
      <c r="X239" s="199">
        <f t="shared" si="182"/>
        <v>0</v>
      </c>
      <c r="Y239" s="199">
        <f t="shared" si="182"/>
        <v>0</v>
      </c>
      <c r="Z239" s="199">
        <f t="shared" si="182"/>
        <v>0</v>
      </c>
      <c r="AA239" s="199">
        <f t="shared" si="182"/>
        <v>0</v>
      </c>
      <c r="AB239" s="199">
        <f t="shared" si="182"/>
        <v>0</v>
      </c>
      <c r="AC239" s="199">
        <f t="shared" si="182"/>
        <v>6.470600000000001</v>
      </c>
      <c r="AD239" s="199">
        <f t="shared" si="182"/>
        <v>12.941200000000002</v>
      </c>
      <c r="AE239" s="199">
        <f t="shared" si="182"/>
        <v>14.235320000000002</v>
      </c>
      <c r="AF239" s="199">
        <f t="shared" si="182"/>
        <v>15.529440000000001</v>
      </c>
      <c r="AG239" s="90">
        <f t="shared" si="182"/>
        <v>16.823560000000001</v>
      </c>
      <c r="AH239" s="199">
        <f t="shared" si="182"/>
        <v>18.117680000000004</v>
      </c>
      <c r="AI239" s="199">
        <f t="shared" si="182"/>
        <v>19.411800000000003</v>
      </c>
      <c r="AJ239" s="199">
        <f t="shared" ref="AJ239:BB239" si="183">+AJ235*$C239</f>
        <v>20.705920000000006</v>
      </c>
      <c r="AK239" s="199">
        <f t="shared" si="183"/>
        <v>25.882400000000008</v>
      </c>
      <c r="AL239" s="199">
        <f t="shared" si="183"/>
        <v>32.353000000000009</v>
      </c>
      <c r="AM239" s="199">
        <f t="shared" si="183"/>
        <v>38.823600000000006</v>
      </c>
      <c r="AN239" s="199">
        <f t="shared" si="183"/>
        <v>45.294200000000004</v>
      </c>
      <c r="AO239" s="199">
        <f t="shared" si="183"/>
        <v>51.764800000000008</v>
      </c>
      <c r="AP239" s="199">
        <f t="shared" si="183"/>
        <v>58.235400000000006</v>
      </c>
      <c r="AQ239" s="199">
        <f t="shared" si="183"/>
        <v>64.706000000000003</v>
      </c>
      <c r="AR239" s="199">
        <f t="shared" si="183"/>
        <v>71.176600000000008</v>
      </c>
      <c r="AS239" s="199">
        <f t="shared" si="183"/>
        <v>77.647200000000012</v>
      </c>
      <c r="AT239" s="199">
        <f t="shared" si="183"/>
        <v>84.117800000000017</v>
      </c>
      <c r="AU239" s="199">
        <f t="shared" si="183"/>
        <v>90.588400000000021</v>
      </c>
      <c r="AV239" s="199">
        <f t="shared" si="183"/>
        <v>103.52960000000003</v>
      </c>
      <c r="AW239" s="199">
        <f t="shared" si="183"/>
        <v>122.94140000000003</v>
      </c>
      <c r="AX239" s="199">
        <f t="shared" si="183"/>
        <v>129.41200000000003</v>
      </c>
      <c r="AY239" s="199">
        <f t="shared" si="183"/>
        <v>129.41200000000003</v>
      </c>
      <c r="AZ239" s="199">
        <f t="shared" si="183"/>
        <v>129.41200000000003</v>
      </c>
      <c r="BA239" s="199">
        <f t="shared" si="183"/>
        <v>129.41200000000003</v>
      </c>
      <c r="BB239" s="199">
        <f t="shared" si="183"/>
        <v>129.41200000000003</v>
      </c>
      <c r="BC239" s="200"/>
      <c r="BD239" s="201"/>
      <c r="BE239" s="201"/>
      <c r="BF239" s="201"/>
      <c r="BG239" s="201"/>
      <c r="BH239" s="201"/>
      <c r="BI239" s="201"/>
      <c r="BJ239" s="201"/>
      <c r="BK239" s="201"/>
      <c r="BL239" s="201"/>
      <c r="BM239" s="201"/>
      <c r="BN239" s="201"/>
      <c r="BO239" s="201"/>
      <c r="BP239" s="201"/>
      <c r="BQ239" s="201"/>
      <c r="BR239" s="201"/>
      <c r="BS239" s="201"/>
      <c r="BT239" s="201"/>
      <c r="BU239" s="201"/>
      <c r="BV239" s="201"/>
      <c r="BW239" s="201"/>
      <c r="BX239" s="201"/>
      <c r="BY239" s="201"/>
      <c r="BZ239" s="201"/>
      <c r="CA239" s="201"/>
      <c r="CB239" s="201"/>
      <c r="CC239" s="201"/>
      <c r="CD239" s="201"/>
      <c r="CE239" s="201"/>
      <c r="CF239" s="201"/>
      <c r="CG239" s="201"/>
      <c r="CH239" s="201"/>
      <c r="CI239" s="201"/>
      <c r="CJ239" s="201"/>
      <c r="CK239" s="201"/>
    </row>
    <row r="240" spans="1:89" s="202" customFormat="1" ht="13.8" thickBot="1" x14ac:dyDescent="0.3">
      <c r="A240" s="296"/>
      <c r="B240" s="202" t="s">
        <v>109</v>
      </c>
      <c r="C240" s="203" t="str">
        <f>+'NTP or Sold'!B40</f>
        <v>Committed</v>
      </c>
      <c r="D240" s="204">
        <f t="shared" ref="D240:AI240" si="184">+D237*$C239</f>
        <v>0</v>
      </c>
      <c r="E240" s="204">
        <f t="shared" si="184"/>
        <v>0</v>
      </c>
      <c r="F240" s="204">
        <f t="shared" si="184"/>
        <v>0</v>
      </c>
      <c r="G240" s="204">
        <f t="shared" si="184"/>
        <v>0</v>
      </c>
      <c r="H240" s="204">
        <f t="shared" si="184"/>
        <v>0</v>
      </c>
      <c r="I240" s="204">
        <f t="shared" si="184"/>
        <v>0</v>
      </c>
      <c r="J240" s="204">
        <f t="shared" si="184"/>
        <v>0</v>
      </c>
      <c r="K240" s="204">
        <f t="shared" si="184"/>
        <v>0</v>
      </c>
      <c r="L240" s="204">
        <f t="shared" si="184"/>
        <v>0</v>
      </c>
      <c r="M240" s="204">
        <f t="shared" si="184"/>
        <v>0</v>
      </c>
      <c r="N240" s="204">
        <f t="shared" si="184"/>
        <v>0</v>
      </c>
      <c r="O240" s="204">
        <f t="shared" si="184"/>
        <v>0</v>
      </c>
      <c r="P240" s="204">
        <f t="shared" si="184"/>
        <v>0</v>
      </c>
      <c r="Q240" s="204">
        <f t="shared" si="184"/>
        <v>0</v>
      </c>
      <c r="R240" s="204">
        <f t="shared" si="184"/>
        <v>6.470600000000001</v>
      </c>
      <c r="S240" s="204">
        <f t="shared" si="184"/>
        <v>6.470600000000001</v>
      </c>
      <c r="T240" s="204">
        <f t="shared" si="184"/>
        <v>6.470600000000001</v>
      </c>
      <c r="U240" s="204">
        <f t="shared" si="184"/>
        <v>6.470600000000001</v>
      </c>
      <c r="V240" s="204">
        <f t="shared" si="184"/>
        <v>6.470600000000001</v>
      </c>
      <c r="W240" s="204">
        <f t="shared" si="184"/>
        <v>6.470600000000001</v>
      </c>
      <c r="X240" s="204">
        <f t="shared" si="184"/>
        <v>6.470600000000001</v>
      </c>
      <c r="Y240" s="204">
        <f t="shared" si="184"/>
        <v>6.470600000000001</v>
      </c>
      <c r="Z240" s="204">
        <f t="shared" si="184"/>
        <v>6.470600000000001</v>
      </c>
      <c r="AA240" s="204">
        <f t="shared" si="184"/>
        <v>6.470600000000001</v>
      </c>
      <c r="AB240" s="204">
        <f t="shared" si="184"/>
        <v>6.470600000000001</v>
      </c>
      <c r="AC240" s="204">
        <f t="shared" si="184"/>
        <v>6.470600000000001</v>
      </c>
      <c r="AD240" s="204">
        <f t="shared" si="184"/>
        <v>12.941200000000002</v>
      </c>
      <c r="AE240" s="204">
        <f t="shared" si="184"/>
        <v>14.235320000000002</v>
      </c>
      <c r="AF240" s="204">
        <f t="shared" si="184"/>
        <v>15.529440000000001</v>
      </c>
      <c r="AG240" s="136">
        <f t="shared" si="184"/>
        <v>16.823560000000001</v>
      </c>
      <c r="AH240" s="204">
        <f t="shared" si="184"/>
        <v>18.117680000000004</v>
      </c>
      <c r="AI240" s="204">
        <f t="shared" si="184"/>
        <v>19.411799999999999</v>
      </c>
      <c r="AJ240" s="204">
        <f t="shared" ref="AJ240:BB240" si="185">+AJ237*$C239</f>
        <v>20.705920000000003</v>
      </c>
      <c r="AK240" s="204">
        <f t="shared" si="185"/>
        <v>23.164747999999999</v>
      </c>
      <c r="AL240" s="204">
        <f t="shared" si="185"/>
        <v>26.917695999999999</v>
      </c>
      <c r="AM240" s="204">
        <f t="shared" si="185"/>
        <v>31.317703999999999</v>
      </c>
      <c r="AN240" s="204">
        <f t="shared" si="185"/>
        <v>39.211835999999998</v>
      </c>
      <c r="AO240" s="204">
        <f t="shared" si="185"/>
        <v>47.235379999999999</v>
      </c>
      <c r="AP240" s="204">
        <f t="shared" si="185"/>
        <v>53.447156</v>
      </c>
      <c r="AQ240" s="204">
        <f t="shared" si="185"/>
        <v>61.341287999999999</v>
      </c>
      <c r="AR240" s="204">
        <f t="shared" si="185"/>
        <v>68.717772000000011</v>
      </c>
      <c r="AS240" s="204">
        <f t="shared" si="185"/>
        <v>71.953072000000006</v>
      </c>
      <c r="AT240" s="204">
        <f t="shared" si="185"/>
        <v>75.706019999999995</v>
      </c>
      <c r="AU240" s="204">
        <f t="shared" si="185"/>
        <v>80.753088000000005</v>
      </c>
      <c r="AV240" s="204">
        <f t="shared" si="185"/>
        <v>83.341328000000004</v>
      </c>
      <c r="AW240" s="204">
        <f t="shared" si="185"/>
        <v>86.447216000000012</v>
      </c>
      <c r="AX240" s="204">
        <f t="shared" si="185"/>
        <v>129.41200000000001</v>
      </c>
      <c r="AY240" s="204">
        <f t="shared" si="185"/>
        <v>129.41200000000001</v>
      </c>
      <c r="AZ240" s="204">
        <f t="shared" si="185"/>
        <v>129.41200000000001</v>
      </c>
      <c r="BA240" s="204">
        <f t="shared" si="185"/>
        <v>129.41200000000001</v>
      </c>
      <c r="BB240" s="204">
        <f t="shared" si="185"/>
        <v>129.41200000000001</v>
      </c>
      <c r="BC240" s="205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</row>
    <row r="241" spans="1:89" s="192" customFormat="1" ht="15" customHeight="1" thickTop="1" x14ac:dyDescent="0.25">
      <c r="A241" s="294">
        <v>3</v>
      </c>
      <c r="B241" s="189" t="str">
        <f>+'NTP or Sold'!G42</f>
        <v>7FA</v>
      </c>
      <c r="C241" s="297" t="str">
        <f>+'NTP or Sold'!S42</f>
        <v>Pastoria</v>
      </c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  <c r="AF241" s="190"/>
      <c r="AG241" s="84"/>
      <c r="AH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AU241" s="190"/>
      <c r="AV241" s="190"/>
      <c r="AW241" s="190"/>
      <c r="AX241" s="190"/>
      <c r="AY241" s="190"/>
      <c r="AZ241" s="190"/>
      <c r="BA241" s="190"/>
      <c r="BB241" s="190"/>
      <c r="BC241" s="191"/>
    </row>
    <row r="242" spans="1:89" s="196" customFormat="1" x14ac:dyDescent="0.25">
      <c r="A242" s="295"/>
      <c r="B242" s="193" t="s">
        <v>104</v>
      </c>
      <c r="C242" s="298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v>0</v>
      </c>
      <c r="S242" s="194">
        <v>0</v>
      </c>
      <c r="T242" s="194">
        <v>0</v>
      </c>
      <c r="U242" s="194">
        <v>0</v>
      </c>
      <c r="V242" s="194">
        <v>0</v>
      </c>
      <c r="W242" s="194">
        <v>0</v>
      </c>
      <c r="X242" s="194">
        <v>0</v>
      </c>
      <c r="Y242" s="194">
        <v>0</v>
      </c>
      <c r="Z242" s="194">
        <v>0</v>
      </c>
      <c r="AA242" s="194">
        <v>0</v>
      </c>
      <c r="AB242" s="194">
        <v>0</v>
      </c>
      <c r="AC242" s="194">
        <v>0.05</v>
      </c>
      <c r="AD242" s="194">
        <v>0.05</v>
      </c>
      <c r="AE242" s="194">
        <v>0.01</v>
      </c>
      <c r="AF242" s="194">
        <v>0.01</v>
      </c>
      <c r="AG242" s="82">
        <v>0.01</v>
      </c>
      <c r="AH242" s="194">
        <v>0.01</v>
      </c>
      <c r="AI242" s="194">
        <v>0.01</v>
      </c>
      <c r="AJ242" s="194">
        <v>0.01</v>
      </c>
      <c r="AK242" s="194">
        <v>0.04</v>
      </c>
      <c r="AL242" s="194">
        <v>0.05</v>
      </c>
      <c r="AM242" s="194">
        <v>0.05</v>
      </c>
      <c r="AN242" s="194">
        <v>0.05</v>
      </c>
      <c r="AO242" s="194">
        <v>0.05</v>
      </c>
      <c r="AP242" s="194">
        <v>0.05</v>
      </c>
      <c r="AQ242" s="194">
        <v>0.05</v>
      </c>
      <c r="AR242" s="194">
        <v>0.05</v>
      </c>
      <c r="AS242" s="194">
        <v>0.05</v>
      </c>
      <c r="AT242" s="194">
        <v>0.05</v>
      </c>
      <c r="AU242" s="194">
        <v>0.05</v>
      </c>
      <c r="AV242" s="194">
        <v>0.1</v>
      </c>
      <c r="AW242" s="194">
        <v>0.15</v>
      </c>
      <c r="AX242" s="194">
        <v>0.05</v>
      </c>
      <c r="AY242" s="194">
        <v>0</v>
      </c>
      <c r="AZ242" s="194">
        <v>0</v>
      </c>
      <c r="BA242" s="194">
        <v>0</v>
      </c>
      <c r="BB242" s="194">
        <v>0</v>
      </c>
      <c r="BC242" s="195">
        <f>SUM(D242:BB242)</f>
        <v>1.0000000000000002</v>
      </c>
      <c r="BD242" s="193"/>
    </row>
    <row r="243" spans="1:89" s="196" customFormat="1" x14ac:dyDescent="0.25">
      <c r="A243" s="295"/>
      <c r="B243" s="193" t="s">
        <v>105</v>
      </c>
      <c r="C243" s="298"/>
      <c r="D243" s="194">
        <f>D242</f>
        <v>0</v>
      </c>
      <c r="E243" s="194">
        <f t="shared" ref="E243:AJ243" si="186">+D243+E242</f>
        <v>0</v>
      </c>
      <c r="F243" s="194">
        <f t="shared" si="186"/>
        <v>0</v>
      </c>
      <c r="G243" s="194">
        <f t="shared" si="186"/>
        <v>0</v>
      </c>
      <c r="H243" s="194">
        <f t="shared" si="186"/>
        <v>0</v>
      </c>
      <c r="I243" s="194">
        <f t="shared" si="186"/>
        <v>0</v>
      </c>
      <c r="J243" s="194">
        <f t="shared" si="186"/>
        <v>0</v>
      </c>
      <c r="K243" s="194">
        <f t="shared" si="186"/>
        <v>0</v>
      </c>
      <c r="L243" s="194">
        <f t="shared" si="186"/>
        <v>0</v>
      </c>
      <c r="M243" s="194">
        <f t="shared" si="186"/>
        <v>0</v>
      </c>
      <c r="N243" s="194">
        <f t="shared" si="186"/>
        <v>0</v>
      </c>
      <c r="O243" s="194">
        <f t="shared" si="186"/>
        <v>0</v>
      </c>
      <c r="P243" s="194">
        <f t="shared" si="186"/>
        <v>0</v>
      </c>
      <c r="Q243" s="194">
        <f t="shared" si="186"/>
        <v>0</v>
      </c>
      <c r="R243" s="194">
        <f t="shared" si="186"/>
        <v>0</v>
      </c>
      <c r="S243" s="194">
        <f t="shared" si="186"/>
        <v>0</v>
      </c>
      <c r="T243" s="194">
        <f t="shared" si="186"/>
        <v>0</v>
      </c>
      <c r="U243" s="194">
        <f t="shared" si="186"/>
        <v>0</v>
      </c>
      <c r="V243" s="194">
        <f t="shared" si="186"/>
        <v>0</v>
      </c>
      <c r="W243" s="194">
        <f t="shared" si="186"/>
        <v>0</v>
      </c>
      <c r="X243" s="194">
        <f t="shared" si="186"/>
        <v>0</v>
      </c>
      <c r="Y243" s="194">
        <f t="shared" si="186"/>
        <v>0</v>
      </c>
      <c r="Z243" s="194">
        <f t="shared" si="186"/>
        <v>0</v>
      </c>
      <c r="AA243" s="194">
        <f t="shared" si="186"/>
        <v>0</v>
      </c>
      <c r="AB243" s="194">
        <f t="shared" si="186"/>
        <v>0</v>
      </c>
      <c r="AC243" s="194">
        <f t="shared" si="186"/>
        <v>0.05</v>
      </c>
      <c r="AD243" s="194">
        <f t="shared" si="186"/>
        <v>0.1</v>
      </c>
      <c r="AE243" s="194">
        <f t="shared" si="186"/>
        <v>0.11</v>
      </c>
      <c r="AF243" s="194">
        <f t="shared" si="186"/>
        <v>0.12</v>
      </c>
      <c r="AG243" s="82">
        <f t="shared" si="186"/>
        <v>0.13</v>
      </c>
      <c r="AH243" s="194">
        <f t="shared" si="186"/>
        <v>0.14000000000000001</v>
      </c>
      <c r="AI243" s="194">
        <f t="shared" si="186"/>
        <v>0.15000000000000002</v>
      </c>
      <c r="AJ243" s="194">
        <f t="shared" si="186"/>
        <v>0.16000000000000003</v>
      </c>
      <c r="AK243" s="194">
        <f t="shared" ref="AK243:BB243" si="187">+AJ243+AK242</f>
        <v>0.20000000000000004</v>
      </c>
      <c r="AL243" s="194">
        <f t="shared" si="187"/>
        <v>0.25000000000000006</v>
      </c>
      <c r="AM243" s="194">
        <f t="shared" si="187"/>
        <v>0.30000000000000004</v>
      </c>
      <c r="AN243" s="194">
        <f t="shared" si="187"/>
        <v>0.35000000000000003</v>
      </c>
      <c r="AO243" s="194">
        <f t="shared" si="187"/>
        <v>0.4</v>
      </c>
      <c r="AP243" s="194">
        <f t="shared" si="187"/>
        <v>0.45</v>
      </c>
      <c r="AQ243" s="194">
        <f t="shared" si="187"/>
        <v>0.5</v>
      </c>
      <c r="AR243" s="194">
        <f t="shared" si="187"/>
        <v>0.55000000000000004</v>
      </c>
      <c r="AS243" s="194">
        <f t="shared" si="187"/>
        <v>0.60000000000000009</v>
      </c>
      <c r="AT243" s="194">
        <f t="shared" si="187"/>
        <v>0.65000000000000013</v>
      </c>
      <c r="AU243" s="194">
        <f t="shared" si="187"/>
        <v>0.70000000000000018</v>
      </c>
      <c r="AV243" s="194">
        <f t="shared" si="187"/>
        <v>0.80000000000000016</v>
      </c>
      <c r="AW243" s="194">
        <f t="shared" si="187"/>
        <v>0.95000000000000018</v>
      </c>
      <c r="AX243" s="194">
        <f t="shared" si="187"/>
        <v>1.0000000000000002</v>
      </c>
      <c r="AY243" s="194">
        <f t="shared" si="187"/>
        <v>1.0000000000000002</v>
      </c>
      <c r="AZ243" s="194">
        <f t="shared" si="187"/>
        <v>1.0000000000000002</v>
      </c>
      <c r="BA243" s="194">
        <f t="shared" si="187"/>
        <v>1.0000000000000002</v>
      </c>
      <c r="BB243" s="194">
        <f t="shared" si="187"/>
        <v>1.0000000000000002</v>
      </c>
      <c r="BC243" s="195"/>
      <c r="BD243" s="193"/>
    </row>
    <row r="244" spans="1:89" s="196" customFormat="1" x14ac:dyDescent="0.25">
      <c r="A244" s="295"/>
      <c r="B244" s="193" t="s">
        <v>106</v>
      </c>
      <c r="C244" s="298"/>
      <c r="D244" s="194">
        <v>0</v>
      </c>
      <c r="E244" s="194">
        <v>0</v>
      </c>
      <c r="F244" s="194">
        <v>0</v>
      </c>
      <c r="G244" s="194">
        <v>0</v>
      </c>
      <c r="H244" s="194">
        <v>0</v>
      </c>
      <c r="I244" s="194">
        <v>0</v>
      </c>
      <c r="J244" s="194">
        <v>0</v>
      </c>
      <c r="K244" s="194">
        <v>0</v>
      </c>
      <c r="L244" s="194">
        <v>0</v>
      </c>
      <c r="M244" s="194">
        <v>0</v>
      </c>
      <c r="N244" s="194">
        <v>0</v>
      </c>
      <c r="O244" s="194">
        <v>0</v>
      </c>
      <c r="P244" s="194">
        <v>0</v>
      </c>
      <c r="Q244" s="194">
        <v>0</v>
      </c>
      <c r="R244" s="194">
        <f t="shared" ref="R244:BB244" si="188">R245-Q245</f>
        <v>0.05</v>
      </c>
      <c r="S244" s="194">
        <f t="shared" si="188"/>
        <v>0</v>
      </c>
      <c r="T244" s="194">
        <f t="shared" si="188"/>
        <v>0</v>
      </c>
      <c r="U244" s="194">
        <f t="shared" si="188"/>
        <v>0</v>
      </c>
      <c r="V244" s="194">
        <f t="shared" si="188"/>
        <v>0</v>
      </c>
      <c r="W244" s="194">
        <f t="shared" si="188"/>
        <v>0</v>
      </c>
      <c r="X244" s="194">
        <f t="shared" si="188"/>
        <v>0</v>
      </c>
      <c r="Y244" s="194">
        <f t="shared" si="188"/>
        <v>0</v>
      </c>
      <c r="Z244" s="194">
        <f t="shared" si="188"/>
        <v>0</v>
      </c>
      <c r="AA244" s="194">
        <f t="shared" si="188"/>
        <v>0</v>
      </c>
      <c r="AB244" s="194">
        <f t="shared" si="188"/>
        <v>0</v>
      </c>
      <c r="AC244" s="194">
        <f t="shared" si="188"/>
        <v>0</v>
      </c>
      <c r="AD244" s="194">
        <f t="shared" si="188"/>
        <v>0.05</v>
      </c>
      <c r="AE244" s="194">
        <f t="shared" si="188"/>
        <v>9.999999999999995E-3</v>
      </c>
      <c r="AF244" s="194">
        <f t="shared" si="188"/>
        <v>9.999999999999995E-3</v>
      </c>
      <c r="AG244" s="82">
        <f t="shared" si="188"/>
        <v>1.0000000000000009E-2</v>
      </c>
      <c r="AH244" s="194">
        <f t="shared" si="188"/>
        <v>1.0000000000000009E-2</v>
      </c>
      <c r="AI244" s="194">
        <f t="shared" si="188"/>
        <v>9.9999999999999811E-3</v>
      </c>
      <c r="AJ244" s="194">
        <f t="shared" si="188"/>
        <v>1.0000000000000009E-2</v>
      </c>
      <c r="AK244" s="194">
        <f t="shared" si="188"/>
        <v>1.8999999999999989E-2</v>
      </c>
      <c r="AL244" s="194">
        <f t="shared" si="188"/>
        <v>2.8999999999999998E-2</v>
      </c>
      <c r="AM244" s="194">
        <f t="shared" si="188"/>
        <v>3.4000000000000002E-2</v>
      </c>
      <c r="AN244" s="194">
        <f t="shared" si="188"/>
        <v>6.0999999999999999E-2</v>
      </c>
      <c r="AO244" s="194">
        <f t="shared" si="188"/>
        <v>6.2E-2</v>
      </c>
      <c r="AP244" s="194">
        <f t="shared" si="188"/>
        <v>4.7999999999999987E-2</v>
      </c>
      <c r="AQ244" s="194">
        <f t="shared" si="188"/>
        <v>6.0999999999999999E-2</v>
      </c>
      <c r="AR244" s="194">
        <f t="shared" si="188"/>
        <v>5.7000000000000051E-2</v>
      </c>
      <c r="AS244" s="194">
        <f t="shared" si="188"/>
        <v>2.5000000000000022E-2</v>
      </c>
      <c r="AT244" s="194">
        <f t="shared" si="188"/>
        <v>2.8999999999999915E-2</v>
      </c>
      <c r="AU244" s="194">
        <f t="shared" si="188"/>
        <v>3.9000000000000035E-2</v>
      </c>
      <c r="AV244" s="194">
        <f t="shared" si="188"/>
        <v>2.0000000000000018E-2</v>
      </c>
      <c r="AW244" s="194">
        <f t="shared" si="188"/>
        <v>2.4000000000000021E-2</v>
      </c>
      <c r="AX244" s="194">
        <f t="shared" si="188"/>
        <v>0.33199999999999996</v>
      </c>
      <c r="AY244" s="194">
        <f t="shared" si="188"/>
        <v>0</v>
      </c>
      <c r="AZ244" s="194">
        <f t="shared" si="188"/>
        <v>0</v>
      </c>
      <c r="BA244" s="194">
        <f t="shared" si="188"/>
        <v>0</v>
      </c>
      <c r="BB244" s="194">
        <f t="shared" si="188"/>
        <v>0</v>
      </c>
      <c r="BC244" s="195">
        <f>SUM(D244:BB244)</f>
        <v>1</v>
      </c>
      <c r="BD244" s="193"/>
    </row>
    <row r="245" spans="1:89" s="196" customFormat="1" x14ac:dyDescent="0.25">
      <c r="A245" s="295"/>
      <c r="B245" s="193" t="s">
        <v>107</v>
      </c>
      <c r="C245" s="298"/>
      <c r="D245" s="194">
        <f>D244</f>
        <v>0</v>
      </c>
      <c r="E245" s="194">
        <f t="shared" ref="E245:Q245" si="189">+D245+E244</f>
        <v>0</v>
      </c>
      <c r="F245" s="194">
        <f t="shared" si="189"/>
        <v>0</v>
      </c>
      <c r="G245" s="194">
        <f t="shared" si="189"/>
        <v>0</v>
      </c>
      <c r="H245" s="194">
        <f t="shared" si="189"/>
        <v>0</v>
      </c>
      <c r="I245" s="194">
        <f t="shared" si="189"/>
        <v>0</v>
      </c>
      <c r="J245" s="194">
        <f t="shared" si="189"/>
        <v>0</v>
      </c>
      <c r="K245" s="194">
        <f t="shared" si="189"/>
        <v>0</v>
      </c>
      <c r="L245" s="194">
        <f t="shared" si="189"/>
        <v>0</v>
      </c>
      <c r="M245" s="194">
        <f t="shared" si="189"/>
        <v>0</v>
      </c>
      <c r="N245" s="194">
        <f t="shared" si="189"/>
        <v>0</v>
      </c>
      <c r="O245" s="194">
        <f t="shared" si="189"/>
        <v>0</v>
      </c>
      <c r="P245" s="194">
        <f t="shared" si="189"/>
        <v>0</v>
      </c>
      <c r="Q245" s="194">
        <f t="shared" si="189"/>
        <v>0</v>
      </c>
      <c r="R245" s="194">
        <v>0.05</v>
      </c>
      <c r="S245" s="194">
        <v>0.05</v>
      </c>
      <c r="T245" s="194">
        <v>0.05</v>
      </c>
      <c r="U245" s="194">
        <v>0.05</v>
      </c>
      <c r="V245" s="194">
        <v>0.05</v>
      </c>
      <c r="W245" s="194">
        <v>0.05</v>
      </c>
      <c r="X245" s="194">
        <v>0.05</v>
      </c>
      <c r="Y245" s="194">
        <v>0.05</v>
      </c>
      <c r="Z245" s="194">
        <v>0.05</v>
      </c>
      <c r="AA245" s="194">
        <v>0.05</v>
      </c>
      <c r="AB245" s="194">
        <v>0.05</v>
      </c>
      <c r="AC245" s="194">
        <v>0.05</v>
      </c>
      <c r="AD245" s="194">
        <v>0.1</v>
      </c>
      <c r="AE245" s="194">
        <v>0.11</v>
      </c>
      <c r="AF245" s="194">
        <v>0.12</v>
      </c>
      <c r="AG245" s="82">
        <v>0.13</v>
      </c>
      <c r="AH245" s="194">
        <v>0.14000000000000001</v>
      </c>
      <c r="AI245" s="194">
        <v>0.15</v>
      </c>
      <c r="AJ245" s="194">
        <v>0.16</v>
      </c>
      <c r="AK245" s="194">
        <v>0.17899999999999999</v>
      </c>
      <c r="AL245" s="194">
        <v>0.20799999999999999</v>
      </c>
      <c r="AM245" s="194">
        <v>0.24199999999999999</v>
      </c>
      <c r="AN245" s="194">
        <v>0.30299999999999999</v>
      </c>
      <c r="AO245" s="194">
        <v>0.36499999999999999</v>
      </c>
      <c r="AP245" s="194">
        <v>0.41299999999999998</v>
      </c>
      <c r="AQ245" s="194">
        <v>0.47399999999999998</v>
      </c>
      <c r="AR245" s="194">
        <v>0.53100000000000003</v>
      </c>
      <c r="AS245" s="194">
        <v>0.55600000000000005</v>
      </c>
      <c r="AT245" s="194">
        <v>0.58499999999999996</v>
      </c>
      <c r="AU245" s="194">
        <v>0.624</v>
      </c>
      <c r="AV245" s="194">
        <v>0.64400000000000002</v>
      </c>
      <c r="AW245" s="194">
        <v>0.66800000000000004</v>
      </c>
      <c r="AX245" s="194">
        <v>1</v>
      </c>
      <c r="AY245" s="194">
        <v>1</v>
      </c>
      <c r="AZ245" s="194">
        <v>1</v>
      </c>
      <c r="BA245" s="194">
        <v>1</v>
      </c>
      <c r="BB245" s="194">
        <v>1</v>
      </c>
      <c r="BC245" s="195"/>
      <c r="BD245" s="193"/>
    </row>
    <row r="246" spans="1:89" s="211" customFormat="1" x14ac:dyDescent="0.25">
      <c r="A246" s="295"/>
      <c r="B246" s="208"/>
      <c r="C246" s="298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83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09"/>
      <c r="AT246" s="209"/>
      <c r="AU246" s="209"/>
      <c r="AV246" s="209"/>
      <c r="AW246" s="209"/>
      <c r="AX246" s="209"/>
      <c r="AY246" s="209"/>
      <c r="AZ246" s="209"/>
      <c r="BA246" s="209"/>
      <c r="BB246" s="209"/>
      <c r="BC246" s="210"/>
      <c r="BD246" s="208"/>
    </row>
    <row r="247" spans="1:89" s="197" customFormat="1" x14ac:dyDescent="0.25">
      <c r="A247" s="295"/>
      <c r="B247" s="197" t="s">
        <v>108</v>
      </c>
      <c r="C247" s="198">
        <v>68.587000000000003</v>
      </c>
      <c r="D247" s="199">
        <f t="shared" ref="D247:AI247" si="190">+D243*$C247</f>
        <v>0</v>
      </c>
      <c r="E247" s="199">
        <f t="shared" si="190"/>
        <v>0</v>
      </c>
      <c r="F247" s="199">
        <f t="shared" si="190"/>
        <v>0</v>
      </c>
      <c r="G247" s="199">
        <f t="shared" si="190"/>
        <v>0</v>
      </c>
      <c r="H247" s="199">
        <f t="shared" si="190"/>
        <v>0</v>
      </c>
      <c r="I247" s="199">
        <f t="shared" si="190"/>
        <v>0</v>
      </c>
      <c r="J247" s="199">
        <f t="shared" si="190"/>
        <v>0</v>
      </c>
      <c r="K247" s="199">
        <f t="shared" si="190"/>
        <v>0</v>
      </c>
      <c r="L247" s="199">
        <f t="shared" si="190"/>
        <v>0</v>
      </c>
      <c r="M247" s="199">
        <f t="shared" si="190"/>
        <v>0</v>
      </c>
      <c r="N247" s="199">
        <f t="shared" si="190"/>
        <v>0</v>
      </c>
      <c r="O247" s="199">
        <f t="shared" si="190"/>
        <v>0</v>
      </c>
      <c r="P247" s="199">
        <f t="shared" si="190"/>
        <v>0</v>
      </c>
      <c r="Q247" s="199">
        <f t="shared" si="190"/>
        <v>0</v>
      </c>
      <c r="R247" s="199">
        <f t="shared" si="190"/>
        <v>0</v>
      </c>
      <c r="S247" s="199">
        <f t="shared" si="190"/>
        <v>0</v>
      </c>
      <c r="T247" s="199">
        <f t="shared" si="190"/>
        <v>0</v>
      </c>
      <c r="U247" s="199">
        <f t="shared" si="190"/>
        <v>0</v>
      </c>
      <c r="V247" s="199">
        <f t="shared" si="190"/>
        <v>0</v>
      </c>
      <c r="W247" s="199">
        <f t="shared" si="190"/>
        <v>0</v>
      </c>
      <c r="X247" s="199">
        <f t="shared" si="190"/>
        <v>0</v>
      </c>
      <c r="Y247" s="199">
        <f t="shared" si="190"/>
        <v>0</v>
      </c>
      <c r="Z247" s="199">
        <f t="shared" si="190"/>
        <v>0</v>
      </c>
      <c r="AA247" s="199">
        <f t="shared" si="190"/>
        <v>0</v>
      </c>
      <c r="AB247" s="199">
        <f t="shared" si="190"/>
        <v>0</v>
      </c>
      <c r="AC247" s="199">
        <f t="shared" si="190"/>
        <v>3.4293500000000003</v>
      </c>
      <c r="AD247" s="199">
        <f t="shared" si="190"/>
        <v>6.8587000000000007</v>
      </c>
      <c r="AE247" s="199">
        <f t="shared" si="190"/>
        <v>7.5445700000000002</v>
      </c>
      <c r="AF247" s="199">
        <f t="shared" si="190"/>
        <v>8.2304399999999998</v>
      </c>
      <c r="AG247" s="90">
        <f t="shared" si="190"/>
        <v>8.9163100000000011</v>
      </c>
      <c r="AH247" s="199">
        <f t="shared" si="190"/>
        <v>9.6021800000000006</v>
      </c>
      <c r="AI247" s="199">
        <f t="shared" si="190"/>
        <v>10.288050000000002</v>
      </c>
      <c r="AJ247" s="199">
        <f t="shared" ref="AJ247:BB247" si="191">+AJ243*$C247</f>
        <v>10.973920000000003</v>
      </c>
      <c r="AK247" s="199">
        <f t="shared" si="191"/>
        <v>13.717400000000003</v>
      </c>
      <c r="AL247" s="199">
        <f t="shared" si="191"/>
        <v>17.146750000000004</v>
      </c>
      <c r="AM247" s="199">
        <f t="shared" si="191"/>
        <v>20.576100000000004</v>
      </c>
      <c r="AN247" s="199">
        <f t="shared" si="191"/>
        <v>24.005450000000003</v>
      </c>
      <c r="AO247" s="199">
        <f t="shared" si="191"/>
        <v>27.434800000000003</v>
      </c>
      <c r="AP247" s="199">
        <f t="shared" si="191"/>
        <v>30.864150000000002</v>
      </c>
      <c r="AQ247" s="199">
        <f t="shared" si="191"/>
        <v>34.293500000000002</v>
      </c>
      <c r="AR247" s="199">
        <f t="shared" si="191"/>
        <v>37.722850000000008</v>
      </c>
      <c r="AS247" s="199">
        <f t="shared" si="191"/>
        <v>41.152200000000008</v>
      </c>
      <c r="AT247" s="199">
        <f t="shared" si="191"/>
        <v>44.581550000000014</v>
      </c>
      <c r="AU247" s="199">
        <f t="shared" si="191"/>
        <v>48.010900000000014</v>
      </c>
      <c r="AV247" s="199">
        <f t="shared" si="191"/>
        <v>54.869600000000013</v>
      </c>
      <c r="AW247" s="199">
        <f t="shared" si="191"/>
        <v>65.157650000000018</v>
      </c>
      <c r="AX247" s="199">
        <f t="shared" si="191"/>
        <v>68.587000000000018</v>
      </c>
      <c r="AY247" s="199">
        <f t="shared" si="191"/>
        <v>68.587000000000018</v>
      </c>
      <c r="AZ247" s="199">
        <f t="shared" si="191"/>
        <v>68.587000000000018</v>
      </c>
      <c r="BA247" s="199">
        <f t="shared" si="191"/>
        <v>68.587000000000018</v>
      </c>
      <c r="BB247" s="199">
        <f t="shared" si="191"/>
        <v>68.587000000000018</v>
      </c>
      <c r="BC247" s="200"/>
      <c r="BD247" s="201"/>
      <c r="BE247" s="201"/>
      <c r="BF247" s="201"/>
      <c r="BG247" s="201"/>
      <c r="BH247" s="201"/>
      <c r="BI247" s="201"/>
      <c r="BJ247" s="201"/>
      <c r="BK247" s="201"/>
      <c r="BL247" s="201"/>
      <c r="BM247" s="201"/>
      <c r="BN247" s="201"/>
      <c r="BO247" s="201"/>
      <c r="BP247" s="201"/>
      <c r="BQ247" s="201"/>
      <c r="BR247" s="201"/>
      <c r="BS247" s="201"/>
      <c r="BT247" s="201"/>
      <c r="BU247" s="201"/>
      <c r="BV247" s="201"/>
      <c r="BW247" s="201"/>
      <c r="BX247" s="201"/>
      <c r="BY247" s="201"/>
      <c r="BZ247" s="201"/>
      <c r="CA247" s="201"/>
      <c r="CB247" s="201"/>
      <c r="CC247" s="201"/>
      <c r="CD247" s="201"/>
      <c r="CE247" s="201"/>
      <c r="CF247" s="201"/>
      <c r="CG247" s="201"/>
      <c r="CH247" s="201"/>
      <c r="CI247" s="201"/>
      <c r="CJ247" s="201"/>
      <c r="CK247" s="201"/>
    </row>
    <row r="248" spans="1:89" s="202" customFormat="1" ht="13.8" thickBot="1" x14ac:dyDescent="0.3">
      <c r="A248" s="296"/>
      <c r="B248" s="202" t="s">
        <v>109</v>
      </c>
      <c r="C248" s="203" t="str">
        <f>+'NTP or Sold'!B42</f>
        <v>Committed</v>
      </c>
      <c r="D248" s="204">
        <f t="shared" ref="D248:AI248" si="192">+D245*$C247</f>
        <v>0</v>
      </c>
      <c r="E248" s="204">
        <f t="shared" si="192"/>
        <v>0</v>
      </c>
      <c r="F248" s="204">
        <f t="shared" si="192"/>
        <v>0</v>
      </c>
      <c r="G248" s="204">
        <f t="shared" si="192"/>
        <v>0</v>
      </c>
      <c r="H248" s="204">
        <f t="shared" si="192"/>
        <v>0</v>
      </c>
      <c r="I248" s="204">
        <f t="shared" si="192"/>
        <v>0</v>
      </c>
      <c r="J248" s="204">
        <f t="shared" si="192"/>
        <v>0</v>
      </c>
      <c r="K248" s="204">
        <f t="shared" si="192"/>
        <v>0</v>
      </c>
      <c r="L248" s="204">
        <f t="shared" si="192"/>
        <v>0</v>
      </c>
      <c r="M248" s="204">
        <f t="shared" si="192"/>
        <v>0</v>
      </c>
      <c r="N248" s="204">
        <f t="shared" si="192"/>
        <v>0</v>
      </c>
      <c r="O248" s="204">
        <f t="shared" si="192"/>
        <v>0</v>
      </c>
      <c r="P248" s="204">
        <f t="shared" si="192"/>
        <v>0</v>
      </c>
      <c r="Q248" s="204">
        <f t="shared" si="192"/>
        <v>0</v>
      </c>
      <c r="R248" s="204">
        <f t="shared" si="192"/>
        <v>3.4293500000000003</v>
      </c>
      <c r="S248" s="204">
        <f t="shared" si="192"/>
        <v>3.4293500000000003</v>
      </c>
      <c r="T248" s="204">
        <f t="shared" si="192"/>
        <v>3.4293500000000003</v>
      </c>
      <c r="U248" s="204">
        <f t="shared" si="192"/>
        <v>3.4293500000000003</v>
      </c>
      <c r="V248" s="204">
        <f t="shared" si="192"/>
        <v>3.4293500000000003</v>
      </c>
      <c r="W248" s="204">
        <f t="shared" si="192"/>
        <v>3.4293500000000003</v>
      </c>
      <c r="X248" s="204">
        <f t="shared" si="192"/>
        <v>3.4293500000000003</v>
      </c>
      <c r="Y248" s="204">
        <f t="shared" si="192"/>
        <v>3.4293500000000003</v>
      </c>
      <c r="Z248" s="204">
        <f t="shared" si="192"/>
        <v>3.4293500000000003</v>
      </c>
      <c r="AA248" s="204">
        <f t="shared" si="192"/>
        <v>3.4293500000000003</v>
      </c>
      <c r="AB248" s="204">
        <f t="shared" si="192"/>
        <v>3.4293500000000003</v>
      </c>
      <c r="AC248" s="204">
        <f t="shared" si="192"/>
        <v>3.4293500000000003</v>
      </c>
      <c r="AD248" s="204">
        <f t="shared" si="192"/>
        <v>6.8587000000000007</v>
      </c>
      <c r="AE248" s="204">
        <f t="shared" si="192"/>
        <v>7.5445700000000002</v>
      </c>
      <c r="AF248" s="204">
        <f t="shared" si="192"/>
        <v>8.2304399999999998</v>
      </c>
      <c r="AG248" s="136">
        <f t="shared" si="192"/>
        <v>8.9163100000000011</v>
      </c>
      <c r="AH248" s="204">
        <f t="shared" si="192"/>
        <v>9.6021800000000006</v>
      </c>
      <c r="AI248" s="204">
        <f t="shared" si="192"/>
        <v>10.28805</v>
      </c>
      <c r="AJ248" s="204">
        <f t="shared" ref="AJ248:BB248" si="193">+AJ245*$C247</f>
        <v>10.973920000000001</v>
      </c>
      <c r="AK248" s="204">
        <f t="shared" si="193"/>
        <v>12.277073</v>
      </c>
      <c r="AL248" s="204">
        <f t="shared" si="193"/>
        <v>14.266095999999999</v>
      </c>
      <c r="AM248" s="204">
        <f t="shared" si="193"/>
        <v>16.598054000000001</v>
      </c>
      <c r="AN248" s="204">
        <f t="shared" si="193"/>
        <v>20.781860999999999</v>
      </c>
      <c r="AO248" s="204">
        <f t="shared" si="193"/>
        <v>25.034255000000002</v>
      </c>
      <c r="AP248" s="204">
        <f t="shared" si="193"/>
        <v>28.326430999999999</v>
      </c>
      <c r="AQ248" s="204">
        <f t="shared" si="193"/>
        <v>32.510238000000001</v>
      </c>
      <c r="AR248" s="204">
        <f t="shared" si="193"/>
        <v>36.419697000000006</v>
      </c>
      <c r="AS248" s="204">
        <f t="shared" si="193"/>
        <v>38.134372000000006</v>
      </c>
      <c r="AT248" s="204">
        <f t="shared" si="193"/>
        <v>40.123395000000002</v>
      </c>
      <c r="AU248" s="204">
        <f t="shared" si="193"/>
        <v>42.798287999999999</v>
      </c>
      <c r="AV248" s="204">
        <f t="shared" si="193"/>
        <v>44.170028000000002</v>
      </c>
      <c r="AW248" s="204">
        <f t="shared" si="193"/>
        <v>45.816116000000008</v>
      </c>
      <c r="AX248" s="204">
        <f t="shared" si="193"/>
        <v>68.587000000000003</v>
      </c>
      <c r="AY248" s="204">
        <f t="shared" si="193"/>
        <v>68.587000000000003</v>
      </c>
      <c r="AZ248" s="204">
        <f t="shared" si="193"/>
        <v>68.587000000000003</v>
      </c>
      <c r="BA248" s="204">
        <f t="shared" si="193"/>
        <v>68.587000000000003</v>
      </c>
      <c r="BB248" s="204">
        <f t="shared" si="193"/>
        <v>68.587000000000003</v>
      </c>
      <c r="BC248" s="205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206"/>
      <c r="BN248" s="206"/>
      <c r="BO248" s="206"/>
      <c r="BP248" s="206"/>
      <c r="BQ248" s="206"/>
      <c r="BR248" s="206"/>
      <c r="BS248" s="206"/>
      <c r="BT248" s="206"/>
      <c r="BU248" s="206"/>
      <c r="BV248" s="206"/>
      <c r="BW248" s="206"/>
      <c r="BX248" s="206"/>
      <c r="BY248" s="206"/>
      <c r="BZ248" s="206"/>
      <c r="CA248" s="206"/>
      <c r="CB248" s="206"/>
      <c r="CC248" s="206"/>
      <c r="CD248" s="206"/>
      <c r="CE248" s="206"/>
      <c r="CF248" s="206"/>
      <c r="CG248" s="206"/>
      <c r="CH248" s="206"/>
      <c r="CI248" s="206"/>
      <c r="CJ248" s="206"/>
      <c r="CK248" s="206"/>
    </row>
    <row r="249" spans="1:89" s="247" customFormat="1" ht="13.8" thickTop="1" x14ac:dyDescent="0.25">
      <c r="A249" s="294">
        <f>+A241+1</f>
        <v>4</v>
      </c>
      <c r="B249" s="189" t="str">
        <f>+'NTP or Sold'!G43</f>
        <v>7FA</v>
      </c>
      <c r="C249" s="297" t="str">
        <f>+'NTP or Sold'!S43</f>
        <v>Pastoria Expansion</v>
      </c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84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1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5">
      <c r="A250" s="295"/>
      <c r="B250" s="193" t="s">
        <v>104</v>
      </c>
      <c r="C250" s="298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v>0</v>
      </c>
      <c r="S250" s="194">
        <v>0</v>
      </c>
      <c r="T250" s="194">
        <v>0</v>
      </c>
      <c r="U250" s="194">
        <v>0</v>
      </c>
      <c r="V250" s="194">
        <v>0</v>
      </c>
      <c r="W250" s="194">
        <v>0</v>
      </c>
      <c r="X250" s="194">
        <v>0</v>
      </c>
      <c r="Y250" s="194">
        <v>0</v>
      </c>
      <c r="Z250" s="194">
        <v>0</v>
      </c>
      <c r="AA250" s="194">
        <v>0</v>
      </c>
      <c r="AB250" s="194">
        <v>0</v>
      </c>
      <c r="AC250" s="194">
        <v>0.05</v>
      </c>
      <c r="AD250" s="194">
        <v>0.05</v>
      </c>
      <c r="AE250" s="194">
        <v>0.01</v>
      </c>
      <c r="AF250" s="194">
        <v>0.01</v>
      </c>
      <c r="AG250" s="82">
        <v>0.01</v>
      </c>
      <c r="AH250" s="194">
        <v>0.01</v>
      </c>
      <c r="AI250" s="194">
        <v>0.01</v>
      </c>
      <c r="AJ250" s="194">
        <v>0.01</v>
      </c>
      <c r="AK250" s="194">
        <v>0.04</v>
      </c>
      <c r="AL250" s="194">
        <v>0.05</v>
      </c>
      <c r="AM250" s="194">
        <v>0.05</v>
      </c>
      <c r="AN250" s="194">
        <v>0.05</v>
      </c>
      <c r="AO250" s="194">
        <v>0.05</v>
      </c>
      <c r="AP250" s="194">
        <v>0.05</v>
      </c>
      <c r="AQ250" s="194">
        <v>0.05</v>
      </c>
      <c r="AR250" s="194">
        <v>0.05</v>
      </c>
      <c r="AS250" s="194">
        <v>0.05</v>
      </c>
      <c r="AT250" s="194">
        <v>0.05</v>
      </c>
      <c r="AU250" s="194">
        <v>0.05</v>
      </c>
      <c r="AV250" s="194">
        <v>0.1</v>
      </c>
      <c r="AW250" s="194">
        <v>0.15</v>
      </c>
      <c r="AX250" s="194">
        <v>0.05</v>
      </c>
      <c r="AY250" s="194">
        <v>0</v>
      </c>
      <c r="AZ250" s="194">
        <v>0</v>
      </c>
      <c r="BA250" s="194">
        <v>0</v>
      </c>
      <c r="BB250" s="194">
        <v>0</v>
      </c>
      <c r="BC250" s="195">
        <f>SUM(D250:BB250)</f>
        <v>1.0000000000000002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5">
      <c r="A251" s="295"/>
      <c r="B251" s="193" t="s">
        <v>105</v>
      </c>
      <c r="C251" s="298"/>
      <c r="D251" s="194">
        <f>D250</f>
        <v>0</v>
      </c>
      <c r="E251" s="194">
        <f t="shared" ref="E251:AJ251" si="194">+D251+E250</f>
        <v>0</v>
      </c>
      <c r="F251" s="194">
        <f t="shared" si="194"/>
        <v>0</v>
      </c>
      <c r="G251" s="194">
        <f t="shared" si="194"/>
        <v>0</v>
      </c>
      <c r="H251" s="194">
        <f t="shared" si="194"/>
        <v>0</v>
      </c>
      <c r="I251" s="194">
        <f t="shared" si="194"/>
        <v>0</v>
      </c>
      <c r="J251" s="194">
        <f t="shared" si="194"/>
        <v>0</v>
      </c>
      <c r="K251" s="194">
        <f t="shared" si="194"/>
        <v>0</v>
      </c>
      <c r="L251" s="194">
        <f t="shared" si="194"/>
        <v>0</v>
      </c>
      <c r="M251" s="194">
        <f t="shared" si="194"/>
        <v>0</v>
      </c>
      <c r="N251" s="194">
        <f t="shared" si="194"/>
        <v>0</v>
      </c>
      <c r="O251" s="194">
        <f t="shared" si="194"/>
        <v>0</v>
      </c>
      <c r="P251" s="194">
        <f t="shared" si="194"/>
        <v>0</v>
      </c>
      <c r="Q251" s="194">
        <f t="shared" si="194"/>
        <v>0</v>
      </c>
      <c r="R251" s="194">
        <f t="shared" si="194"/>
        <v>0</v>
      </c>
      <c r="S251" s="194">
        <f t="shared" si="194"/>
        <v>0</v>
      </c>
      <c r="T251" s="194">
        <f t="shared" si="194"/>
        <v>0</v>
      </c>
      <c r="U251" s="194">
        <f t="shared" si="194"/>
        <v>0</v>
      </c>
      <c r="V251" s="194">
        <f t="shared" si="194"/>
        <v>0</v>
      </c>
      <c r="W251" s="194">
        <f t="shared" si="194"/>
        <v>0</v>
      </c>
      <c r="X251" s="194">
        <f t="shared" si="194"/>
        <v>0</v>
      </c>
      <c r="Y251" s="194">
        <f t="shared" si="194"/>
        <v>0</v>
      </c>
      <c r="Z251" s="194">
        <f t="shared" si="194"/>
        <v>0</v>
      </c>
      <c r="AA251" s="194">
        <f t="shared" si="194"/>
        <v>0</v>
      </c>
      <c r="AB251" s="194">
        <f t="shared" si="194"/>
        <v>0</v>
      </c>
      <c r="AC251" s="194">
        <f t="shared" si="194"/>
        <v>0.05</v>
      </c>
      <c r="AD251" s="194">
        <f t="shared" si="194"/>
        <v>0.1</v>
      </c>
      <c r="AE251" s="194">
        <f t="shared" si="194"/>
        <v>0.11</v>
      </c>
      <c r="AF251" s="194">
        <f t="shared" si="194"/>
        <v>0.12</v>
      </c>
      <c r="AG251" s="82">
        <f t="shared" si="194"/>
        <v>0.13</v>
      </c>
      <c r="AH251" s="194">
        <f t="shared" si="194"/>
        <v>0.14000000000000001</v>
      </c>
      <c r="AI251" s="194">
        <f t="shared" si="194"/>
        <v>0.15000000000000002</v>
      </c>
      <c r="AJ251" s="194">
        <f t="shared" si="194"/>
        <v>0.16000000000000003</v>
      </c>
      <c r="AK251" s="194">
        <f t="shared" ref="AK251:BB251" si="195">+AJ251+AK250</f>
        <v>0.20000000000000004</v>
      </c>
      <c r="AL251" s="194">
        <f t="shared" si="195"/>
        <v>0.25000000000000006</v>
      </c>
      <c r="AM251" s="194">
        <f t="shared" si="195"/>
        <v>0.30000000000000004</v>
      </c>
      <c r="AN251" s="194">
        <f t="shared" si="195"/>
        <v>0.35000000000000003</v>
      </c>
      <c r="AO251" s="194">
        <f t="shared" si="195"/>
        <v>0.4</v>
      </c>
      <c r="AP251" s="194">
        <f t="shared" si="195"/>
        <v>0.45</v>
      </c>
      <c r="AQ251" s="194">
        <f t="shared" si="195"/>
        <v>0.5</v>
      </c>
      <c r="AR251" s="194">
        <f t="shared" si="195"/>
        <v>0.55000000000000004</v>
      </c>
      <c r="AS251" s="194">
        <f t="shared" si="195"/>
        <v>0.60000000000000009</v>
      </c>
      <c r="AT251" s="194">
        <f t="shared" si="195"/>
        <v>0.65000000000000013</v>
      </c>
      <c r="AU251" s="194">
        <f t="shared" si="195"/>
        <v>0.70000000000000018</v>
      </c>
      <c r="AV251" s="194">
        <f t="shared" si="195"/>
        <v>0.80000000000000016</v>
      </c>
      <c r="AW251" s="194">
        <f t="shared" si="195"/>
        <v>0.95000000000000018</v>
      </c>
      <c r="AX251" s="194">
        <f t="shared" si="195"/>
        <v>1.0000000000000002</v>
      </c>
      <c r="AY251" s="194">
        <f t="shared" si="195"/>
        <v>1.0000000000000002</v>
      </c>
      <c r="AZ251" s="194">
        <f t="shared" si="195"/>
        <v>1.0000000000000002</v>
      </c>
      <c r="BA251" s="194">
        <f t="shared" si="195"/>
        <v>1.0000000000000002</v>
      </c>
      <c r="BB251" s="194">
        <f t="shared" si="195"/>
        <v>1.0000000000000002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5">
      <c r="A252" s="295"/>
      <c r="B252" s="193" t="s">
        <v>106</v>
      </c>
      <c r="C252" s="298"/>
      <c r="D252" s="194">
        <v>0</v>
      </c>
      <c r="E252" s="194">
        <v>0</v>
      </c>
      <c r="F252" s="194">
        <v>0</v>
      </c>
      <c r="G252" s="194">
        <v>0</v>
      </c>
      <c r="H252" s="194">
        <v>0</v>
      </c>
      <c r="I252" s="194">
        <v>0</v>
      </c>
      <c r="J252" s="194">
        <v>0</v>
      </c>
      <c r="K252" s="194">
        <v>0</v>
      </c>
      <c r="L252" s="194">
        <v>0</v>
      </c>
      <c r="M252" s="194">
        <v>0</v>
      </c>
      <c r="N252" s="194">
        <v>0</v>
      </c>
      <c r="O252" s="194">
        <v>0</v>
      </c>
      <c r="P252" s="194">
        <v>0</v>
      </c>
      <c r="Q252" s="194">
        <v>0</v>
      </c>
      <c r="R252" s="194">
        <f t="shared" ref="R252:BB252" si="196">R253-Q253</f>
        <v>0.05</v>
      </c>
      <c r="S252" s="194">
        <f t="shared" si="196"/>
        <v>0</v>
      </c>
      <c r="T252" s="194">
        <f t="shared" si="196"/>
        <v>0</v>
      </c>
      <c r="U252" s="194">
        <f t="shared" si="196"/>
        <v>0</v>
      </c>
      <c r="V252" s="194">
        <f t="shared" si="196"/>
        <v>0</v>
      </c>
      <c r="W252" s="194">
        <f t="shared" si="196"/>
        <v>0</v>
      </c>
      <c r="X252" s="194">
        <f t="shared" si="196"/>
        <v>0</v>
      </c>
      <c r="Y252" s="194">
        <f t="shared" si="196"/>
        <v>0</v>
      </c>
      <c r="Z252" s="194">
        <f t="shared" si="196"/>
        <v>0</v>
      </c>
      <c r="AA252" s="194">
        <f t="shared" si="196"/>
        <v>0</v>
      </c>
      <c r="AB252" s="194">
        <f t="shared" si="196"/>
        <v>0</v>
      </c>
      <c r="AC252" s="194">
        <f t="shared" si="196"/>
        <v>0</v>
      </c>
      <c r="AD252" s="194">
        <f t="shared" si="196"/>
        <v>0.05</v>
      </c>
      <c r="AE252" s="194">
        <f t="shared" si="196"/>
        <v>9.999999999999995E-3</v>
      </c>
      <c r="AF252" s="194">
        <f t="shared" si="196"/>
        <v>9.999999999999995E-3</v>
      </c>
      <c r="AG252" s="82">
        <f t="shared" si="196"/>
        <v>1.0000000000000009E-2</v>
      </c>
      <c r="AH252" s="194">
        <f t="shared" si="196"/>
        <v>1.0000000000000009E-2</v>
      </c>
      <c r="AI252" s="194">
        <f t="shared" si="196"/>
        <v>9.9999999999999811E-3</v>
      </c>
      <c r="AJ252" s="194">
        <f t="shared" si="196"/>
        <v>1.0000000000000009E-2</v>
      </c>
      <c r="AK252" s="194">
        <f t="shared" si="196"/>
        <v>1.8999999999999989E-2</v>
      </c>
      <c r="AL252" s="194">
        <f t="shared" si="196"/>
        <v>2.8999999999999998E-2</v>
      </c>
      <c r="AM252" s="194">
        <f t="shared" si="196"/>
        <v>3.4000000000000002E-2</v>
      </c>
      <c r="AN252" s="194">
        <f t="shared" si="196"/>
        <v>6.0999999999999999E-2</v>
      </c>
      <c r="AO252" s="194">
        <f t="shared" si="196"/>
        <v>6.2E-2</v>
      </c>
      <c r="AP252" s="194">
        <f t="shared" si="196"/>
        <v>4.7999999999999987E-2</v>
      </c>
      <c r="AQ252" s="194">
        <f t="shared" si="196"/>
        <v>6.0999999999999999E-2</v>
      </c>
      <c r="AR252" s="194">
        <f t="shared" si="196"/>
        <v>5.7000000000000051E-2</v>
      </c>
      <c r="AS252" s="194">
        <f t="shared" si="196"/>
        <v>2.5000000000000022E-2</v>
      </c>
      <c r="AT252" s="194">
        <f t="shared" si="196"/>
        <v>2.8999999999999915E-2</v>
      </c>
      <c r="AU252" s="194">
        <f t="shared" si="196"/>
        <v>3.9000000000000035E-2</v>
      </c>
      <c r="AV252" s="194">
        <f t="shared" si="196"/>
        <v>2.0000000000000018E-2</v>
      </c>
      <c r="AW252" s="194">
        <f t="shared" si="196"/>
        <v>2.4000000000000021E-2</v>
      </c>
      <c r="AX252" s="194">
        <f t="shared" si="196"/>
        <v>0.33199999999999996</v>
      </c>
      <c r="AY252" s="194">
        <f t="shared" si="196"/>
        <v>0</v>
      </c>
      <c r="AZ252" s="194">
        <f t="shared" si="196"/>
        <v>0</v>
      </c>
      <c r="BA252" s="194">
        <f t="shared" si="196"/>
        <v>0</v>
      </c>
      <c r="BB252" s="194">
        <f t="shared" si="196"/>
        <v>0</v>
      </c>
      <c r="BC252" s="195">
        <f>SUM(D252:BB252)</f>
        <v>1</v>
      </c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5">
      <c r="A253" s="295"/>
      <c r="B253" s="193" t="s">
        <v>107</v>
      </c>
      <c r="C253" s="298"/>
      <c r="D253" s="194">
        <f>D252</f>
        <v>0</v>
      </c>
      <c r="E253" s="194">
        <f t="shared" ref="E253:Q253" si="197">+D253+E252</f>
        <v>0</v>
      </c>
      <c r="F253" s="194">
        <f t="shared" si="197"/>
        <v>0</v>
      </c>
      <c r="G253" s="194">
        <f t="shared" si="197"/>
        <v>0</v>
      </c>
      <c r="H253" s="194">
        <f t="shared" si="197"/>
        <v>0</v>
      </c>
      <c r="I253" s="194">
        <f t="shared" si="197"/>
        <v>0</v>
      </c>
      <c r="J253" s="194">
        <f t="shared" si="197"/>
        <v>0</v>
      </c>
      <c r="K253" s="194">
        <f t="shared" si="197"/>
        <v>0</v>
      </c>
      <c r="L253" s="194">
        <f t="shared" si="197"/>
        <v>0</v>
      </c>
      <c r="M253" s="194">
        <f t="shared" si="197"/>
        <v>0</v>
      </c>
      <c r="N253" s="194">
        <f t="shared" si="197"/>
        <v>0</v>
      </c>
      <c r="O253" s="194">
        <f t="shared" si="197"/>
        <v>0</v>
      </c>
      <c r="P253" s="194">
        <f t="shared" si="197"/>
        <v>0</v>
      </c>
      <c r="Q253" s="194">
        <f t="shared" si="197"/>
        <v>0</v>
      </c>
      <c r="R253" s="194">
        <v>0.05</v>
      </c>
      <c r="S253" s="194">
        <v>0.05</v>
      </c>
      <c r="T253" s="194">
        <v>0.05</v>
      </c>
      <c r="U253" s="194">
        <v>0.05</v>
      </c>
      <c r="V253" s="194">
        <v>0.05</v>
      </c>
      <c r="W253" s="194">
        <v>0.05</v>
      </c>
      <c r="X253" s="194">
        <v>0.05</v>
      </c>
      <c r="Y253" s="194">
        <v>0.05</v>
      </c>
      <c r="Z253" s="194">
        <v>0.05</v>
      </c>
      <c r="AA253" s="194">
        <v>0.05</v>
      </c>
      <c r="AB253" s="194">
        <v>0.05</v>
      </c>
      <c r="AC253" s="194">
        <v>0.05</v>
      </c>
      <c r="AD253" s="194">
        <v>0.1</v>
      </c>
      <c r="AE253" s="194">
        <v>0.11</v>
      </c>
      <c r="AF253" s="194">
        <v>0.12</v>
      </c>
      <c r="AG253" s="82">
        <v>0.13</v>
      </c>
      <c r="AH253" s="194">
        <v>0.14000000000000001</v>
      </c>
      <c r="AI253" s="194">
        <v>0.15</v>
      </c>
      <c r="AJ253" s="194">
        <v>0.16</v>
      </c>
      <c r="AK253" s="194">
        <v>0.17899999999999999</v>
      </c>
      <c r="AL253" s="194">
        <v>0.20799999999999999</v>
      </c>
      <c r="AM253" s="194">
        <v>0.24199999999999999</v>
      </c>
      <c r="AN253" s="194">
        <v>0.30299999999999999</v>
      </c>
      <c r="AO253" s="194">
        <v>0.36499999999999999</v>
      </c>
      <c r="AP253" s="194">
        <v>0.41299999999999998</v>
      </c>
      <c r="AQ253" s="194">
        <v>0.47399999999999998</v>
      </c>
      <c r="AR253" s="194">
        <v>0.53100000000000003</v>
      </c>
      <c r="AS253" s="194">
        <v>0.55600000000000005</v>
      </c>
      <c r="AT253" s="194">
        <v>0.58499999999999996</v>
      </c>
      <c r="AU253" s="194">
        <v>0.624</v>
      </c>
      <c r="AV253" s="194">
        <v>0.64400000000000002</v>
      </c>
      <c r="AW253" s="194">
        <v>0.66800000000000004</v>
      </c>
      <c r="AX253" s="194">
        <v>1</v>
      </c>
      <c r="AY253" s="194">
        <v>1</v>
      </c>
      <c r="AZ253" s="194">
        <v>1</v>
      </c>
      <c r="BA253" s="194">
        <v>1</v>
      </c>
      <c r="BB253" s="194">
        <v>1</v>
      </c>
      <c r="BC253" s="195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x14ac:dyDescent="0.25">
      <c r="A254" s="295"/>
      <c r="B254" s="208"/>
      <c r="C254" s="298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09"/>
      <c r="AF254" s="209"/>
      <c r="AG254" s="83"/>
      <c r="AH254" s="209"/>
      <c r="AI254" s="209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10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247" customFormat="1" x14ac:dyDescent="0.25">
      <c r="A255" s="295"/>
      <c r="B255" s="197" t="s">
        <v>108</v>
      </c>
      <c r="C255" s="198">
        <v>66</v>
      </c>
      <c r="D255" s="199">
        <f t="shared" ref="D255:AI255" si="198">+D251*$C255</f>
        <v>0</v>
      </c>
      <c r="E255" s="199">
        <f t="shared" si="198"/>
        <v>0</v>
      </c>
      <c r="F255" s="199">
        <f t="shared" si="198"/>
        <v>0</v>
      </c>
      <c r="G255" s="199">
        <f t="shared" si="198"/>
        <v>0</v>
      </c>
      <c r="H255" s="199">
        <f t="shared" si="198"/>
        <v>0</v>
      </c>
      <c r="I255" s="199">
        <f t="shared" si="198"/>
        <v>0</v>
      </c>
      <c r="J255" s="199">
        <f t="shared" si="198"/>
        <v>0</v>
      </c>
      <c r="K255" s="199">
        <f t="shared" si="198"/>
        <v>0</v>
      </c>
      <c r="L255" s="199">
        <f t="shared" si="198"/>
        <v>0</v>
      </c>
      <c r="M255" s="199">
        <f t="shared" si="198"/>
        <v>0</v>
      </c>
      <c r="N255" s="199">
        <f t="shared" si="198"/>
        <v>0</v>
      </c>
      <c r="O255" s="199">
        <f t="shared" si="198"/>
        <v>0</v>
      </c>
      <c r="P255" s="199">
        <f t="shared" si="198"/>
        <v>0</v>
      </c>
      <c r="Q255" s="199">
        <f t="shared" si="198"/>
        <v>0</v>
      </c>
      <c r="R255" s="199">
        <f t="shared" si="198"/>
        <v>0</v>
      </c>
      <c r="S255" s="199">
        <f t="shared" si="198"/>
        <v>0</v>
      </c>
      <c r="T255" s="199">
        <f t="shared" si="198"/>
        <v>0</v>
      </c>
      <c r="U255" s="199">
        <f t="shared" si="198"/>
        <v>0</v>
      </c>
      <c r="V255" s="199">
        <f t="shared" si="198"/>
        <v>0</v>
      </c>
      <c r="W255" s="199">
        <f t="shared" si="198"/>
        <v>0</v>
      </c>
      <c r="X255" s="199">
        <f t="shared" si="198"/>
        <v>0</v>
      </c>
      <c r="Y255" s="199">
        <f t="shared" si="198"/>
        <v>0</v>
      </c>
      <c r="Z255" s="199">
        <f t="shared" si="198"/>
        <v>0</v>
      </c>
      <c r="AA255" s="199">
        <f t="shared" si="198"/>
        <v>0</v>
      </c>
      <c r="AB255" s="199">
        <f t="shared" si="198"/>
        <v>0</v>
      </c>
      <c r="AC255" s="199">
        <f t="shared" si="198"/>
        <v>3.3000000000000003</v>
      </c>
      <c r="AD255" s="199">
        <f t="shared" si="198"/>
        <v>6.6000000000000005</v>
      </c>
      <c r="AE255" s="199">
        <f t="shared" si="198"/>
        <v>7.26</v>
      </c>
      <c r="AF255" s="199">
        <f t="shared" si="198"/>
        <v>7.92</v>
      </c>
      <c r="AG255" s="90">
        <f t="shared" si="198"/>
        <v>8.58</v>
      </c>
      <c r="AH255" s="199">
        <f t="shared" si="198"/>
        <v>9.24</v>
      </c>
      <c r="AI255" s="199">
        <f t="shared" si="198"/>
        <v>9.9000000000000021</v>
      </c>
      <c r="AJ255" s="199">
        <f t="shared" ref="AJ255:BB255" si="199">+AJ251*$C255</f>
        <v>10.560000000000002</v>
      </c>
      <c r="AK255" s="199">
        <f t="shared" si="199"/>
        <v>13.200000000000003</v>
      </c>
      <c r="AL255" s="199">
        <f t="shared" si="199"/>
        <v>16.500000000000004</v>
      </c>
      <c r="AM255" s="199">
        <f t="shared" si="199"/>
        <v>19.800000000000004</v>
      </c>
      <c r="AN255" s="199">
        <f t="shared" si="199"/>
        <v>23.1</v>
      </c>
      <c r="AO255" s="199">
        <f t="shared" si="199"/>
        <v>26.400000000000002</v>
      </c>
      <c r="AP255" s="199">
        <f t="shared" si="199"/>
        <v>29.7</v>
      </c>
      <c r="AQ255" s="199">
        <f t="shared" si="199"/>
        <v>33</v>
      </c>
      <c r="AR255" s="199">
        <f t="shared" si="199"/>
        <v>36.300000000000004</v>
      </c>
      <c r="AS255" s="199">
        <f t="shared" si="199"/>
        <v>39.600000000000009</v>
      </c>
      <c r="AT255" s="199">
        <f t="shared" si="199"/>
        <v>42.900000000000006</v>
      </c>
      <c r="AU255" s="199">
        <f t="shared" si="199"/>
        <v>46.20000000000001</v>
      </c>
      <c r="AV255" s="199">
        <f t="shared" si="199"/>
        <v>52.800000000000011</v>
      </c>
      <c r="AW255" s="199">
        <f t="shared" si="199"/>
        <v>62.70000000000001</v>
      </c>
      <c r="AX255" s="199">
        <f t="shared" si="199"/>
        <v>66.000000000000014</v>
      </c>
      <c r="AY255" s="199">
        <f t="shared" si="199"/>
        <v>66.000000000000014</v>
      </c>
      <c r="AZ255" s="199">
        <f t="shared" si="199"/>
        <v>66.000000000000014</v>
      </c>
      <c r="BA255" s="199">
        <f t="shared" si="199"/>
        <v>66.000000000000014</v>
      </c>
      <c r="BB255" s="199">
        <f t="shared" si="199"/>
        <v>66.000000000000014</v>
      </c>
      <c r="BC255" s="200"/>
      <c r="BD255" s="248"/>
      <c r="BE255" s="248"/>
      <c r="BF255" s="248"/>
      <c r="BG255" s="248"/>
      <c r="BH255" s="248"/>
      <c r="BI255" s="248"/>
      <c r="BJ255" s="248"/>
      <c r="BK255" s="248"/>
      <c r="BL255" s="248"/>
      <c r="BM255" s="248"/>
      <c r="BN255" s="248"/>
      <c r="BO255" s="248"/>
      <c r="BP255" s="248"/>
      <c r="BQ255" s="248"/>
      <c r="BR255" s="248"/>
      <c r="BS255" s="248"/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</row>
    <row r="256" spans="1:89" s="247" customFormat="1" ht="13.8" thickBot="1" x14ac:dyDescent="0.3">
      <c r="A256" s="296"/>
      <c r="B256" s="202" t="s">
        <v>109</v>
      </c>
      <c r="C256" s="203" t="str">
        <f>+'NTP or Sold'!B43</f>
        <v>Committed</v>
      </c>
      <c r="D256" s="204">
        <f t="shared" ref="D256:AI256" si="200">+D253*$C255</f>
        <v>0</v>
      </c>
      <c r="E256" s="204">
        <f t="shared" si="200"/>
        <v>0</v>
      </c>
      <c r="F256" s="204">
        <f t="shared" si="200"/>
        <v>0</v>
      </c>
      <c r="G256" s="204">
        <f t="shared" si="200"/>
        <v>0</v>
      </c>
      <c r="H256" s="204">
        <f t="shared" si="200"/>
        <v>0</v>
      </c>
      <c r="I256" s="204">
        <f t="shared" si="200"/>
        <v>0</v>
      </c>
      <c r="J256" s="204">
        <f t="shared" si="200"/>
        <v>0</v>
      </c>
      <c r="K256" s="204">
        <f t="shared" si="200"/>
        <v>0</v>
      </c>
      <c r="L256" s="204">
        <f t="shared" si="200"/>
        <v>0</v>
      </c>
      <c r="M256" s="204">
        <f t="shared" si="200"/>
        <v>0</v>
      </c>
      <c r="N256" s="204">
        <f t="shared" si="200"/>
        <v>0</v>
      </c>
      <c r="O256" s="204">
        <f t="shared" si="200"/>
        <v>0</v>
      </c>
      <c r="P256" s="204">
        <f t="shared" si="200"/>
        <v>0</v>
      </c>
      <c r="Q256" s="204">
        <f t="shared" si="200"/>
        <v>0</v>
      </c>
      <c r="R256" s="204">
        <f t="shared" si="200"/>
        <v>3.3000000000000003</v>
      </c>
      <c r="S256" s="204">
        <f t="shared" si="200"/>
        <v>3.3000000000000003</v>
      </c>
      <c r="T256" s="204">
        <f t="shared" si="200"/>
        <v>3.3000000000000003</v>
      </c>
      <c r="U256" s="204">
        <f t="shared" si="200"/>
        <v>3.3000000000000003</v>
      </c>
      <c r="V256" s="204">
        <f t="shared" si="200"/>
        <v>3.3000000000000003</v>
      </c>
      <c r="W256" s="204">
        <f t="shared" si="200"/>
        <v>3.3000000000000003</v>
      </c>
      <c r="X256" s="204">
        <f t="shared" si="200"/>
        <v>3.3000000000000003</v>
      </c>
      <c r="Y256" s="204">
        <f t="shared" si="200"/>
        <v>3.3000000000000003</v>
      </c>
      <c r="Z256" s="204">
        <f t="shared" si="200"/>
        <v>3.3000000000000003</v>
      </c>
      <c r="AA256" s="204">
        <f t="shared" si="200"/>
        <v>3.3000000000000003</v>
      </c>
      <c r="AB256" s="204">
        <f t="shared" si="200"/>
        <v>3.3000000000000003</v>
      </c>
      <c r="AC256" s="204">
        <f t="shared" si="200"/>
        <v>3.3000000000000003</v>
      </c>
      <c r="AD256" s="204">
        <f t="shared" si="200"/>
        <v>6.6000000000000005</v>
      </c>
      <c r="AE256" s="204">
        <f t="shared" si="200"/>
        <v>7.26</v>
      </c>
      <c r="AF256" s="204">
        <f t="shared" si="200"/>
        <v>7.92</v>
      </c>
      <c r="AG256" s="136">
        <f t="shared" si="200"/>
        <v>8.58</v>
      </c>
      <c r="AH256" s="204">
        <f t="shared" si="200"/>
        <v>9.24</v>
      </c>
      <c r="AI256" s="204">
        <f t="shared" si="200"/>
        <v>9.9</v>
      </c>
      <c r="AJ256" s="204">
        <f t="shared" ref="AJ256:BB256" si="201">+AJ253*$C255</f>
        <v>10.56</v>
      </c>
      <c r="AK256" s="204">
        <f t="shared" si="201"/>
        <v>11.814</v>
      </c>
      <c r="AL256" s="204">
        <f t="shared" si="201"/>
        <v>13.728</v>
      </c>
      <c r="AM256" s="204">
        <f t="shared" si="201"/>
        <v>15.972</v>
      </c>
      <c r="AN256" s="204">
        <f t="shared" si="201"/>
        <v>19.998000000000001</v>
      </c>
      <c r="AO256" s="204">
        <f t="shared" si="201"/>
        <v>24.09</v>
      </c>
      <c r="AP256" s="204">
        <f t="shared" si="201"/>
        <v>27.257999999999999</v>
      </c>
      <c r="AQ256" s="204">
        <f t="shared" si="201"/>
        <v>31.283999999999999</v>
      </c>
      <c r="AR256" s="204">
        <f t="shared" si="201"/>
        <v>35.045999999999999</v>
      </c>
      <c r="AS256" s="204">
        <f t="shared" si="201"/>
        <v>36.696000000000005</v>
      </c>
      <c r="AT256" s="204">
        <f t="shared" si="201"/>
        <v>38.61</v>
      </c>
      <c r="AU256" s="204">
        <f t="shared" si="201"/>
        <v>41.183999999999997</v>
      </c>
      <c r="AV256" s="204">
        <f t="shared" si="201"/>
        <v>42.503999999999998</v>
      </c>
      <c r="AW256" s="204">
        <f t="shared" si="201"/>
        <v>44.088000000000001</v>
      </c>
      <c r="AX256" s="204">
        <f t="shared" si="201"/>
        <v>66</v>
      </c>
      <c r="AY256" s="204">
        <f t="shared" si="201"/>
        <v>66</v>
      </c>
      <c r="AZ256" s="204">
        <f t="shared" si="201"/>
        <v>66</v>
      </c>
      <c r="BA256" s="204">
        <f t="shared" si="201"/>
        <v>66</v>
      </c>
      <c r="BB256" s="204">
        <f t="shared" si="201"/>
        <v>66</v>
      </c>
      <c r="BC256" s="205"/>
      <c r="BD256" s="248"/>
      <c r="BE256" s="248"/>
      <c r="BF256" s="248"/>
      <c r="BG256" s="248"/>
      <c r="BH256" s="248"/>
      <c r="BI256" s="248"/>
      <c r="BJ256" s="248"/>
      <c r="BK256" s="248"/>
      <c r="BL256" s="248"/>
      <c r="BM256" s="248"/>
      <c r="BN256" s="248"/>
      <c r="BO256" s="248"/>
      <c r="BP256" s="248"/>
      <c r="BQ256" s="248"/>
      <c r="BR256" s="248"/>
      <c r="BS256" s="248"/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</row>
    <row r="257" spans="2:89" s="114" customFormat="1" ht="15" customHeight="1" thickTop="1" x14ac:dyDescent="0.25">
      <c r="B257" s="110" t="str">
        <f>+'NTP or Sold'!H22</f>
        <v>LM6000</v>
      </c>
      <c r="C257" s="290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5">
      <c r="B258" s="115" t="s">
        <v>104</v>
      </c>
      <c r="C258" s="291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5">
      <c r="B259" s="115" t="s">
        <v>105</v>
      </c>
      <c r="C259" s="291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5">
      <c r="B260" s="115" t="s">
        <v>106</v>
      </c>
      <c r="C260" s="291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5">
      <c r="B261" s="115" t="s">
        <v>107</v>
      </c>
      <c r="C261" s="291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5">
      <c r="B262" s="119"/>
      <c r="C262" s="291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5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8" thickBot="1" x14ac:dyDescent="0.3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5">
      <c r="B265" s="110" t="str">
        <f>+'NTP or Sold'!H23</f>
        <v>LM6000</v>
      </c>
      <c r="C265" s="290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5">
      <c r="B266" s="115" t="s">
        <v>104</v>
      </c>
      <c r="C266" s="291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5">
      <c r="B267" s="115" t="s">
        <v>105</v>
      </c>
      <c r="C267" s="291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5">
      <c r="B268" s="115" t="s">
        <v>106</v>
      </c>
      <c r="C268" s="291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5">
      <c r="B269" s="115" t="s">
        <v>107</v>
      </c>
      <c r="C269" s="291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5">
      <c r="B270" s="119"/>
      <c r="C270" s="291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5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8" thickBot="1" x14ac:dyDescent="0.3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2" customFormat="1" ht="15" customHeight="1" thickTop="1" x14ac:dyDescent="0.25">
      <c r="A273" s="294">
        <v>4</v>
      </c>
      <c r="B273" s="197" t="str">
        <f>+'NTP or Sold'!H25</f>
        <v>LM6000</v>
      </c>
      <c r="C273" s="297" t="str">
        <f>+'NTP or Sold'!T25</f>
        <v>Fountain Valley PSCO (ENA) - 90%</v>
      </c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81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42"/>
    </row>
    <row r="274" spans="1:89" s="196" customFormat="1" x14ac:dyDescent="0.25">
      <c r="A274" s="295"/>
      <c r="B274" s="193" t="s">
        <v>104</v>
      </c>
      <c r="C274" s="298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f>16.7/336</f>
        <v>4.9702380952380949E-2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2">+(0.95-0.0497)/18</f>
        <v>5.0016666666666668E-2</v>
      </c>
      <c r="Y274" s="194">
        <f t="shared" si="222"/>
        <v>5.0016666666666668E-2</v>
      </c>
      <c r="Z274" s="194">
        <f t="shared" si="222"/>
        <v>5.0016666666666668E-2</v>
      </c>
      <c r="AA274" s="194">
        <f t="shared" si="222"/>
        <v>5.0016666666666668E-2</v>
      </c>
      <c r="AB274" s="194">
        <f t="shared" si="222"/>
        <v>5.0016666666666668E-2</v>
      </c>
      <c r="AC274" s="194">
        <f t="shared" si="222"/>
        <v>5.0016666666666668E-2</v>
      </c>
      <c r="AD274" s="82">
        <f t="shared" si="222"/>
        <v>5.0016666666666668E-2</v>
      </c>
      <c r="AE274" s="194">
        <f t="shared" si="222"/>
        <v>5.0016666666666668E-2</v>
      </c>
      <c r="AF274" s="194">
        <f t="shared" si="222"/>
        <v>5.0016666666666668E-2</v>
      </c>
      <c r="AG274" s="194">
        <f t="shared" si="222"/>
        <v>5.0016666666666668E-2</v>
      </c>
      <c r="AH274" s="194">
        <f t="shared" si="222"/>
        <v>5.0016666666666668E-2</v>
      </c>
      <c r="AI274" s="194">
        <f t="shared" si="222"/>
        <v>5.0016666666666668E-2</v>
      </c>
      <c r="AJ274" s="194">
        <f t="shared" si="222"/>
        <v>5.0016666666666668E-2</v>
      </c>
      <c r="AK274" s="194">
        <f t="shared" si="222"/>
        <v>5.0016666666666668E-2</v>
      </c>
      <c r="AL274" s="194">
        <f t="shared" si="222"/>
        <v>5.0016666666666668E-2</v>
      </c>
      <c r="AM274" s="194">
        <f t="shared" si="222"/>
        <v>5.0016666666666668E-2</v>
      </c>
      <c r="AN274" s="194">
        <f t="shared" si="222"/>
        <v>5.0016666666666668E-2</v>
      </c>
      <c r="AO274" s="194">
        <f t="shared" si="222"/>
        <v>5.0016666666666668E-2</v>
      </c>
      <c r="AP274" s="194">
        <v>0</v>
      </c>
      <c r="AQ274" s="194">
        <v>0</v>
      </c>
      <c r="AR274" s="194">
        <v>0</v>
      </c>
      <c r="AS274" s="194">
        <v>0</v>
      </c>
      <c r="AT274" s="194">
        <v>0.05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1.0000023809523813</v>
      </c>
      <c r="BD274" s="193"/>
    </row>
    <row r="275" spans="1:89" s="196" customFormat="1" x14ac:dyDescent="0.25">
      <c r="A275" s="295"/>
      <c r="B275" s="193" t="s">
        <v>105</v>
      </c>
      <c r="C275" s="298"/>
      <c r="D275" s="194">
        <f>D274</f>
        <v>0</v>
      </c>
      <c r="E275" s="194">
        <f t="shared" ref="E275:AJ275" si="223">+D275+E274</f>
        <v>0</v>
      </c>
      <c r="F275" s="194">
        <f t="shared" si="223"/>
        <v>0</v>
      </c>
      <c r="G275" s="194">
        <f t="shared" si="223"/>
        <v>0</v>
      </c>
      <c r="H275" s="194">
        <f t="shared" si="223"/>
        <v>0</v>
      </c>
      <c r="I275" s="194">
        <f t="shared" si="223"/>
        <v>0</v>
      </c>
      <c r="J275" s="194">
        <f t="shared" si="223"/>
        <v>0</v>
      </c>
      <c r="K275" s="194">
        <f t="shared" si="223"/>
        <v>0</v>
      </c>
      <c r="L275" s="194">
        <f t="shared" si="223"/>
        <v>0</v>
      </c>
      <c r="M275" s="194">
        <f t="shared" si="223"/>
        <v>0</v>
      </c>
      <c r="N275" s="194">
        <f t="shared" si="223"/>
        <v>4.9702380952380949E-2</v>
      </c>
      <c r="O275" s="194">
        <f t="shared" si="223"/>
        <v>4.9702380952380949E-2</v>
      </c>
      <c r="P275" s="194">
        <f t="shared" si="223"/>
        <v>4.9702380952380949E-2</v>
      </c>
      <c r="Q275" s="194">
        <f t="shared" si="223"/>
        <v>4.9702380952380949E-2</v>
      </c>
      <c r="R275" s="194">
        <f t="shared" si="223"/>
        <v>4.9702380952380949E-2</v>
      </c>
      <c r="S275" s="194">
        <f t="shared" si="223"/>
        <v>4.9702380952380949E-2</v>
      </c>
      <c r="T275" s="194">
        <f t="shared" si="223"/>
        <v>4.9702380952380949E-2</v>
      </c>
      <c r="U275" s="194">
        <f t="shared" si="223"/>
        <v>4.9702380952380949E-2</v>
      </c>
      <c r="V275" s="194">
        <f t="shared" si="223"/>
        <v>4.9702380952380949E-2</v>
      </c>
      <c r="W275" s="194">
        <f t="shared" si="223"/>
        <v>4.9702380952380949E-2</v>
      </c>
      <c r="X275" s="194">
        <f t="shared" si="223"/>
        <v>9.9719047619047624E-2</v>
      </c>
      <c r="Y275" s="194">
        <f t="shared" si="223"/>
        <v>0.14973571428571431</v>
      </c>
      <c r="Z275" s="194">
        <f t="shared" si="223"/>
        <v>0.19975238095238096</v>
      </c>
      <c r="AA275" s="194">
        <f t="shared" si="223"/>
        <v>0.24976904761904761</v>
      </c>
      <c r="AB275" s="194">
        <f t="shared" si="223"/>
        <v>0.29978571428571427</v>
      </c>
      <c r="AC275" s="194">
        <f t="shared" si="223"/>
        <v>0.34980238095238092</v>
      </c>
      <c r="AD275" s="82">
        <f t="shared" si="223"/>
        <v>0.39981904761904757</v>
      </c>
      <c r="AE275" s="194">
        <f t="shared" si="223"/>
        <v>0.44983571428571423</v>
      </c>
      <c r="AF275" s="194">
        <f t="shared" si="223"/>
        <v>0.49985238095238088</v>
      </c>
      <c r="AG275" s="194">
        <f t="shared" si="223"/>
        <v>0.54986904761904754</v>
      </c>
      <c r="AH275" s="194">
        <f t="shared" si="223"/>
        <v>0.59988571428571424</v>
      </c>
      <c r="AI275" s="194">
        <f t="shared" si="223"/>
        <v>0.64990238095238095</v>
      </c>
      <c r="AJ275" s="194">
        <f t="shared" si="223"/>
        <v>0.69991904761904766</v>
      </c>
      <c r="AK275" s="194">
        <f t="shared" ref="AK275:BB275" si="224">+AJ275+AK274</f>
        <v>0.74993571428571437</v>
      </c>
      <c r="AL275" s="194">
        <f t="shared" si="224"/>
        <v>0.79995238095238108</v>
      </c>
      <c r="AM275" s="194">
        <f t="shared" si="224"/>
        <v>0.84996904761904779</v>
      </c>
      <c r="AN275" s="194">
        <f t="shared" si="224"/>
        <v>0.8999857142857145</v>
      </c>
      <c r="AO275" s="194">
        <f t="shared" si="224"/>
        <v>0.95000238095238121</v>
      </c>
      <c r="AP275" s="194">
        <f t="shared" si="224"/>
        <v>0.95000238095238121</v>
      </c>
      <c r="AQ275" s="194">
        <f t="shared" si="224"/>
        <v>0.95000238095238121</v>
      </c>
      <c r="AR275" s="194">
        <f t="shared" si="224"/>
        <v>0.95000238095238121</v>
      </c>
      <c r="AS275" s="194">
        <f t="shared" si="224"/>
        <v>0.95000238095238121</v>
      </c>
      <c r="AT275" s="194">
        <f t="shared" si="224"/>
        <v>1.0000023809523813</v>
      </c>
      <c r="AU275" s="194">
        <f t="shared" si="224"/>
        <v>1.0000023809523813</v>
      </c>
      <c r="AV275" s="194">
        <f t="shared" si="224"/>
        <v>1.0000023809523813</v>
      </c>
      <c r="AW275" s="194">
        <f t="shared" si="224"/>
        <v>1.0000023809523813</v>
      </c>
      <c r="AX275" s="194">
        <f t="shared" si="224"/>
        <v>1.0000023809523813</v>
      </c>
      <c r="AY275" s="194">
        <f t="shared" si="224"/>
        <v>1.0000023809523813</v>
      </c>
      <c r="AZ275" s="194">
        <f t="shared" si="224"/>
        <v>1.0000023809523813</v>
      </c>
      <c r="BA275" s="194">
        <f t="shared" si="224"/>
        <v>1.0000023809523813</v>
      </c>
      <c r="BB275" s="194">
        <f t="shared" si="224"/>
        <v>1.0000023809523813</v>
      </c>
      <c r="BC275" s="195"/>
      <c r="BD275" s="193"/>
    </row>
    <row r="276" spans="1:89" s="196" customFormat="1" x14ac:dyDescent="0.25">
      <c r="A276" s="295"/>
      <c r="B276" s="193" t="s">
        <v>106</v>
      </c>
      <c r="C276" s="298"/>
      <c r="D276" s="194">
        <v>0</v>
      </c>
      <c r="E276" s="194">
        <v>0</v>
      </c>
      <c r="F276" s="194">
        <v>0</v>
      </c>
      <c r="G276" s="194">
        <v>0</v>
      </c>
      <c r="H276" s="194">
        <v>0</v>
      </c>
      <c r="I276" s="194">
        <v>0</v>
      </c>
      <c r="J276" s="194">
        <v>0</v>
      </c>
      <c r="K276" s="194">
        <v>0</v>
      </c>
      <c r="L276" s="194">
        <v>0</v>
      </c>
      <c r="M276" s="194">
        <v>0</v>
      </c>
      <c r="N276" s="194">
        <v>0.05</v>
      </c>
      <c r="O276" s="194">
        <v>0</v>
      </c>
      <c r="P276" s="194">
        <v>0</v>
      </c>
      <c r="Q276" s="194">
        <v>0</v>
      </c>
      <c r="R276" s="194">
        <v>0</v>
      </c>
      <c r="S276" s="194">
        <v>0</v>
      </c>
      <c r="T276" s="194">
        <v>0</v>
      </c>
      <c r="U276" s="194">
        <v>0</v>
      </c>
      <c r="V276" s="194">
        <v>0</v>
      </c>
      <c r="W276" s="194">
        <v>0</v>
      </c>
      <c r="X276" s="194">
        <f t="shared" ref="X276:AO276" si="225">+(0.34-0.05)/18</f>
        <v>1.6111111111111114E-2</v>
      </c>
      <c r="Y276" s="194">
        <f t="shared" si="225"/>
        <v>1.6111111111111114E-2</v>
      </c>
      <c r="Z276" s="194">
        <f t="shared" si="225"/>
        <v>1.6111111111111114E-2</v>
      </c>
      <c r="AA276" s="194">
        <f t="shared" si="225"/>
        <v>1.6111111111111114E-2</v>
      </c>
      <c r="AB276" s="194">
        <f t="shared" si="225"/>
        <v>1.6111111111111114E-2</v>
      </c>
      <c r="AC276" s="194">
        <f t="shared" si="225"/>
        <v>1.6111111111111114E-2</v>
      </c>
      <c r="AD276" s="82">
        <f t="shared" si="225"/>
        <v>1.6111111111111114E-2</v>
      </c>
      <c r="AE276" s="194">
        <f t="shared" si="225"/>
        <v>1.6111111111111114E-2</v>
      </c>
      <c r="AF276" s="194">
        <f t="shared" si="225"/>
        <v>1.6111111111111114E-2</v>
      </c>
      <c r="AG276" s="194">
        <f t="shared" si="225"/>
        <v>1.6111111111111114E-2</v>
      </c>
      <c r="AH276" s="194">
        <f t="shared" si="225"/>
        <v>1.6111111111111114E-2</v>
      </c>
      <c r="AI276" s="194">
        <f t="shared" si="225"/>
        <v>1.6111111111111114E-2</v>
      </c>
      <c r="AJ276" s="194">
        <f t="shared" si="225"/>
        <v>1.6111111111111114E-2</v>
      </c>
      <c r="AK276" s="194">
        <f t="shared" si="225"/>
        <v>1.6111111111111114E-2</v>
      </c>
      <c r="AL276" s="194">
        <f t="shared" si="225"/>
        <v>1.6111111111111114E-2</v>
      </c>
      <c r="AM276" s="194">
        <f t="shared" si="225"/>
        <v>1.6111111111111114E-2</v>
      </c>
      <c r="AN276" s="194">
        <f t="shared" si="225"/>
        <v>1.6111111111111114E-2</v>
      </c>
      <c r="AO276" s="194">
        <f t="shared" si="225"/>
        <v>1.6111111111111114E-2</v>
      </c>
      <c r="AP276" s="194">
        <v>0.66</v>
      </c>
      <c r="AQ276" s="194">
        <v>0</v>
      </c>
      <c r="AR276" s="194">
        <v>0</v>
      </c>
      <c r="AS276" s="194">
        <v>0</v>
      </c>
      <c r="AT276" s="194">
        <v>0</v>
      </c>
      <c r="AU276" s="194">
        <v>0</v>
      </c>
      <c r="AV276" s="194">
        <v>0</v>
      </c>
      <c r="AW276" s="194">
        <v>0</v>
      </c>
      <c r="AX276" s="194">
        <v>0</v>
      </c>
      <c r="AY276" s="194">
        <v>0</v>
      </c>
      <c r="AZ276" s="194">
        <v>0</v>
      </c>
      <c r="BA276" s="194">
        <v>0</v>
      </c>
      <c r="BB276" s="194">
        <v>0</v>
      </c>
      <c r="BC276" s="195">
        <f>SUM(D276:BB276)</f>
        <v>1</v>
      </c>
      <c r="BD276" s="193"/>
    </row>
    <row r="277" spans="1:89" s="196" customFormat="1" x14ac:dyDescent="0.25">
      <c r="A277" s="295"/>
      <c r="B277" s="193" t="s">
        <v>107</v>
      </c>
      <c r="C277" s="298"/>
      <c r="D277" s="194">
        <f>D276</f>
        <v>0</v>
      </c>
      <c r="E277" s="194">
        <f t="shared" ref="E277:AJ277" si="226">+D277+E276</f>
        <v>0</v>
      </c>
      <c r="F277" s="194">
        <f t="shared" si="226"/>
        <v>0</v>
      </c>
      <c r="G277" s="194">
        <f t="shared" si="226"/>
        <v>0</v>
      </c>
      <c r="H277" s="194">
        <f t="shared" si="226"/>
        <v>0</v>
      </c>
      <c r="I277" s="194">
        <f t="shared" si="226"/>
        <v>0</v>
      </c>
      <c r="J277" s="194">
        <f t="shared" si="226"/>
        <v>0</v>
      </c>
      <c r="K277" s="194">
        <f t="shared" si="226"/>
        <v>0</v>
      </c>
      <c r="L277" s="194">
        <f t="shared" si="226"/>
        <v>0</v>
      </c>
      <c r="M277" s="194">
        <f t="shared" si="226"/>
        <v>0</v>
      </c>
      <c r="N277" s="194">
        <f t="shared" si="226"/>
        <v>0.05</v>
      </c>
      <c r="O277" s="194">
        <f t="shared" si="226"/>
        <v>0.05</v>
      </c>
      <c r="P277" s="194">
        <f t="shared" si="226"/>
        <v>0.05</v>
      </c>
      <c r="Q277" s="194">
        <f t="shared" si="226"/>
        <v>0.05</v>
      </c>
      <c r="R277" s="194">
        <f t="shared" si="226"/>
        <v>0.05</v>
      </c>
      <c r="S277" s="194">
        <f t="shared" si="226"/>
        <v>0.05</v>
      </c>
      <c r="T277" s="194">
        <f t="shared" si="226"/>
        <v>0.05</v>
      </c>
      <c r="U277" s="194">
        <f t="shared" si="226"/>
        <v>0.05</v>
      </c>
      <c r="V277" s="194">
        <f t="shared" si="226"/>
        <v>0.05</v>
      </c>
      <c r="W277" s="194">
        <f t="shared" si="226"/>
        <v>0.05</v>
      </c>
      <c r="X277" s="194">
        <f t="shared" si="226"/>
        <v>6.611111111111112E-2</v>
      </c>
      <c r="Y277" s="194">
        <f t="shared" si="226"/>
        <v>8.2222222222222238E-2</v>
      </c>
      <c r="Z277" s="194">
        <f t="shared" si="226"/>
        <v>9.8333333333333356E-2</v>
      </c>
      <c r="AA277" s="194">
        <f t="shared" si="226"/>
        <v>0.11444444444444447</v>
      </c>
      <c r="AB277" s="194">
        <f t="shared" si="226"/>
        <v>0.13055555555555559</v>
      </c>
      <c r="AC277" s="194">
        <f t="shared" si="226"/>
        <v>0.1466666666666667</v>
      </c>
      <c r="AD277" s="82">
        <f t="shared" si="226"/>
        <v>0.1627777777777778</v>
      </c>
      <c r="AE277" s="194">
        <f t="shared" si="226"/>
        <v>0.1788888888888889</v>
      </c>
      <c r="AF277" s="194">
        <f t="shared" si="226"/>
        <v>0.19500000000000001</v>
      </c>
      <c r="AG277" s="194">
        <f t="shared" si="226"/>
        <v>0.21111111111111111</v>
      </c>
      <c r="AH277" s="194">
        <f t="shared" si="226"/>
        <v>0.22722222222222221</v>
      </c>
      <c r="AI277" s="194">
        <f t="shared" si="226"/>
        <v>0.24333333333333332</v>
      </c>
      <c r="AJ277" s="194">
        <f t="shared" si="226"/>
        <v>0.25944444444444442</v>
      </c>
      <c r="AK277" s="194">
        <f t="shared" ref="AK277:BB277" si="227">+AJ277+AK276</f>
        <v>0.27555555555555555</v>
      </c>
      <c r="AL277" s="194">
        <f t="shared" si="227"/>
        <v>0.29166666666666669</v>
      </c>
      <c r="AM277" s="194">
        <f t="shared" si="227"/>
        <v>0.30777777777777782</v>
      </c>
      <c r="AN277" s="194">
        <f t="shared" si="227"/>
        <v>0.32388888888888895</v>
      </c>
      <c r="AO277" s="194">
        <f t="shared" si="227"/>
        <v>0.34000000000000008</v>
      </c>
      <c r="AP277" s="194">
        <f t="shared" si="227"/>
        <v>1</v>
      </c>
      <c r="AQ277" s="194">
        <f t="shared" si="227"/>
        <v>1</v>
      </c>
      <c r="AR277" s="194">
        <f t="shared" si="227"/>
        <v>1</v>
      </c>
      <c r="AS277" s="194">
        <f t="shared" si="227"/>
        <v>1</v>
      </c>
      <c r="AT277" s="194">
        <f t="shared" si="227"/>
        <v>1</v>
      </c>
      <c r="AU277" s="194">
        <f t="shared" si="227"/>
        <v>1</v>
      </c>
      <c r="AV277" s="194">
        <f t="shared" si="227"/>
        <v>1</v>
      </c>
      <c r="AW277" s="194">
        <f t="shared" si="227"/>
        <v>1</v>
      </c>
      <c r="AX277" s="194">
        <f t="shared" si="227"/>
        <v>1</v>
      </c>
      <c r="AY277" s="194">
        <f t="shared" si="227"/>
        <v>1</v>
      </c>
      <c r="AZ277" s="194">
        <f t="shared" si="227"/>
        <v>1</v>
      </c>
      <c r="BA277" s="194">
        <f t="shared" si="227"/>
        <v>1</v>
      </c>
      <c r="BB277" s="194">
        <f t="shared" si="227"/>
        <v>1</v>
      </c>
      <c r="BC277" s="195"/>
      <c r="BD277" s="193"/>
    </row>
    <row r="278" spans="1:89" s="211" customFormat="1" x14ac:dyDescent="0.25">
      <c r="A278" s="295"/>
      <c r="B278" s="208"/>
      <c r="C278" s="298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  <c r="AA278" s="209"/>
      <c r="AB278" s="209"/>
      <c r="AC278" s="209"/>
      <c r="AD278" s="83"/>
      <c r="AE278" s="209"/>
      <c r="AF278" s="209"/>
      <c r="AG278" s="209"/>
      <c r="AH278" s="209"/>
      <c r="AI278" s="209"/>
      <c r="AJ278" s="209"/>
      <c r="AK278" s="209"/>
      <c r="AL278" s="209"/>
      <c r="AM278" s="209"/>
      <c r="AN278" s="209"/>
      <c r="AO278" s="209"/>
      <c r="AP278" s="209"/>
      <c r="AQ278" s="209"/>
      <c r="AR278" s="209"/>
      <c r="AS278" s="209"/>
      <c r="AT278" s="209"/>
      <c r="AU278" s="209"/>
      <c r="AV278" s="209"/>
      <c r="AW278" s="209"/>
      <c r="AX278" s="209"/>
      <c r="AY278" s="209"/>
      <c r="AZ278" s="209"/>
      <c r="BA278" s="209"/>
      <c r="BB278" s="209"/>
      <c r="BC278" s="210"/>
      <c r="BD278" s="208"/>
    </row>
    <row r="279" spans="1:89" s="197" customFormat="1" x14ac:dyDescent="0.25">
      <c r="A279" s="295"/>
      <c r="B279" s="197" t="s">
        <v>108</v>
      </c>
      <c r="C279" s="198">
        <v>14.5</v>
      </c>
      <c r="D279" s="199">
        <f t="shared" ref="D279:AI279" si="228">+D275*$C279</f>
        <v>0</v>
      </c>
      <c r="E279" s="199">
        <f t="shared" si="228"/>
        <v>0</v>
      </c>
      <c r="F279" s="199">
        <f t="shared" si="228"/>
        <v>0</v>
      </c>
      <c r="G279" s="199">
        <f t="shared" si="228"/>
        <v>0</v>
      </c>
      <c r="H279" s="199">
        <f t="shared" si="228"/>
        <v>0</v>
      </c>
      <c r="I279" s="199">
        <f t="shared" si="228"/>
        <v>0</v>
      </c>
      <c r="J279" s="199">
        <f t="shared" si="228"/>
        <v>0</v>
      </c>
      <c r="K279" s="199">
        <f t="shared" si="228"/>
        <v>0</v>
      </c>
      <c r="L279" s="199">
        <f t="shared" si="228"/>
        <v>0</v>
      </c>
      <c r="M279" s="199">
        <f t="shared" si="228"/>
        <v>0</v>
      </c>
      <c r="N279" s="199">
        <f t="shared" si="228"/>
        <v>0.72068452380952375</v>
      </c>
      <c r="O279" s="199">
        <f t="shared" si="228"/>
        <v>0.72068452380952375</v>
      </c>
      <c r="P279" s="199">
        <f t="shared" si="228"/>
        <v>0.72068452380952375</v>
      </c>
      <c r="Q279" s="199">
        <f t="shared" si="228"/>
        <v>0.72068452380952375</v>
      </c>
      <c r="R279" s="199">
        <f t="shared" si="228"/>
        <v>0.72068452380952375</v>
      </c>
      <c r="S279" s="199">
        <f t="shared" si="228"/>
        <v>0.72068452380952375</v>
      </c>
      <c r="T279" s="199">
        <f t="shared" si="228"/>
        <v>0.72068452380952375</v>
      </c>
      <c r="U279" s="199">
        <f t="shared" si="228"/>
        <v>0.72068452380952375</v>
      </c>
      <c r="V279" s="199">
        <f t="shared" si="228"/>
        <v>0.72068452380952375</v>
      </c>
      <c r="W279" s="199">
        <f t="shared" si="228"/>
        <v>0.72068452380952375</v>
      </c>
      <c r="X279" s="199">
        <f t="shared" si="228"/>
        <v>1.4459261904761906</v>
      </c>
      <c r="Y279" s="199">
        <f t="shared" si="228"/>
        <v>2.1711678571428576</v>
      </c>
      <c r="Z279" s="199">
        <f t="shared" si="228"/>
        <v>2.896409523809524</v>
      </c>
      <c r="AA279" s="199">
        <f t="shared" si="228"/>
        <v>3.6216511904761903</v>
      </c>
      <c r="AB279" s="199">
        <f t="shared" si="228"/>
        <v>4.3468928571428567</v>
      </c>
      <c r="AC279" s="199">
        <f t="shared" si="228"/>
        <v>5.072134523809523</v>
      </c>
      <c r="AD279" s="90">
        <f t="shared" si="228"/>
        <v>5.7973761904761902</v>
      </c>
      <c r="AE279" s="199">
        <f t="shared" si="228"/>
        <v>6.5226178571428566</v>
      </c>
      <c r="AF279" s="199">
        <f t="shared" si="228"/>
        <v>7.2478595238095229</v>
      </c>
      <c r="AG279" s="199">
        <f t="shared" si="228"/>
        <v>7.9731011904761893</v>
      </c>
      <c r="AH279" s="199">
        <f t="shared" si="228"/>
        <v>8.6983428571428565</v>
      </c>
      <c r="AI279" s="199">
        <f t="shared" si="228"/>
        <v>9.4235845238095237</v>
      </c>
      <c r="AJ279" s="199">
        <f t="shared" ref="AJ279:BB279" si="229">+AJ275*$C279</f>
        <v>10.148826190476191</v>
      </c>
      <c r="AK279" s="199">
        <f t="shared" si="229"/>
        <v>10.874067857142858</v>
      </c>
      <c r="AL279" s="199">
        <f t="shared" si="229"/>
        <v>11.599309523809525</v>
      </c>
      <c r="AM279" s="199">
        <f t="shared" si="229"/>
        <v>12.324551190476193</v>
      </c>
      <c r="AN279" s="199">
        <f t="shared" si="229"/>
        <v>13.04979285714286</v>
      </c>
      <c r="AO279" s="199">
        <f t="shared" si="229"/>
        <v>13.775034523809527</v>
      </c>
      <c r="AP279" s="199">
        <f t="shared" si="229"/>
        <v>13.775034523809527</v>
      </c>
      <c r="AQ279" s="199">
        <f t="shared" si="229"/>
        <v>13.775034523809527</v>
      </c>
      <c r="AR279" s="199">
        <f t="shared" si="229"/>
        <v>13.775034523809527</v>
      </c>
      <c r="AS279" s="199">
        <f t="shared" si="229"/>
        <v>13.775034523809527</v>
      </c>
      <c r="AT279" s="199">
        <f t="shared" si="229"/>
        <v>14.500034523809529</v>
      </c>
      <c r="AU279" s="199">
        <f t="shared" si="229"/>
        <v>14.500034523809529</v>
      </c>
      <c r="AV279" s="199">
        <f t="shared" si="229"/>
        <v>14.500034523809529</v>
      </c>
      <c r="AW279" s="199">
        <f t="shared" si="229"/>
        <v>14.500034523809529</v>
      </c>
      <c r="AX279" s="199">
        <f t="shared" si="229"/>
        <v>14.500034523809529</v>
      </c>
      <c r="AY279" s="199">
        <f t="shared" si="229"/>
        <v>14.500034523809529</v>
      </c>
      <c r="AZ279" s="199">
        <f t="shared" si="229"/>
        <v>14.500034523809529</v>
      </c>
      <c r="BA279" s="199">
        <f t="shared" si="229"/>
        <v>14.500034523809529</v>
      </c>
      <c r="BB279" s="199">
        <f t="shared" si="229"/>
        <v>14.500034523809529</v>
      </c>
      <c r="BC279" s="200"/>
      <c r="BD279" s="201"/>
      <c r="BE279" s="201"/>
      <c r="BF279" s="201"/>
      <c r="BG279" s="201"/>
      <c r="BH279" s="201"/>
      <c r="BI279" s="201"/>
      <c r="BJ279" s="201"/>
      <c r="BK279" s="201"/>
      <c r="BL279" s="201"/>
      <c r="BM279" s="201"/>
      <c r="BN279" s="201"/>
      <c r="BO279" s="201"/>
      <c r="BP279" s="201"/>
      <c r="BQ279" s="201"/>
      <c r="BR279" s="201"/>
      <c r="BS279" s="201"/>
      <c r="BT279" s="201"/>
      <c r="BU279" s="201"/>
      <c r="BV279" s="201"/>
      <c r="BW279" s="201"/>
      <c r="BX279" s="201"/>
      <c r="BY279" s="201"/>
      <c r="BZ279" s="201"/>
      <c r="CA279" s="201"/>
      <c r="CB279" s="201"/>
      <c r="CC279" s="201"/>
      <c r="CD279" s="201"/>
      <c r="CE279" s="201"/>
      <c r="CF279" s="201"/>
      <c r="CG279" s="201"/>
      <c r="CH279" s="201"/>
      <c r="CI279" s="201"/>
      <c r="CJ279" s="201"/>
      <c r="CK279" s="201"/>
    </row>
    <row r="280" spans="1:89" s="202" customFormat="1" ht="13.8" thickBot="1" x14ac:dyDescent="0.3">
      <c r="A280" s="296"/>
      <c r="B280" s="202" t="s">
        <v>109</v>
      </c>
      <c r="C280" s="203" t="str">
        <f>+'NTP or Sold'!C25</f>
        <v>Committed</v>
      </c>
      <c r="D280" s="204">
        <f t="shared" ref="D280:AI280" si="230">+D277*$C279</f>
        <v>0</v>
      </c>
      <c r="E280" s="204">
        <f t="shared" si="230"/>
        <v>0</v>
      </c>
      <c r="F280" s="204">
        <f t="shared" si="230"/>
        <v>0</v>
      </c>
      <c r="G280" s="204">
        <f t="shared" si="230"/>
        <v>0</v>
      </c>
      <c r="H280" s="204">
        <f t="shared" si="230"/>
        <v>0</v>
      </c>
      <c r="I280" s="204">
        <f t="shared" si="230"/>
        <v>0</v>
      </c>
      <c r="J280" s="204">
        <f t="shared" si="230"/>
        <v>0</v>
      </c>
      <c r="K280" s="204">
        <f t="shared" si="230"/>
        <v>0</v>
      </c>
      <c r="L280" s="204">
        <f t="shared" si="230"/>
        <v>0</v>
      </c>
      <c r="M280" s="204">
        <f t="shared" si="230"/>
        <v>0</v>
      </c>
      <c r="N280" s="204">
        <f t="shared" si="230"/>
        <v>0.72500000000000009</v>
      </c>
      <c r="O280" s="204">
        <f t="shared" si="230"/>
        <v>0.72500000000000009</v>
      </c>
      <c r="P280" s="204">
        <f t="shared" si="230"/>
        <v>0.72500000000000009</v>
      </c>
      <c r="Q280" s="204">
        <f t="shared" si="230"/>
        <v>0.72500000000000009</v>
      </c>
      <c r="R280" s="204">
        <f t="shared" si="230"/>
        <v>0.72500000000000009</v>
      </c>
      <c r="S280" s="204">
        <f t="shared" si="230"/>
        <v>0.72500000000000009</v>
      </c>
      <c r="T280" s="204">
        <f t="shared" si="230"/>
        <v>0.72500000000000009</v>
      </c>
      <c r="U280" s="204">
        <f t="shared" si="230"/>
        <v>0.72500000000000009</v>
      </c>
      <c r="V280" s="204">
        <f t="shared" si="230"/>
        <v>0.72500000000000009</v>
      </c>
      <c r="W280" s="204">
        <f t="shared" si="230"/>
        <v>0.72500000000000009</v>
      </c>
      <c r="X280" s="204">
        <f t="shared" si="230"/>
        <v>0.9586111111111113</v>
      </c>
      <c r="Y280" s="204">
        <f t="shared" si="230"/>
        <v>1.1922222222222225</v>
      </c>
      <c r="Z280" s="204">
        <f t="shared" si="230"/>
        <v>1.4258333333333337</v>
      </c>
      <c r="AA280" s="204">
        <f t="shared" si="230"/>
        <v>1.6594444444444449</v>
      </c>
      <c r="AB280" s="204">
        <f t="shared" si="230"/>
        <v>1.8930555555555562</v>
      </c>
      <c r="AC280" s="204">
        <f t="shared" si="230"/>
        <v>2.1266666666666669</v>
      </c>
      <c r="AD280" s="136">
        <f t="shared" si="230"/>
        <v>2.3602777777777781</v>
      </c>
      <c r="AE280" s="204">
        <f t="shared" si="230"/>
        <v>2.5938888888888889</v>
      </c>
      <c r="AF280" s="204">
        <f t="shared" si="230"/>
        <v>2.8275000000000001</v>
      </c>
      <c r="AG280" s="204">
        <f t="shared" si="230"/>
        <v>3.0611111111111109</v>
      </c>
      <c r="AH280" s="204">
        <f t="shared" si="230"/>
        <v>3.2947222222222221</v>
      </c>
      <c r="AI280" s="204">
        <f t="shared" si="230"/>
        <v>3.5283333333333333</v>
      </c>
      <c r="AJ280" s="204">
        <f t="shared" ref="AJ280:BB280" si="231">+AJ277*$C279</f>
        <v>3.7619444444444441</v>
      </c>
      <c r="AK280" s="204">
        <f t="shared" si="231"/>
        <v>3.9955555555555557</v>
      </c>
      <c r="AL280" s="204">
        <f t="shared" si="231"/>
        <v>4.229166666666667</v>
      </c>
      <c r="AM280" s="204">
        <f t="shared" si="231"/>
        <v>4.4627777777777782</v>
      </c>
      <c r="AN280" s="204">
        <f t="shared" si="231"/>
        <v>4.6963888888888894</v>
      </c>
      <c r="AO280" s="204">
        <f t="shared" si="231"/>
        <v>4.9300000000000015</v>
      </c>
      <c r="AP280" s="204">
        <f t="shared" si="231"/>
        <v>14.5</v>
      </c>
      <c r="AQ280" s="204">
        <f t="shared" si="231"/>
        <v>14.5</v>
      </c>
      <c r="AR280" s="204">
        <f t="shared" si="231"/>
        <v>14.5</v>
      </c>
      <c r="AS280" s="204">
        <f t="shared" si="231"/>
        <v>14.5</v>
      </c>
      <c r="AT280" s="204">
        <f t="shared" si="231"/>
        <v>14.5</v>
      </c>
      <c r="AU280" s="204">
        <f t="shared" si="231"/>
        <v>14.5</v>
      </c>
      <c r="AV280" s="204">
        <f t="shared" si="231"/>
        <v>14.5</v>
      </c>
      <c r="AW280" s="204">
        <f t="shared" si="231"/>
        <v>14.5</v>
      </c>
      <c r="AX280" s="204">
        <f t="shared" si="231"/>
        <v>14.5</v>
      </c>
      <c r="AY280" s="204">
        <f t="shared" si="231"/>
        <v>14.5</v>
      </c>
      <c r="AZ280" s="204">
        <f t="shared" si="231"/>
        <v>14.5</v>
      </c>
      <c r="BA280" s="204">
        <f t="shared" si="231"/>
        <v>14.5</v>
      </c>
      <c r="BB280" s="204">
        <f t="shared" si="231"/>
        <v>14.5</v>
      </c>
      <c r="BC280" s="205"/>
      <c r="BD280" s="206"/>
      <c r="BE280" s="206"/>
      <c r="BF280" s="206"/>
      <c r="BG280" s="206"/>
      <c r="BH280" s="206"/>
      <c r="BI280" s="206"/>
      <c r="BJ280" s="206"/>
      <c r="BK280" s="206"/>
      <c r="BL280" s="206"/>
      <c r="BM280" s="206"/>
      <c r="BN280" s="206"/>
      <c r="BO280" s="206"/>
      <c r="BP280" s="206"/>
      <c r="BQ280" s="206"/>
      <c r="BR280" s="206"/>
      <c r="BS280" s="206"/>
      <c r="BT280" s="206"/>
      <c r="BU280" s="206"/>
      <c r="BV280" s="206"/>
      <c r="BW280" s="206"/>
      <c r="BX280" s="206"/>
      <c r="BY280" s="206"/>
      <c r="BZ280" s="206"/>
      <c r="CA280" s="206"/>
      <c r="CB280" s="206"/>
      <c r="CC280" s="206"/>
      <c r="CD280" s="206"/>
      <c r="CE280" s="206"/>
      <c r="CF280" s="206"/>
      <c r="CG280" s="206"/>
      <c r="CH280" s="206"/>
      <c r="CI280" s="206"/>
      <c r="CJ280" s="206"/>
      <c r="CK280" s="206"/>
    </row>
    <row r="281" spans="1:89" s="192" customFormat="1" ht="15" customHeight="1" thickTop="1" x14ac:dyDescent="0.25">
      <c r="A281" s="294">
        <f>+A273+1</f>
        <v>5</v>
      </c>
      <c r="B281" s="197" t="str">
        <f>+'NTP or Sold'!H26</f>
        <v>LM6000</v>
      </c>
      <c r="C281" s="297" t="str">
        <f>+'NTP or Sold'!T26</f>
        <v>Fountain Valley PSCO (ENA) - 90%</v>
      </c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81"/>
      <c r="AE281" s="207"/>
      <c r="AF281" s="207"/>
      <c r="AG281" s="207"/>
      <c r="AH281" s="207"/>
      <c r="AI281" s="207"/>
      <c r="AJ281" s="207"/>
      <c r="AK281" s="207"/>
      <c r="AL281" s="207"/>
      <c r="AM281" s="207"/>
      <c r="AN281" s="207"/>
      <c r="AO281" s="207"/>
      <c r="AP281" s="207"/>
      <c r="AQ281" s="207"/>
      <c r="AR281" s="207"/>
      <c r="AS281" s="207"/>
      <c r="AT281" s="207"/>
      <c r="AU281" s="207"/>
      <c r="AV281" s="207"/>
      <c r="AW281" s="207"/>
      <c r="AX281" s="207"/>
      <c r="AY281" s="207"/>
      <c r="AZ281" s="207"/>
      <c r="BA281" s="207"/>
      <c r="BB281" s="207"/>
      <c r="BC281" s="242"/>
    </row>
    <row r="282" spans="1:89" s="196" customFormat="1" x14ac:dyDescent="0.25">
      <c r="A282" s="295"/>
      <c r="B282" s="193" t="s">
        <v>104</v>
      </c>
      <c r="C282" s="298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f>16.7/336</f>
        <v>4.9702380952380949E-2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2">+(0.95-0.0497)/18</f>
        <v>5.0016666666666668E-2</v>
      </c>
      <c r="Y282" s="194">
        <f t="shared" si="232"/>
        <v>5.0016666666666668E-2</v>
      </c>
      <c r="Z282" s="194">
        <f t="shared" si="232"/>
        <v>5.0016666666666668E-2</v>
      </c>
      <c r="AA282" s="194">
        <f t="shared" si="232"/>
        <v>5.0016666666666668E-2</v>
      </c>
      <c r="AB282" s="194">
        <f t="shared" si="232"/>
        <v>5.0016666666666668E-2</v>
      </c>
      <c r="AC282" s="194">
        <f t="shared" si="232"/>
        <v>5.0016666666666668E-2</v>
      </c>
      <c r="AD282" s="82">
        <f t="shared" si="232"/>
        <v>5.0016666666666668E-2</v>
      </c>
      <c r="AE282" s="194">
        <f t="shared" si="232"/>
        <v>5.0016666666666668E-2</v>
      </c>
      <c r="AF282" s="194">
        <f t="shared" si="232"/>
        <v>5.0016666666666668E-2</v>
      </c>
      <c r="AG282" s="194">
        <f t="shared" si="232"/>
        <v>5.0016666666666668E-2</v>
      </c>
      <c r="AH282" s="194">
        <f t="shared" si="232"/>
        <v>5.0016666666666668E-2</v>
      </c>
      <c r="AI282" s="194">
        <f t="shared" si="232"/>
        <v>5.0016666666666668E-2</v>
      </c>
      <c r="AJ282" s="194">
        <f t="shared" si="232"/>
        <v>5.0016666666666668E-2</v>
      </c>
      <c r="AK282" s="194">
        <f t="shared" si="232"/>
        <v>5.0016666666666668E-2</v>
      </c>
      <c r="AL282" s="194">
        <f t="shared" si="232"/>
        <v>5.0016666666666668E-2</v>
      </c>
      <c r="AM282" s="194">
        <f t="shared" si="232"/>
        <v>5.0016666666666668E-2</v>
      </c>
      <c r="AN282" s="194">
        <f t="shared" si="232"/>
        <v>5.0016666666666668E-2</v>
      </c>
      <c r="AO282" s="194">
        <f t="shared" si="232"/>
        <v>5.0016666666666668E-2</v>
      </c>
      <c r="AP282" s="194">
        <v>0</v>
      </c>
      <c r="AQ282" s="194">
        <v>0</v>
      </c>
      <c r="AR282" s="194">
        <v>0</v>
      </c>
      <c r="AS282" s="194">
        <v>0</v>
      </c>
      <c r="AT282" s="194">
        <v>0.05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1.0000023809523813</v>
      </c>
      <c r="BD282" s="193"/>
    </row>
    <row r="283" spans="1:89" s="196" customFormat="1" x14ac:dyDescent="0.25">
      <c r="A283" s="295"/>
      <c r="B283" s="193" t="s">
        <v>105</v>
      </c>
      <c r="C283" s="298"/>
      <c r="D283" s="194">
        <f>D282</f>
        <v>0</v>
      </c>
      <c r="E283" s="194">
        <f t="shared" ref="E283:AJ283" si="233">+D283+E282</f>
        <v>0</v>
      </c>
      <c r="F283" s="194">
        <f t="shared" si="233"/>
        <v>0</v>
      </c>
      <c r="G283" s="194">
        <f t="shared" si="233"/>
        <v>0</v>
      </c>
      <c r="H283" s="194">
        <f t="shared" si="233"/>
        <v>0</v>
      </c>
      <c r="I283" s="194">
        <f t="shared" si="233"/>
        <v>0</v>
      </c>
      <c r="J283" s="194">
        <f t="shared" si="233"/>
        <v>0</v>
      </c>
      <c r="K283" s="194">
        <f t="shared" si="233"/>
        <v>0</v>
      </c>
      <c r="L283" s="194">
        <f t="shared" si="233"/>
        <v>0</v>
      </c>
      <c r="M283" s="194">
        <f t="shared" si="233"/>
        <v>0</v>
      </c>
      <c r="N283" s="194">
        <f t="shared" si="233"/>
        <v>4.9702380952380949E-2</v>
      </c>
      <c r="O283" s="194">
        <f t="shared" si="233"/>
        <v>4.9702380952380949E-2</v>
      </c>
      <c r="P283" s="194">
        <f t="shared" si="233"/>
        <v>4.9702380952380949E-2</v>
      </c>
      <c r="Q283" s="194">
        <f t="shared" si="233"/>
        <v>4.9702380952380949E-2</v>
      </c>
      <c r="R283" s="194">
        <f t="shared" si="233"/>
        <v>4.9702380952380949E-2</v>
      </c>
      <c r="S283" s="194">
        <f t="shared" si="233"/>
        <v>4.9702380952380949E-2</v>
      </c>
      <c r="T283" s="194">
        <f t="shared" si="233"/>
        <v>4.9702380952380949E-2</v>
      </c>
      <c r="U283" s="194">
        <f t="shared" si="233"/>
        <v>4.9702380952380949E-2</v>
      </c>
      <c r="V283" s="194">
        <f t="shared" si="233"/>
        <v>4.9702380952380949E-2</v>
      </c>
      <c r="W283" s="194">
        <f t="shared" si="233"/>
        <v>4.9702380952380949E-2</v>
      </c>
      <c r="X283" s="194">
        <f t="shared" si="233"/>
        <v>9.9719047619047624E-2</v>
      </c>
      <c r="Y283" s="194">
        <f t="shared" si="233"/>
        <v>0.14973571428571431</v>
      </c>
      <c r="Z283" s="194">
        <f t="shared" si="233"/>
        <v>0.19975238095238096</v>
      </c>
      <c r="AA283" s="194">
        <f t="shared" si="233"/>
        <v>0.24976904761904761</v>
      </c>
      <c r="AB283" s="194">
        <f t="shared" si="233"/>
        <v>0.29978571428571427</v>
      </c>
      <c r="AC283" s="194">
        <f t="shared" si="233"/>
        <v>0.34980238095238092</v>
      </c>
      <c r="AD283" s="82">
        <f t="shared" si="233"/>
        <v>0.39981904761904757</v>
      </c>
      <c r="AE283" s="194">
        <f t="shared" si="233"/>
        <v>0.44983571428571423</v>
      </c>
      <c r="AF283" s="194">
        <f t="shared" si="233"/>
        <v>0.49985238095238088</v>
      </c>
      <c r="AG283" s="194">
        <f t="shared" si="233"/>
        <v>0.54986904761904754</v>
      </c>
      <c r="AH283" s="194">
        <f t="shared" si="233"/>
        <v>0.59988571428571424</v>
      </c>
      <c r="AI283" s="194">
        <f t="shared" si="233"/>
        <v>0.64990238095238095</v>
      </c>
      <c r="AJ283" s="194">
        <f t="shared" si="233"/>
        <v>0.69991904761904766</v>
      </c>
      <c r="AK283" s="194">
        <f t="shared" ref="AK283:BB283" si="234">+AJ283+AK282</f>
        <v>0.74993571428571437</v>
      </c>
      <c r="AL283" s="194">
        <f t="shared" si="234"/>
        <v>0.79995238095238108</v>
      </c>
      <c r="AM283" s="194">
        <f t="shared" si="234"/>
        <v>0.84996904761904779</v>
      </c>
      <c r="AN283" s="194">
        <f t="shared" si="234"/>
        <v>0.8999857142857145</v>
      </c>
      <c r="AO283" s="194">
        <f t="shared" si="234"/>
        <v>0.95000238095238121</v>
      </c>
      <c r="AP283" s="194">
        <f t="shared" si="234"/>
        <v>0.95000238095238121</v>
      </c>
      <c r="AQ283" s="194">
        <f t="shared" si="234"/>
        <v>0.95000238095238121</v>
      </c>
      <c r="AR283" s="194">
        <f t="shared" si="234"/>
        <v>0.95000238095238121</v>
      </c>
      <c r="AS283" s="194">
        <f t="shared" si="234"/>
        <v>0.95000238095238121</v>
      </c>
      <c r="AT283" s="194">
        <f t="shared" si="234"/>
        <v>1.0000023809523813</v>
      </c>
      <c r="AU283" s="194">
        <f t="shared" si="234"/>
        <v>1.0000023809523813</v>
      </c>
      <c r="AV283" s="194">
        <f t="shared" si="234"/>
        <v>1.0000023809523813</v>
      </c>
      <c r="AW283" s="194">
        <f t="shared" si="234"/>
        <v>1.0000023809523813</v>
      </c>
      <c r="AX283" s="194">
        <f t="shared" si="234"/>
        <v>1.0000023809523813</v>
      </c>
      <c r="AY283" s="194">
        <f t="shared" si="234"/>
        <v>1.0000023809523813</v>
      </c>
      <c r="AZ283" s="194">
        <f t="shared" si="234"/>
        <v>1.0000023809523813</v>
      </c>
      <c r="BA283" s="194">
        <f t="shared" si="234"/>
        <v>1.0000023809523813</v>
      </c>
      <c r="BB283" s="194">
        <f t="shared" si="234"/>
        <v>1.0000023809523813</v>
      </c>
      <c r="BC283" s="195"/>
      <c r="BD283" s="193"/>
    </row>
    <row r="284" spans="1:89" s="196" customFormat="1" x14ac:dyDescent="0.25">
      <c r="A284" s="295"/>
      <c r="B284" s="193" t="s">
        <v>106</v>
      </c>
      <c r="C284" s="298"/>
      <c r="D284" s="194">
        <v>0</v>
      </c>
      <c r="E284" s="194">
        <v>0</v>
      </c>
      <c r="F284" s="194">
        <v>0</v>
      </c>
      <c r="G284" s="194">
        <v>0</v>
      </c>
      <c r="H284" s="194">
        <v>0</v>
      </c>
      <c r="I284" s="194">
        <v>0</v>
      </c>
      <c r="J284" s="194">
        <v>0</v>
      </c>
      <c r="K284" s="194">
        <v>0</v>
      </c>
      <c r="L284" s="194">
        <v>0</v>
      </c>
      <c r="M284" s="194">
        <v>0</v>
      </c>
      <c r="N284" s="194">
        <v>0.05</v>
      </c>
      <c r="O284" s="194">
        <v>0</v>
      </c>
      <c r="P284" s="194">
        <v>0</v>
      </c>
      <c r="Q284" s="194">
        <v>0</v>
      </c>
      <c r="R284" s="194">
        <v>0</v>
      </c>
      <c r="S284" s="194">
        <v>0</v>
      </c>
      <c r="T284" s="194">
        <v>0</v>
      </c>
      <c r="U284" s="194">
        <v>0</v>
      </c>
      <c r="V284" s="194">
        <v>0</v>
      </c>
      <c r="W284" s="194">
        <v>0</v>
      </c>
      <c r="X284" s="194">
        <f t="shared" ref="X284:AO284" si="235">+(0.34-0.05)/18</f>
        <v>1.6111111111111114E-2</v>
      </c>
      <c r="Y284" s="194">
        <f t="shared" si="235"/>
        <v>1.6111111111111114E-2</v>
      </c>
      <c r="Z284" s="194">
        <f t="shared" si="235"/>
        <v>1.6111111111111114E-2</v>
      </c>
      <c r="AA284" s="194">
        <f t="shared" si="235"/>
        <v>1.6111111111111114E-2</v>
      </c>
      <c r="AB284" s="194">
        <f t="shared" si="235"/>
        <v>1.6111111111111114E-2</v>
      </c>
      <c r="AC284" s="194">
        <f t="shared" si="235"/>
        <v>1.6111111111111114E-2</v>
      </c>
      <c r="AD284" s="82">
        <f t="shared" si="235"/>
        <v>1.6111111111111114E-2</v>
      </c>
      <c r="AE284" s="194">
        <f t="shared" si="235"/>
        <v>1.6111111111111114E-2</v>
      </c>
      <c r="AF284" s="194">
        <f t="shared" si="235"/>
        <v>1.6111111111111114E-2</v>
      </c>
      <c r="AG284" s="194">
        <f t="shared" si="235"/>
        <v>1.6111111111111114E-2</v>
      </c>
      <c r="AH284" s="194">
        <f t="shared" si="235"/>
        <v>1.6111111111111114E-2</v>
      </c>
      <c r="AI284" s="194">
        <f t="shared" si="235"/>
        <v>1.6111111111111114E-2</v>
      </c>
      <c r="AJ284" s="194">
        <f t="shared" si="235"/>
        <v>1.6111111111111114E-2</v>
      </c>
      <c r="AK284" s="194">
        <f t="shared" si="235"/>
        <v>1.6111111111111114E-2</v>
      </c>
      <c r="AL284" s="194">
        <f t="shared" si="235"/>
        <v>1.6111111111111114E-2</v>
      </c>
      <c r="AM284" s="194">
        <f t="shared" si="235"/>
        <v>1.6111111111111114E-2</v>
      </c>
      <c r="AN284" s="194">
        <f t="shared" si="235"/>
        <v>1.6111111111111114E-2</v>
      </c>
      <c r="AO284" s="194">
        <f t="shared" si="235"/>
        <v>1.6111111111111114E-2</v>
      </c>
      <c r="AP284" s="194">
        <v>0.66</v>
      </c>
      <c r="AQ284" s="194">
        <v>0</v>
      </c>
      <c r="AR284" s="194">
        <v>0</v>
      </c>
      <c r="AS284" s="194">
        <v>0</v>
      </c>
      <c r="AT284" s="194">
        <v>0</v>
      </c>
      <c r="AU284" s="194">
        <v>0</v>
      </c>
      <c r="AV284" s="194">
        <v>0</v>
      </c>
      <c r="AW284" s="194">
        <v>0</v>
      </c>
      <c r="AX284" s="194">
        <v>0</v>
      </c>
      <c r="AY284" s="194">
        <v>0</v>
      </c>
      <c r="AZ284" s="194">
        <v>0</v>
      </c>
      <c r="BA284" s="194">
        <v>0</v>
      </c>
      <c r="BB284" s="194">
        <v>0</v>
      </c>
      <c r="BC284" s="195">
        <f>SUM(D284:BB284)</f>
        <v>1</v>
      </c>
      <c r="BD284" s="193"/>
    </row>
    <row r="285" spans="1:89" s="196" customFormat="1" x14ac:dyDescent="0.25">
      <c r="A285" s="295"/>
      <c r="B285" s="193" t="s">
        <v>107</v>
      </c>
      <c r="C285" s="298"/>
      <c r="D285" s="194">
        <f>D284</f>
        <v>0</v>
      </c>
      <c r="E285" s="194">
        <f t="shared" ref="E285:AJ285" si="236">+D285+E284</f>
        <v>0</v>
      </c>
      <c r="F285" s="194">
        <f t="shared" si="236"/>
        <v>0</v>
      </c>
      <c r="G285" s="194">
        <f t="shared" si="236"/>
        <v>0</v>
      </c>
      <c r="H285" s="194">
        <f t="shared" si="236"/>
        <v>0</v>
      </c>
      <c r="I285" s="194">
        <f t="shared" si="236"/>
        <v>0</v>
      </c>
      <c r="J285" s="194">
        <f t="shared" si="236"/>
        <v>0</v>
      </c>
      <c r="K285" s="194">
        <f t="shared" si="236"/>
        <v>0</v>
      </c>
      <c r="L285" s="194">
        <f t="shared" si="236"/>
        <v>0</v>
      </c>
      <c r="M285" s="194">
        <f t="shared" si="236"/>
        <v>0</v>
      </c>
      <c r="N285" s="194">
        <f t="shared" si="236"/>
        <v>0.05</v>
      </c>
      <c r="O285" s="194">
        <f t="shared" si="236"/>
        <v>0.05</v>
      </c>
      <c r="P285" s="194">
        <f t="shared" si="236"/>
        <v>0.05</v>
      </c>
      <c r="Q285" s="194">
        <f t="shared" si="236"/>
        <v>0.05</v>
      </c>
      <c r="R285" s="194">
        <f t="shared" si="236"/>
        <v>0.05</v>
      </c>
      <c r="S285" s="194">
        <f t="shared" si="236"/>
        <v>0.05</v>
      </c>
      <c r="T285" s="194">
        <f t="shared" si="236"/>
        <v>0.05</v>
      </c>
      <c r="U285" s="194">
        <f t="shared" si="236"/>
        <v>0.05</v>
      </c>
      <c r="V285" s="194">
        <f t="shared" si="236"/>
        <v>0.05</v>
      </c>
      <c r="W285" s="194">
        <f t="shared" si="236"/>
        <v>0.05</v>
      </c>
      <c r="X285" s="194">
        <f t="shared" si="236"/>
        <v>6.611111111111112E-2</v>
      </c>
      <c r="Y285" s="194">
        <f t="shared" si="236"/>
        <v>8.2222222222222238E-2</v>
      </c>
      <c r="Z285" s="194">
        <f t="shared" si="236"/>
        <v>9.8333333333333356E-2</v>
      </c>
      <c r="AA285" s="194">
        <f t="shared" si="236"/>
        <v>0.11444444444444447</v>
      </c>
      <c r="AB285" s="194">
        <f t="shared" si="236"/>
        <v>0.13055555555555559</v>
      </c>
      <c r="AC285" s="194">
        <f t="shared" si="236"/>
        <v>0.1466666666666667</v>
      </c>
      <c r="AD285" s="82">
        <f t="shared" si="236"/>
        <v>0.1627777777777778</v>
      </c>
      <c r="AE285" s="194">
        <f t="shared" si="236"/>
        <v>0.1788888888888889</v>
      </c>
      <c r="AF285" s="194">
        <f t="shared" si="236"/>
        <v>0.19500000000000001</v>
      </c>
      <c r="AG285" s="194">
        <f t="shared" si="236"/>
        <v>0.21111111111111111</v>
      </c>
      <c r="AH285" s="194">
        <f t="shared" si="236"/>
        <v>0.22722222222222221</v>
      </c>
      <c r="AI285" s="194">
        <f t="shared" si="236"/>
        <v>0.24333333333333332</v>
      </c>
      <c r="AJ285" s="194">
        <f t="shared" si="236"/>
        <v>0.25944444444444442</v>
      </c>
      <c r="AK285" s="194">
        <f t="shared" ref="AK285:BB285" si="237">+AJ285+AK284</f>
        <v>0.27555555555555555</v>
      </c>
      <c r="AL285" s="194">
        <f t="shared" si="237"/>
        <v>0.29166666666666669</v>
      </c>
      <c r="AM285" s="194">
        <f t="shared" si="237"/>
        <v>0.30777777777777782</v>
      </c>
      <c r="AN285" s="194">
        <f t="shared" si="237"/>
        <v>0.32388888888888895</v>
      </c>
      <c r="AO285" s="194">
        <f t="shared" si="237"/>
        <v>0.34000000000000008</v>
      </c>
      <c r="AP285" s="194">
        <f t="shared" si="237"/>
        <v>1</v>
      </c>
      <c r="AQ285" s="194">
        <f t="shared" si="237"/>
        <v>1</v>
      </c>
      <c r="AR285" s="194">
        <f t="shared" si="237"/>
        <v>1</v>
      </c>
      <c r="AS285" s="194">
        <f t="shared" si="237"/>
        <v>1</v>
      </c>
      <c r="AT285" s="194">
        <f t="shared" si="237"/>
        <v>1</v>
      </c>
      <c r="AU285" s="194">
        <f t="shared" si="237"/>
        <v>1</v>
      </c>
      <c r="AV285" s="194">
        <f t="shared" si="237"/>
        <v>1</v>
      </c>
      <c r="AW285" s="194">
        <f t="shared" si="237"/>
        <v>1</v>
      </c>
      <c r="AX285" s="194">
        <f t="shared" si="237"/>
        <v>1</v>
      </c>
      <c r="AY285" s="194">
        <f t="shared" si="237"/>
        <v>1</v>
      </c>
      <c r="AZ285" s="194">
        <f t="shared" si="237"/>
        <v>1</v>
      </c>
      <c r="BA285" s="194">
        <f t="shared" si="237"/>
        <v>1</v>
      </c>
      <c r="BB285" s="194">
        <f t="shared" si="237"/>
        <v>1</v>
      </c>
      <c r="BC285" s="195"/>
      <c r="BD285" s="193"/>
    </row>
    <row r="286" spans="1:89" s="211" customFormat="1" x14ac:dyDescent="0.25">
      <c r="A286" s="295"/>
      <c r="B286" s="208"/>
      <c r="C286" s="298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83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10"/>
      <c r="BD286" s="208"/>
    </row>
    <row r="287" spans="1:89" s="197" customFormat="1" x14ac:dyDescent="0.25">
      <c r="A287" s="295"/>
      <c r="B287" s="197" t="s">
        <v>108</v>
      </c>
      <c r="C287" s="198">
        <v>14.5</v>
      </c>
      <c r="D287" s="199">
        <f t="shared" ref="D287:AI287" si="238">+D283*$C287</f>
        <v>0</v>
      </c>
      <c r="E287" s="199">
        <f t="shared" si="238"/>
        <v>0</v>
      </c>
      <c r="F287" s="199">
        <f t="shared" si="238"/>
        <v>0</v>
      </c>
      <c r="G287" s="199">
        <f t="shared" si="238"/>
        <v>0</v>
      </c>
      <c r="H287" s="199">
        <f t="shared" si="238"/>
        <v>0</v>
      </c>
      <c r="I287" s="199">
        <f t="shared" si="238"/>
        <v>0</v>
      </c>
      <c r="J287" s="199">
        <f t="shared" si="238"/>
        <v>0</v>
      </c>
      <c r="K287" s="199">
        <f t="shared" si="238"/>
        <v>0</v>
      </c>
      <c r="L287" s="199">
        <f t="shared" si="238"/>
        <v>0</v>
      </c>
      <c r="M287" s="199">
        <f t="shared" si="238"/>
        <v>0</v>
      </c>
      <c r="N287" s="199">
        <f t="shared" si="238"/>
        <v>0.72068452380952375</v>
      </c>
      <c r="O287" s="199">
        <f t="shared" si="238"/>
        <v>0.72068452380952375</v>
      </c>
      <c r="P287" s="199">
        <f t="shared" si="238"/>
        <v>0.72068452380952375</v>
      </c>
      <c r="Q287" s="199">
        <f t="shared" si="238"/>
        <v>0.72068452380952375</v>
      </c>
      <c r="R287" s="199">
        <f t="shared" si="238"/>
        <v>0.72068452380952375</v>
      </c>
      <c r="S287" s="199">
        <f t="shared" si="238"/>
        <v>0.72068452380952375</v>
      </c>
      <c r="T287" s="199">
        <f t="shared" si="238"/>
        <v>0.72068452380952375</v>
      </c>
      <c r="U287" s="199">
        <f t="shared" si="238"/>
        <v>0.72068452380952375</v>
      </c>
      <c r="V287" s="199">
        <f t="shared" si="238"/>
        <v>0.72068452380952375</v>
      </c>
      <c r="W287" s="199">
        <f t="shared" si="238"/>
        <v>0.72068452380952375</v>
      </c>
      <c r="X287" s="199">
        <f t="shared" si="238"/>
        <v>1.4459261904761906</v>
      </c>
      <c r="Y287" s="199">
        <f t="shared" si="238"/>
        <v>2.1711678571428576</v>
      </c>
      <c r="Z287" s="199">
        <f t="shared" si="238"/>
        <v>2.896409523809524</v>
      </c>
      <c r="AA287" s="199">
        <f t="shared" si="238"/>
        <v>3.6216511904761903</v>
      </c>
      <c r="AB287" s="199">
        <f t="shared" si="238"/>
        <v>4.3468928571428567</v>
      </c>
      <c r="AC287" s="199">
        <f t="shared" si="238"/>
        <v>5.072134523809523</v>
      </c>
      <c r="AD287" s="90">
        <f t="shared" si="238"/>
        <v>5.7973761904761902</v>
      </c>
      <c r="AE287" s="199">
        <f t="shared" si="238"/>
        <v>6.5226178571428566</v>
      </c>
      <c r="AF287" s="199">
        <f t="shared" si="238"/>
        <v>7.2478595238095229</v>
      </c>
      <c r="AG287" s="199">
        <f t="shared" si="238"/>
        <v>7.9731011904761893</v>
      </c>
      <c r="AH287" s="199">
        <f t="shared" si="238"/>
        <v>8.6983428571428565</v>
      </c>
      <c r="AI287" s="199">
        <f t="shared" si="238"/>
        <v>9.4235845238095237</v>
      </c>
      <c r="AJ287" s="199">
        <f t="shared" ref="AJ287:BB287" si="239">+AJ283*$C287</f>
        <v>10.148826190476191</v>
      </c>
      <c r="AK287" s="199">
        <f t="shared" si="239"/>
        <v>10.874067857142858</v>
      </c>
      <c r="AL287" s="199">
        <f t="shared" si="239"/>
        <v>11.599309523809525</v>
      </c>
      <c r="AM287" s="199">
        <f t="shared" si="239"/>
        <v>12.324551190476193</v>
      </c>
      <c r="AN287" s="199">
        <f t="shared" si="239"/>
        <v>13.04979285714286</v>
      </c>
      <c r="AO287" s="199">
        <f t="shared" si="239"/>
        <v>13.775034523809527</v>
      </c>
      <c r="AP287" s="199">
        <f t="shared" si="239"/>
        <v>13.775034523809527</v>
      </c>
      <c r="AQ287" s="199">
        <f t="shared" si="239"/>
        <v>13.775034523809527</v>
      </c>
      <c r="AR287" s="199">
        <f t="shared" si="239"/>
        <v>13.775034523809527</v>
      </c>
      <c r="AS287" s="199">
        <f t="shared" si="239"/>
        <v>13.775034523809527</v>
      </c>
      <c r="AT287" s="199">
        <f t="shared" si="239"/>
        <v>14.500034523809529</v>
      </c>
      <c r="AU287" s="199">
        <f t="shared" si="239"/>
        <v>14.500034523809529</v>
      </c>
      <c r="AV287" s="199">
        <f t="shared" si="239"/>
        <v>14.500034523809529</v>
      </c>
      <c r="AW287" s="199">
        <f t="shared" si="239"/>
        <v>14.500034523809529</v>
      </c>
      <c r="AX287" s="199">
        <f t="shared" si="239"/>
        <v>14.500034523809529</v>
      </c>
      <c r="AY287" s="199">
        <f t="shared" si="239"/>
        <v>14.500034523809529</v>
      </c>
      <c r="AZ287" s="199">
        <f t="shared" si="239"/>
        <v>14.500034523809529</v>
      </c>
      <c r="BA287" s="199">
        <f t="shared" si="239"/>
        <v>14.500034523809529</v>
      </c>
      <c r="BB287" s="199">
        <f t="shared" si="239"/>
        <v>14.500034523809529</v>
      </c>
      <c r="BC287" s="200"/>
      <c r="BD287" s="201"/>
      <c r="BE287" s="201"/>
      <c r="BF287" s="201"/>
      <c r="BG287" s="201"/>
      <c r="BH287" s="201"/>
      <c r="BI287" s="201"/>
      <c r="BJ287" s="201"/>
      <c r="BK287" s="201"/>
      <c r="BL287" s="201"/>
      <c r="BM287" s="201"/>
      <c r="BN287" s="201"/>
      <c r="BO287" s="201"/>
      <c r="BP287" s="201"/>
      <c r="BQ287" s="201"/>
      <c r="BR287" s="201"/>
      <c r="BS287" s="201"/>
      <c r="BT287" s="201"/>
      <c r="BU287" s="201"/>
      <c r="BV287" s="201"/>
      <c r="BW287" s="201"/>
      <c r="BX287" s="201"/>
      <c r="BY287" s="201"/>
      <c r="BZ287" s="201"/>
      <c r="CA287" s="201"/>
      <c r="CB287" s="201"/>
      <c r="CC287" s="201"/>
      <c r="CD287" s="201"/>
      <c r="CE287" s="201"/>
      <c r="CF287" s="201"/>
      <c r="CG287" s="201"/>
      <c r="CH287" s="201"/>
      <c r="CI287" s="201"/>
      <c r="CJ287" s="201"/>
      <c r="CK287" s="201"/>
    </row>
    <row r="288" spans="1:89" s="202" customFormat="1" ht="13.8" thickBot="1" x14ac:dyDescent="0.3">
      <c r="A288" s="296"/>
      <c r="B288" s="202" t="s">
        <v>109</v>
      </c>
      <c r="C288" s="203" t="str">
        <f>+'NTP or Sold'!C26</f>
        <v>Committed</v>
      </c>
      <c r="D288" s="204">
        <f t="shared" ref="D288:AI288" si="240">+D285*$C287</f>
        <v>0</v>
      </c>
      <c r="E288" s="204">
        <f t="shared" si="240"/>
        <v>0</v>
      </c>
      <c r="F288" s="204">
        <f t="shared" si="240"/>
        <v>0</v>
      </c>
      <c r="G288" s="204">
        <f t="shared" si="240"/>
        <v>0</v>
      </c>
      <c r="H288" s="204">
        <f t="shared" si="240"/>
        <v>0</v>
      </c>
      <c r="I288" s="204">
        <f t="shared" si="240"/>
        <v>0</v>
      </c>
      <c r="J288" s="204">
        <f t="shared" si="240"/>
        <v>0</v>
      </c>
      <c r="K288" s="204">
        <f t="shared" si="240"/>
        <v>0</v>
      </c>
      <c r="L288" s="204">
        <f t="shared" si="240"/>
        <v>0</v>
      </c>
      <c r="M288" s="204">
        <f t="shared" si="240"/>
        <v>0</v>
      </c>
      <c r="N288" s="204">
        <f t="shared" si="240"/>
        <v>0.72500000000000009</v>
      </c>
      <c r="O288" s="204">
        <f t="shared" si="240"/>
        <v>0.72500000000000009</v>
      </c>
      <c r="P288" s="204">
        <f t="shared" si="240"/>
        <v>0.72500000000000009</v>
      </c>
      <c r="Q288" s="204">
        <f t="shared" si="240"/>
        <v>0.72500000000000009</v>
      </c>
      <c r="R288" s="204">
        <f t="shared" si="240"/>
        <v>0.72500000000000009</v>
      </c>
      <c r="S288" s="204">
        <f t="shared" si="240"/>
        <v>0.72500000000000009</v>
      </c>
      <c r="T288" s="204">
        <f t="shared" si="240"/>
        <v>0.72500000000000009</v>
      </c>
      <c r="U288" s="204">
        <f t="shared" si="240"/>
        <v>0.72500000000000009</v>
      </c>
      <c r="V288" s="204">
        <f t="shared" si="240"/>
        <v>0.72500000000000009</v>
      </c>
      <c r="W288" s="204">
        <f t="shared" si="240"/>
        <v>0.72500000000000009</v>
      </c>
      <c r="X288" s="204">
        <f t="shared" si="240"/>
        <v>0.9586111111111113</v>
      </c>
      <c r="Y288" s="204">
        <f t="shared" si="240"/>
        <v>1.1922222222222225</v>
      </c>
      <c r="Z288" s="204">
        <f t="shared" si="240"/>
        <v>1.4258333333333337</v>
      </c>
      <c r="AA288" s="204">
        <f t="shared" si="240"/>
        <v>1.6594444444444449</v>
      </c>
      <c r="AB288" s="204">
        <f t="shared" si="240"/>
        <v>1.8930555555555562</v>
      </c>
      <c r="AC288" s="204">
        <f t="shared" si="240"/>
        <v>2.1266666666666669</v>
      </c>
      <c r="AD288" s="136">
        <f t="shared" si="240"/>
        <v>2.3602777777777781</v>
      </c>
      <c r="AE288" s="204">
        <f t="shared" si="240"/>
        <v>2.5938888888888889</v>
      </c>
      <c r="AF288" s="204">
        <f t="shared" si="240"/>
        <v>2.8275000000000001</v>
      </c>
      <c r="AG288" s="204">
        <f t="shared" si="240"/>
        <v>3.0611111111111109</v>
      </c>
      <c r="AH288" s="204">
        <f t="shared" si="240"/>
        <v>3.2947222222222221</v>
      </c>
      <c r="AI288" s="204">
        <f t="shared" si="240"/>
        <v>3.5283333333333333</v>
      </c>
      <c r="AJ288" s="204">
        <f t="shared" ref="AJ288:BB288" si="241">+AJ285*$C287</f>
        <v>3.7619444444444441</v>
      </c>
      <c r="AK288" s="204">
        <f t="shared" si="241"/>
        <v>3.9955555555555557</v>
      </c>
      <c r="AL288" s="204">
        <f t="shared" si="241"/>
        <v>4.229166666666667</v>
      </c>
      <c r="AM288" s="204">
        <f t="shared" si="241"/>
        <v>4.4627777777777782</v>
      </c>
      <c r="AN288" s="204">
        <f t="shared" si="241"/>
        <v>4.6963888888888894</v>
      </c>
      <c r="AO288" s="204">
        <f t="shared" si="241"/>
        <v>4.9300000000000015</v>
      </c>
      <c r="AP288" s="204">
        <f t="shared" si="241"/>
        <v>14.5</v>
      </c>
      <c r="AQ288" s="204">
        <f t="shared" si="241"/>
        <v>14.5</v>
      </c>
      <c r="AR288" s="204">
        <f t="shared" si="241"/>
        <v>14.5</v>
      </c>
      <c r="AS288" s="204">
        <f t="shared" si="241"/>
        <v>14.5</v>
      </c>
      <c r="AT288" s="204">
        <f t="shared" si="241"/>
        <v>14.5</v>
      </c>
      <c r="AU288" s="204">
        <f t="shared" si="241"/>
        <v>14.5</v>
      </c>
      <c r="AV288" s="204">
        <f t="shared" si="241"/>
        <v>14.5</v>
      </c>
      <c r="AW288" s="204">
        <f t="shared" si="241"/>
        <v>14.5</v>
      </c>
      <c r="AX288" s="204">
        <f t="shared" si="241"/>
        <v>14.5</v>
      </c>
      <c r="AY288" s="204">
        <f t="shared" si="241"/>
        <v>14.5</v>
      </c>
      <c r="AZ288" s="204">
        <f t="shared" si="241"/>
        <v>14.5</v>
      </c>
      <c r="BA288" s="204">
        <f t="shared" si="241"/>
        <v>14.5</v>
      </c>
      <c r="BB288" s="204">
        <f t="shared" si="241"/>
        <v>14.5</v>
      </c>
      <c r="BC288" s="205"/>
      <c r="BD288" s="206"/>
      <c r="BE288" s="206"/>
      <c r="BF288" s="206"/>
      <c r="BG288" s="206"/>
      <c r="BH288" s="206"/>
      <c r="BI288" s="206"/>
      <c r="BJ288" s="206"/>
      <c r="BK288" s="206"/>
      <c r="BL288" s="206"/>
      <c r="BM288" s="206"/>
      <c r="BN288" s="206"/>
      <c r="BO288" s="206"/>
      <c r="BP288" s="206"/>
      <c r="BQ288" s="206"/>
      <c r="BR288" s="206"/>
      <c r="BS288" s="206"/>
      <c r="BT288" s="206"/>
      <c r="BU288" s="206"/>
      <c r="BV288" s="206"/>
      <c r="BW288" s="206"/>
      <c r="BX288" s="206"/>
      <c r="BY288" s="206"/>
      <c r="BZ288" s="206"/>
      <c r="CA288" s="206"/>
      <c r="CB288" s="206"/>
      <c r="CC288" s="206"/>
      <c r="CD288" s="206"/>
      <c r="CE288" s="206"/>
      <c r="CF288" s="206"/>
      <c r="CG288" s="206"/>
      <c r="CH288" s="206"/>
      <c r="CI288" s="206"/>
      <c r="CJ288" s="206"/>
      <c r="CK288" s="206"/>
    </row>
    <row r="289" spans="1:89" s="192" customFormat="1" ht="15" customHeight="1" thickTop="1" x14ac:dyDescent="0.25">
      <c r="A289" s="294">
        <f>+A281+1</f>
        <v>6</v>
      </c>
      <c r="B289" s="197" t="str">
        <f>+'NTP or Sold'!H28</f>
        <v>LM6000</v>
      </c>
      <c r="C289" s="297" t="str">
        <f>+'NTP or Sold'!T27</f>
        <v>Fountain Valley PSCO (ENA) - 90%</v>
      </c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81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42"/>
    </row>
    <row r="290" spans="1:89" s="196" customFormat="1" x14ac:dyDescent="0.25">
      <c r="A290" s="295"/>
      <c r="B290" s="193" t="s">
        <v>104</v>
      </c>
      <c r="C290" s="298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f>16.7/336</f>
        <v>4.9702380952380949E-2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2">+(0.95-0.0497)/18</f>
        <v>5.0016666666666668E-2</v>
      </c>
      <c r="Y290" s="194">
        <f t="shared" si="242"/>
        <v>5.0016666666666668E-2</v>
      </c>
      <c r="Z290" s="194">
        <f t="shared" si="242"/>
        <v>5.0016666666666668E-2</v>
      </c>
      <c r="AA290" s="194">
        <f t="shared" si="242"/>
        <v>5.0016666666666668E-2</v>
      </c>
      <c r="AB290" s="194">
        <f t="shared" si="242"/>
        <v>5.0016666666666668E-2</v>
      </c>
      <c r="AC290" s="194">
        <f t="shared" si="242"/>
        <v>5.0016666666666668E-2</v>
      </c>
      <c r="AD290" s="82">
        <f t="shared" si="242"/>
        <v>5.0016666666666668E-2</v>
      </c>
      <c r="AE290" s="194">
        <f t="shared" si="242"/>
        <v>5.0016666666666668E-2</v>
      </c>
      <c r="AF290" s="194">
        <f t="shared" si="242"/>
        <v>5.0016666666666668E-2</v>
      </c>
      <c r="AG290" s="194">
        <f t="shared" si="242"/>
        <v>5.0016666666666668E-2</v>
      </c>
      <c r="AH290" s="194">
        <f t="shared" si="242"/>
        <v>5.0016666666666668E-2</v>
      </c>
      <c r="AI290" s="194">
        <f t="shared" si="242"/>
        <v>5.0016666666666668E-2</v>
      </c>
      <c r="AJ290" s="194">
        <f t="shared" si="242"/>
        <v>5.0016666666666668E-2</v>
      </c>
      <c r="AK290" s="194">
        <f t="shared" si="242"/>
        <v>5.0016666666666668E-2</v>
      </c>
      <c r="AL290" s="194">
        <f t="shared" si="242"/>
        <v>5.0016666666666668E-2</v>
      </c>
      <c r="AM290" s="194">
        <f t="shared" si="242"/>
        <v>5.0016666666666668E-2</v>
      </c>
      <c r="AN290" s="194">
        <f t="shared" si="242"/>
        <v>5.0016666666666668E-2</v>
      </c>
      <c r="AO290" s="194">
        <f t="shared" si="242"/>
        <v>5.0016666666666668E-2</v>
      </c>
      <c r="AP290" s="194">
        <v>0</v>
      </c>
      <c r="AQ290" s="194">
        <v>0</v>
      </c>
      <c r="AR290" s="194">
        <v>0</v>
      </c>
      <c r="AS290" s="194">
        <v>0</v>
      </c>
      <c r="AT290" s="194">
        <v>0.05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1.0000023809523813</v>
      </c>
      <c r="BD290" s="193"/>
    </row>
    <row r="291" spans="1:89" s="196" customFormat="1" x14ac:dyDescent="0.25">
      <c r="A291" s="295"/>
      <c r="B291" s="193" t="s">
        <v>105</v>
      </c>
      <c r="C291" s="298"/>
      <c r="D291" s="194">
        <f>D290</f>
        <v>0</v>
      </c>
      <c r="E291" s="194">
        <f t="shared" ref="E291:AJ291" si="243">+D291+E290</f>
        <v>0</v>
      </c>
      <c r="F291" s="194">
        <f t="shared" si="243"/>
        <v>0</v>
      </c>
      <c r="G291" s="194">
        <f t="shared" si="243"/>
        <v>0</v>
      </c>
      <c r="H291" s="194">
        <f t="shared" si="243"/>
        <v>0</v>
      </c>
      <c r="I291" s="194">
        <f t="shared" si="243"/>
        <v>0</v>
      </c>
      <c r="J291" s="194">
        <f t="shared" si="243"/>
        <v>0</v>
      </c>
      <c r="K291" s="194">
        <f t="shared" si="243"/>
        <v>0</v>
      </c>
      <c r="L291" s="194">
        <f t="shared" si="243"/>
        <v>0</v>
      </c>
      <c r="M291" s="194">
        <f t="shared" si="243"/>
        <v>0</v>
      </c>
      <c r="N291" s="194">
        <f t="shared" si="243"/>
        <v>4.9702380952380949E-2</v>
      </c>
      <c r="O291" s="194">
        <f t="shared" si="243"/>
        <v>4.9702380952380949E-2</v>
      </c>
      <c r="P291" s="194">
        <f t="shared" si="243"/>
        <v>4.9702380952380949E-2</v>
      </c>
      <c r="Q291" s="194">
        <f t="shared" si="243"/>
        <v>4.9702380952380949E-2</v>
      </c>
      <c r="R291" s="194">
        <f t="shared" si="243"/>
        <v>4.9702380952380949E-2</v>
      </c>
      <c r="S291" s="194">
        <f t="shared" si="243"/>
        <v>4.9702380952380949E-2</v>
      </c>
      <c r="T291" s="194">
        <f t="shared" si="243"/>
        <v>4.9702380952380949E-2</v>
      </c>
      <c r="U291" s="194">
        <f t="shared" si="243"/>
        <v>4.9702380952380949E-2</v>
      </c>
      <c r="V291" s="194">
        <f t="shared" si="243"/>
        <v>4.9702380952380949E-2</v>
      </c>
      <c r="W291" s="194">
        <f t="shared" si="243"/>
        <v>4.9702380952380949E-2</v>
      </c>
      <c r="X291" s="194">
        <f t="shared" si="243"/>
        <v>9.9719047619047624E-2</v>
      </c>
      <c r="Y291" s="194">
        <f t="shared" si="243"/>
        <v>0.14973571428571431</v>
      </c>
      <c r="Z291" s="194">
        <f t="shared" si="243"/>
        <v>0.19975238095238096</v>
      </c>
      <c r="AA291" s="194">
        <f t="shared" si="243"/>
        <v>0.24976904761904761</v>
      </c>
      <c r="AB291" s="194">
        <f t="shared" si="243"/>
        <v>0.29978571428571427</v>
      </c>
      <c r="AC291" s="194">
        <f t="shared" si="243"/>
        <v>0.34980238095238092</v>
      </c>
      <c r="AD291" s="82">
        <f t="shared" si="243"/>
        <v>0.39981904761904757</v>
      </c>
      <c r="AE291" s="194">
        <f t="shared" si="243"/>
        <v>0.44983571428571423</v>
      </c>
      <c r="AF291" s="194">
        <f t="shared" si="243"/>
        <v>0.49985238095238088</v>
      </c>
      <c r="AG291" s="194">
        <f t="shared" si="243"/>
        <v>0.54986904761904754</v>
      </c>
      <c r="AH291" s="194">
        <f t="shared" si="243"/>
        <v>0.59988571428571424</v>
      </c>
      <c r="AI291" s="194">
        <f t="shared" si="243"/>
        <v>0.64990238095238095</v>
      </c>
      <c r="AJ291" s="194">
        <f t="shared" si="243"/>
        <v>0.69991904761904766</v>
      </c>
      <c r="AK291" s="194">
        <f t="shared" ref="AK291:BB291" si="244">+AJ291+AK290</f>
        <v>0.74993571428571437</v>
      </c>
      <c r="AL291" s="194">
        <f t="shared" si="244"/>
        <v>0.79995238095238108</v>
      </c>
      <c r="AM291" s="194">
        <f t="shared" si="244"/>
        <v>0.84996904761904779</v>
      </c>
      <c r="AN291" s="194">
        <f t="shared" si="244"/>
        <v>0.8999857142857145</v>
      </c>
      <c r="AO291" s="194">
        <f t="shared" si="244"/>
        <v>0.95000238095238121</v>
      </c>
      <c r="AP291" s="194">
        <f t="shared" si="244"/>
        <v>0.95000238095238121</v>
      </c>
      <c r="AQ291" s="194">
        <f t="shared" si="244"/>
        <v>0.95000238095238121</v>
      </c>
      <c r="AR291" s="194">
        <f t="shared" si="244"/>
        <v>0.95000238095238121</v>
      </c>
      <c r="AS291" s="194">
        <f t="shared" si="244"/>
        <v>0.95000238095238121</v>
      </c>
      <c r="AT291" s="194">
        <f t="shared" si="244"/>
        <v>1.0000023809523813</v>
      </c>
      <c r="AU291" s="194">
        <f t="shared" si="244"/>
        <v>1.0000023809523813</v>
      </c>
      <c r="AV291" s="194">
        <f t="shared" si="244"/>
        <v>1.0000023809523813</v>
      </c>
      <c r="AW291" s="194">
        <f t="shared" si="244"/>
        <v>1.0000023809523813</v>
      </c>
      <c r="AX291" s="194">
        <f t="shared" si="244"/>
        <v>1.0000023809523813</v>
      </c>
      <c r="AY291" s="194">
        <f t="shared" si="244"/>
        <v>1.0000023809523813</v>
      </c>
      <c r="AZ291" s="194">
        <f t="shared" si="244"/>
        <v>1.0000023809523813</v>
      </c>
      <c r="BA291" s="194">
        <f t="shared" si="244"/>
        <v>1.0000023809523813</v>
      </c>
      <c r="BB291" s="194">
        <f t="shared" si="244"/>
        <v>1.0000023809523813</v>
      </c>
      <c r="BC291" s="195"/>
      <c r="BD291" s="193"/>
    </row>
    <row r="292" spans="1:89" s="196" customFormat="1" x14ac:dyDescent="0.25">
      <c r="A292" s="295"/>
      <c r="B292" s="193" t="s">
        <v>106</v>
      </c>
      <c r="C292" s="298"/>
      <c r="D292" s="194">
        <v>0</v>
      </c>
      <c r="E292" s="194">
        <v>0</v>
      </c>
      <c r="F292" s="194">
        <v>0</v>
      </c>
      <c r="G292" s="194">
        <v>0</v>
      </c>
      <c r="H292" s="194">
        <v>0</v>
      </c>
      <c r="I292" s="194">
        <v>0</v>
      </c>
      <c r="J292" s="194">
        <v>0</v>
      </c>
      <c r="K292" s="194">
        <v>0</v>
      </c>
      <c r="L292" s="194">
        <v>0</v>
      </c>
      <c r="M292" s="194">
        <v>0</v>
      </c>
      <c r="N292" s="194">
        <v>0.05</v>
      </c>
      <c r="O292" s="194">
        <v>0</v>
      </c>
      <c r="P292" s="194">
        <v>0</v>
      </c>
      <c r="Q292" s="194">
        <v>0</v>
      </c>
      <c r="R292" s="194">
        <v>0</v>
      </c>
      <c r="S292" s="194">
        <v>0</v>
      </c>
      <c r="T292" s="194">
        <v>0</v>
      </c>
      <c r="U292" s="194">
        <v>0</v>
      </c>
      <c r="V292" s="194">
        <v>0</v>
      </c>
      <c r="W292" s="194">
        <v>0</v>
      </c>
      <c r="X292" s="194">
        <f t="shared" ref="X292:AO292" si="245">+(0.34-0.05)/18</f>
        <v>1.6111111111111114E-2</v>
      </c>
      <c r="Y292" s="194">
        <f t="shared" si="245"/>
        <v>1.6111111111111114E-2</v>
      </c>
      <c r="Z292" s="194">
        <f t="shared" si="245"/>
        <v>1.6111111111111114E-2</v>
      </c>
      <c r="AA292" s="194">
        <f t="shared" si="245"/>
        <v>1.6111111111111114E-2</v>
      </c>
      <c r="AB292" s="194">
        <f t="shared" si="245"/>
        <v>1.6111111111111114E-2</v>
      </c>
      <c r="AC292" s="194">
        <f t="shared" si="245"/>
        <v>1.6111111111111114E-2</v>
      </c>
      <c r="AD292" s="82">
        <f t="shared" si="245"/>
        <v>1.6111111111111114E-2</v>
      </c>
      <c r="AE292" s="194">
        <f t="shared" si="245"/>
        <v>1.6111111111111114E-2</v>
      </c>
      <c r="AF292" s="194">
        <f t="shared" si="245"/>
        <v>1.6111111111111114E-2</v>
      </c>
      <c r="AG292" s="194">
        <f t="shared" si="245"/>
        <v>1.6111111111111114E-2</v>
      </c>
      <c r="AH292" s="194">
        <f t="shared" si="245"/>
        <v>1.6111111111111114E-2</v>
      </c>
      <c r="AI292" s="194">
        <f t="shared" si="245"/>
        <v>1.6111111111111114E-2</v>
      </c>
      <c r="AJ292" s="194">
        <f t="shared" si="245"/>
        <v>1.6111111111111114E-2</v>
      </c>
      <c r="AK292" s="194">
        <f t="shared" si="245"/>
        <v>1.6111111111111114E-2</v>
      </c>
      <c r="AL292" s="194">
        <f t="shared" si="245"/>
        <v>1.6111111111111114E-2</v>
      </c>
      <c r="AM292" s="194">
        <f t="shared" si="245"/>
        <v>1.6111111111111114E-2</v>
      </c>
      <c r="AN292" s="194">
        <f t="shared" si="245"/>
        <v>1.6111111111111114E-2</v>
      </c>
      <c r="AO292" s="194">
        <f t="shared" si="245"/>
        <v>1.6111111111111114E-2</v>
      </c>
      <c r="AP292" s="194">
        <v>0.66</v>
      </c>
      <c r="AQ292" s="194">
        <v>0</v>
      </c>
      <c r="AR292" s="194">
        <v>0</v>
      </c>
      <c r="AS292" s="194">
        <v>0</v>
      </c>
      <c r="AT292" s="194">
        <v>0</v>
      </c>
      <c r="AU292" s="194">
        <v>0</v>
      </c>
      <c r="AV292" s="194">
        <v>0</v>
      </c>
      <c r="AW292" s="194">
        <v>0</v>
      </c>
      <c r="AX292" s="194">
        <v>0</v>
      </c>
      <c r="AY292" s="194">
        <v>0</v>
      </c>
      <c r="AZ292" s="194">
        <v>0</v>
      </c>
      <c r="BA292" s="194">
        <v>0</v>
      </c>
      <c r="BB292" s="194">
        <v>0</v>
      </c>
      <c r="BC292" s="195">
        <f>SUM(D292:BB292)</f>
        <v>1</v>
      </c>
      <c r="BD292" s="193"/>
    </row>
    <row r="293" spans="1:89" s="196" customFormat="1" x14ac:dyDescent="0.25">
      <c r="A293" s="295"/>
      <c r="B293" s="193" t="s">
        <v>107</v>
      </c>
      <c r="C293" s="298"/>
      <c r="D293" s="194">
        <f>D292</f>
        <v>0</v>
      </c>
      <c r="E293" s="194">
        <f t="shared" ref="E293:AJ293" si="246">+D293+E292</f>
        <v>0</v>
      </c>
      <c r="F293" s="194">
        <f t="shared" si="246"/>
        <v>0</v>
      </c>
      <c r="G293" s="194">
        <f t="shared" si="246"/>
        <v>0</v>
      </c>
      <c r="H293" s="194">
        <f t="shared" si="246"/>
        <v>0</v>
      </c>
      <c r="I293" s="194">
        <f t="shared" si="246"/>
        <v>0</v>
      </c>
      <c r="J293" s="194">
        <f t="shared" si="246"/>
        <v>0</v>
      </c>
      <c r="K293" s="194">
        <f t="shared" si="246"/>
        <v>0</v>
      </c>
      <c r="L293" s="194">
        <f t="shared" si="246"/>
        <v>0</v>
      </c>
      <c r="M293" s="194">
        <f t="shared" si="246"/>
        <v>0</v>
      </c>
      <c r="N293" s="194">
        <f t="shared" si="246"/>
        <v>0.05</v>
      </c>
      <c r="O293" s="194">
        <f t="shared" si="246"/>
        <v>0.05</v>
      </c>
      <c r="P293" s="194">
        <f t="shared" si="246"/>
        <v>0.05</v>
      </c>
      <c r="Q293" s="194">
        <f t="shared" si="246"/>
        <v>0.05</v>
      </c>
      <c r="R293" s="194">
        <f t="shared" si="246"/>
        <v>0.05</v>
      </c>
      <c r="S293" s="194">
        <f t="shared" si="246"/>
        <v>0.05</v>
      </c>
      <c r="T293" s="194">
        <f t="shared" si="246"/>
        <v>0.05</v>
      </c>
      <c r="U293" s="194">
        <f t="shared" si="246"/>
        <v>0.05</v>
      </c>
      <c r="V293" s="194">
        <f t="shared" si="246"/>
        <v>0.05</v>
      </c>
      <c r="W293" s="194">
        <f t="shared" si="246"/>
        <v>0.05</v>
      </c>
      <c r="X293" s="194">
        <f t="shared" si="246"/>
        <v>6.611111111111112E-2</v>
      </c>
      <c r="Y293" s="194">
        <f t="shared" si="246"/>
        <v>8.2222222222222238E-2</v>
      </c>
      <c r="Z293" s="194">
        <f t="shared" si="246"/>
        <v>9.8333333333333356E-2</v>
      </c>
      <c r="AA293" s="194">
        <f t="shared" si="246"/>
        <v>0.11444444444444447</v>
      </c>
      <c r="AB293" s="194">
        <f t="shared" si="246"/>
        <v>0.13055555555555559</v>
      </c>
      <c r="AC293" s="194">
        <f t="shared" si="246"/>
        <v>0.1466666666666667</v>
      </c>
      <c r="AD293" s="82">
        <f t="shared" si="246"/>
        <v>0.1627777777777778</v>
      </c>
      <c r="AE293" s="194">
        <f t="shared" si="246"/>
        <v>0.1788888888888889</v>
      </c>
      <c r="AF293" s="194">
        <f t="shared" si="246"/>
        <v>0.19500000000000001</v>
      </c>
      <c r="AG293" s="194">
        <f t="shared" si="246"/>
        <v>0.21111111111111111</v>
      </c>
      <c r="AH293" s="194">
        <f t="shared" si="246"/>
        <v>0.22722222222222221</v>
      </c>
      <c r="AI293" s="194">
        <f t="shared" si="246"/>
        <v>0.24333333333333332</v>
      </c>
      <c r="AJ293" s="194">
        <f t="shared" si="246"/>
        <v>0.25944444444444442</v>
      </c>
      <c r="AK293" s="194">
        <f t="shared" ref="AK293:BB293" si="247">+AJ293+AK292</f>
        <v>0.27555555555555555</v>
      </c>
      <c r="AL293" s="194">
        <f t="shared" si="247"/>
        <v>0.29166666666666669</v>
      </c>
      <c r="AM293" s="194">
        <f t="shared" si="247"/>
        <v>0.30777777777777782</v>
      </c>
      <c r="AN293" s="194">
        <f t="shared" si="247"/>
        <v>0.32388888888888895</v>
      </c>
      <c r="AO293" s="194">
        <f t="shared" si="247"/>
        <v>0.34000000000000008</v>
      </c>
      <c r="AP293" s="194">
        <f t="shared" si="247"/>
        <v>1</v>
      </c>
      <c r="AQ293" s="194">
        <f t="shared" si="247"/>
        <v>1</v>
      </c>
      <c r="AR293" s="194">
        <f t="shared" si="247"/>
        <v>1</v>
      </c>
      <c r="AS293" s="194">
        <f t="shared" si="247"/>
        <v>1</v>
      </c>
      <c r="AT293" s="194">
        <f t="shared" si="247"/>
        <v>1</v>
      </c>
      <c r="AU293" s="194">
        <f t="shared" si="247"/>
        <v>1</v>
      </c>
      <c r="AV293" s="194">
        <f t="shared" si="247"/>
        <v>1</v>
      </c>
      <c r="AW293" s="194">
        <f t="shared" si="247"/>
        <v>1</v>
      </c>
      <c r="AX293" s="194">
        <f t="shared" si="247"/>
        <v>1</v>
      </c>
      <c r="AY293" s="194">
        <f t="shared" si="247"/>
        <v>1</v>
      </c>
      <c r="AZ293" s="194">
        <f t="shared" si="247"/>
        <v>1</v>
      </c>
      <c r="BA293" s="194">
        <f t="shared" si="247"/>
        <v>1</v>
      </c>
      <c r="BB293" s="194">
        <f t="shared" si="247"/>
        <v>1</v>
      </c>
      <c r="BC293" s="195"/>
      <c r="BD293" s="193"/>
    </row>
    <row r="294" spans="1:89" s="211" customFormat="1" x14ac:dyDescent="0.25">
      <c r="A294" s="295"/>
      <c r="B294" s="208"/>
      <c r="C294" s="298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  <c r="AD294" s="83"/>
      <c r="AE294" s="209"/>
      <c r="AF294" s="209"/>
      <c r="AG294" s="209"/>
      <c r="AH294" s="209"/>
      <c r="AI294" s="209"/>
      <c r="AJ294" s="209"/>
      <c r="AK294" s="209"/>
      <c r="AL294" s="209"/>
      <c r="AM294" s="209"/>
      <c r="AN294" s="209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10"/>
      <c r="BD294" s="208"/>
    </row>
    <row r="295" spans="1:89" s="197" customFormat="1" x14ac:dyDescent="0.25">
      <c r="A295" s="295"/>
      <c r="B295" s="197" t="s">
        <v>108</v>
      </c>
      <c r="C295" s="198">
        <v>14.5</v>
      </c>
      <c r="D295" s="199">
        <f t="shared" ref="D295:AI295" si="248">+D291*$C295</f>
        <v>0</v>
      </c>
      <c r="E295" s="199">
        <f t="shared" si="248"/>
        <v>0</v>
      </c>
      <c r="F295" s="199">
        <f t="shared" si="248"/>
        <v>0</v>
      </c>
      <c r="G295" s="199">
        <f t="shared" si="248"/>
        <v>0</v>
      </c>
      <c r="H295" s="199">
        <f t="shared" si="248"/>
        <v>0</v>
      </c>
      <c r="I295" s="199">
        <f t="shared" si="248"/>
        <v>0</v>
      </c>
      <c r="J295" s="199">
        <f t="shared" si="248"/>
        <v>0</v>
      </c>
      <c r="K295" s="199">
        <f t="shared" si="248"/>
        <v>0</v>
      </c>
      <c r="L295" s="199">
        <f t="shared" si="248"/>
        <v>0</v>
      </c>
      <c r="M295" s="199">
        <f t="shared" si="248"/>
        <v>0</v>
      </c>
      <c r="N295" s="199">
        <f t="shared" si="248"/>
        <v>0.72068452380952375</v>
      </c>
      <c r="O295" s="199">
        <f t="shared" si="248"/>
        <v>0.72068452380952375</v>
      </c>
      <c r="P295" s="199">
        <f t="shared" si="248"/>
        <v>0.72068452380952375</v>
      </c>
      <c r="Q295" s="199">
        <f t="shared" si="248"/>
        <v>0.72068452380952375</v>
      </c>
      <c r="R295" s="199">
        <f t="shared" si="248"/>
        <v>0.72068452380952375</v>
      </c>
      <c r="S295" s="199">
        <f t="shared" si="248"/>
        <v>0.72068452380952375</v>
      </c>
      <c r="T295" s="199">
        <f t="shared" si="248"/>
        <v>0.72068452380952375</v>
      </c>
      <c r="U295" s="199">
        <f t="shared" si="248"/>
        <v>0.72068452380952375</v>
      </c>
      <c r="V295" s="199">
        <f t="shared" si="248"/>
        <v>0.72068452380952375</v>
      </c>
      <c r="W295" s="199">
        <f t="shared" si="248"/>
        <v>0.72068452380952375</v>
      </c>
      <c r="X295" s="199">
        <f t="shared" si="248"/>
        <v>1.4459261904761906</v>
      </c>
      <c r="Y295" s="199">
        <f t="shared" si="248"/>
        <v>2.1711678571428576</v>
      </c>
      <c r="Z295" s="199">
        <f t="shared" si="248"/>
        <v>2.896409523809524</v>
      </c>
      <c r="AA295" s="199">
        <f t="shared" si="248"/>
        <v>3.6216511904761903</v>
      </c>
      <c r="AB295" s="199">
        <f t="shared" si="248"/>
        <v>4.3468928571428567</v>
      </c>
      <c r="AC295" s="199">
        <f t="shared" si="248"/>
        <v>5.072134523809523</v>
      </c>
      <c r="AD295" s="90">
        <f t="shared" si="248"/>
        <v>5.7973761904761902</v>
      </c>
      <c r="AE295" s="199">
        <f t="shared" si="248"/>
        <v>6.5226178571428566</v>
      </c>
      <c r="AF295" s="199">
        <f t="shared" si="248"/>
        <v>7.2478595238095229</v>
      </c>
      <c r="AG295" s="199">
        <f t="shared" si="248"/>
        <v>7.9731011904761893</v>
      </c>
      <c r="AH295" s="199">
        <f t="shared" si="248"/>
        <v>8.6983428571428565</v>
      </c>
      <c r="AI295" s="199">
        <f t="shared" si="248"/>
        <v>9.4235845238095237</v>
      </c>
      <c r="AJ295" s="199">
        <f t="shared" ref="AJ295:BB295" si="249">+AJ291*$C295</f>
        <v>10.148826190476191</v>
      </c>
      <c r="AK295" s="199">
        <f t="shared" si="249"/>
        <v>10.874067857142858</v>
      </c>
      <c r="AL295" s="199">
        <f t="shared" si="249"/>
        <v>11.599309523809525</v>
      </c>
      <c r="AM295" s="199">
        <f t="shared" si="249"/>
        <v>12.324551190476193</v>
      </c>
      <c r="AN295" s="199">
        <f t="shared" si="249"/>
        <v>13.04979285714286</v>
      </c>
      <c r="AO295" s="199">
        <f t="shared" si="249"/>
        <v>13.775034523809527</v>
      </c>
      <c r="AP295" s="199">
        <f t="shared" si="249"/>
        <v>13.775034523809527</v>
      </c>
      <c r="AQ295" s="199">
        <f t="shared" si="249"/>
        <v>13.775034523809527</v>
      </c>
      <c r="AR295" s="199">
        <f t="shared" si="249"/>
        <v>13.775034523809527</v>
      </c>
      <c r="AS295" s="199">
        <f t="shared" si="249"/>
        <v>13.775034523809527</v>
      </c>
      <c r="AT295" s="199">
        <f t="shared" si="249"/>
        <v>14.500034523809529</v>
      </c>
      <c r="AU295" s="199">
        <f t="shared" si="249"/>
        <v>14.500034523809529</v>
      </c>
      <c r="AV295" s="199">
        <f t="shared" si="249"/>
        <v>14.500034523809529</v>
      </c>
      <c r="AW295" s="199">
        <f t="shared" si="249"/>
        <v>14.500034523809529</v>
      </c>
      <c r="AX295" s="199">
        <f t="shared" si="249"/>
        <v>14.500034523809529</v>
      </c>
      <c r="AY295" s="199">
        <f t="shared" si="249"/>
        <v>14.500034523809529</v>
      </c>
      <c r="AZ295" s="199">
        <f t="shared" si="249"/>
        <v>14.500034523809529</v>
      </c>
      <c r="BA295" s="199">
        <f t="shared" si="249"/>
        <v>14.500034523809529</v>
      </c>
      <c r="BB295" s="199">
        <f t="shared" si="249"/>
        <v>14.500034523809529</v>
      </c>
      <c r="BC295" s="200"/>
      <c r="BD295" s="201"/>
      <c r="BE295" s="201"/>
      <c r="BF295" s="201"/>
      <c r="BG295" s="201"/>
      <c r="BH295" s="201"/>
      <c r="BI295" s="201"/>
      <c r="BJ295" s="201"/>
      <c r="BK295" s="201"/>
      <c r="BL295" s="201"/>
      <c r="BM295" s="201"/>
      <c r="BN295" s="201"/>
      <c r="BO295" s="201"/>
      <c r="BP295" s="201"/>
      <c r="BQ295" s="201"/>
      <c r="BR295" s="201"/>
      <c r="BS295" s="201"/>
      <c r="BT295" s="201"/>
      <c r="BU295" s="201"/>
      <c r="BV295" s="201"/>
      <c r="BW295" s="201"/>
      <c r="BX295" s="201"/>
      <c r="BY295" s="201"/>
      <c r="BZ295" s="201"/>
      <c r="CA295" s="201"/>
      <c r="CB295" s="201"/>
      <c r="CC295" s="201"/>
      <c r="CD295" s="201"/>
      <c r="CE295" s="201"/>
      <c r="CF295" s="201"/>
      <c r="CG295" s="201"/>
      <c r="CH295" s="201"/>
      <c r="CI295" s="201"/>
      <c r="CJ295" s="201"/>
      <c r="CK295" s="201"/>
    </row>
    <row r="296" spans="1:89" s="202" customFormat="1" ht="13.8" thickBot="1" x14ac:dyDescent="0.3">
      <c r="A296" s="296"/>
      <c r="B296" s="202" t="s">
        <v>109</v>
      </c>
      <c r="C296" s="203" t="str">
        <f>+'NTP or Sold'!C27</f>
        <v>Committed</v>
      </c>
      <c r="D296" s="204">
        <f t="shared" ref="D296:AI296" si="250">+D293*$C295</f>
        <v>0</v>
      </c>
      <c r="E296" s="204">
        <f t="shared" si="250"/>
        <v>0</v>
      </c>
      <c r="F296" s="204">
        <f t="shared" si="250"/>
        <v>0</v>
      </c>
      <c r="G296" s="204">
        <f t="shared" si="250"/>
        <v>0</v>
      </c>
      <c r="H296" s="204">
        <f t="shared" si="250"/>
        <v>0</v>
      </c>
      <c r="I296" s="204">
        <f t="shared" si="250"/>
        <v>0</v>
      </c>
      <c r="J296" s="204">
        <f t="shared" si="250"/>
        <v>0</v>
      </c>
      <c r="K296" s="204">
        <f t="shared" si="250"/>
        <v>0</v>
      </c>
      <c r="L296" s="204">
        <f t="shared" si="250"/>
        <v>0</v>
      </c>
      <c r="M296" s="204">
        <f t="shared" si="250"/>
        <v>0</v>
      </c>
      <c r="N296" s="204">
        <f t="shared" si="250"/>
        <v>0.72500000000000009</v>
      </c>
      <c r="O296" s="204">
        <f t="shared" si="250"/>
        <v>0.72500000000000009</v>
      </c>
      <c r="P296" s="204">
        <f t="shared" si="250"/>
        <v>0.72500000000000009</v>
      </c>
      <c r="Q296" s="204">
        <f t="shared" si="250"/>
        <v>0.72500000000000009</v>
      </c>
      <c r="R296" s="204">
        <f t="shared" si="250"/>
        <v>0.72500000000000009</v>
      </c>
      <c r="S296" s="204">
        <f t="shared" si="250"/>
        <v>0.72500000000000009</v>
      </c>
      <c r="T296" s="204">
        <f t="shared" si="250"/>
        <v>0.72500000000000009</v>
      </c>
      <c r="U296" s="204">
        <f t="shared" si="250"/>
        <v>0.72500000000000009</v>
      </c>
      <c r="V296" s="204">
        <f t="shared" si="250"/>
        <v>0.72500000000000009</v>
      </c>
      <c r="W296" s="204">
        <f t="shared" si="250"/>
        <v>0.72500000000000009</v>
      </c>
      <c r="X296" s="204">
        <f t="shared" si="250"/>
        <v>0.9586111111111113</v>
      </c>
      <c r="Y296" s="204">
        <f t="shared" si="250"/>
        <v>1.1922222222222225</v>
      </c>
      <c r="Z296" s="204">
        <f t="shared" si="250"/>
        <v>1.4258333333333337</v>
      </c>
      <c r="AA296" s="204">
        <f t="shared" si="250"/>
        <v>1.6594444444444449</v>
      </c>
      <c r="AB296" s="204">
        <f t="shared" si="250"/>
        <v>1.8930555555555562</v>
      </c>
      <c r="AC296" s="204">
        <f t="shared" si="250"/>
        <v>2.1266666666666669</v>
      </c>
      <c r="AD296" s="136">
        <f t="shared" si="250"/>
        <v>2.3602777777777781</v>
      </c>
      <c r="AE296" s="204">
        <f t="shared" si="250"/>
        <v>2.5938888888888889</v>
      </c>
      <c r="AF296" s="204">
        <f t="shared" si="250"/>
        <v>2.8275000000000001</v>
      </c>
      <c r="AG296" s="204">
        <f t="shared" si="250"/>
        <v>3.0611111111111109</v>
      </c>
      <c r="AH296" s="204">
        <f t="shared" si="250"/>
        <v>3.2947222222222221</v>
      </c>
      <c r="AI296" s="204">
        <f t="shared" si="250"/>
        <v>3.5283333333333333</v>
      </c>
      <c r="AJ296" s="204">
        <f t="shared" ref="AJ296:BB296" si="251">+AJ293*$C295</f>
        <v>3.7619444444444441</v>
      </c>
      <c r="AK296" s="204">
        <f t="shared" si="251"/>
        <v>3.9955555555555557</v>
      </c>
      <c r="AL296" s="204">
        <f t="shared" si="251"/>
        <v>4.229166666666667</v>
      </c>
      <c r="AM296" s="204">
        <f t="shared" si="251"/>
        <v>4.4627777777777782</v>
      </c>
      <c r="AN296" s="204">
        <f t="shared" si="251"/>
        <v>4.6963888888888894</v>
      </c>
      <c r="AO296" s="204">
        <f t="shared" si="251"/>
        <v>4.9300000000000015</v>
      </c>
      <c r="AP296" s="204">
        <f t="shared" si="251"/>
        <v>14.5</v>
      </c>
      <c r="AQ296" s="204">
        <f t="shared" si="251"/>
        <v>14.5</v>
      </c>
      <c r="AR296" s="204">
        <f t="shared" si="251"/>
        <v>14.5</v>
      </c>
      <c r="AS296" s="204">
        <f t="shared" si="251"/>
        <v>14.5</v>
      </c>
      <c r="AT296" s="204">
        <f t="shared" si="251"/>
        <v>14.5</v>
      </c>
      <c r="AU296" s="204">
        <f t="shared" si="251"/>
        <v>14.5</v>
      </c>
      <c r="AV296" s="204">
        <f t="shared" si="251"/>
        <v>14.5</v>
      </c>
      <c r="AW296" s="204">
        <f t="shared" si="251"/>
        <v>14.5</v>
      </c>
      <c r="AX296" s="204">
        <f t="shared" si="251"/>
        <v>14.5</v>
      </c>
      <c r="AY296" s="204">
        <f t="shared" si="251"/>
        <v>14.5</v>
      </c>
      <c r="AZ296" s="204">
        <f t="shared" si="251"/>
        <v>14.5</v>
      </c>
      <c r="BA296" s="204">
        <f t="shared" si="251"/>
        <v>14.5</v>
      </c>
      <c r="BB296" s="204">
        <f t="shared" si="251"/>
        <v>14.5</v>
      </c>
      <c r="BC296" s="205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06"/>
      <c r="BU296" s="206"/>
      <c r="BV296" s="206"/>
      <c r="BW296" s="206"/>
      <c r="BX296" s="206"/>
      <c r="BY296" s="206"/>
      <c r="BZ296" s="206"/>
      <c r="CA296" s="206"/>
      <c r="CB296" s="206"/>
      <c r="CC296" s="206"/>
      <c r="CD296" s="206"/>
      <c r="CE296" s="206"/>
      <c r="CF296" s="206"/>
      <c r="CG296" s="206"/>
      <c r="CH296" s="206"/>
      <c r="CI296" s="206"/>
      <c r="CJ296" s="206"/>
      <c r="CK296" s="206"/>
    </row>
    <row r="297" spans="1:89" s="192" customFormat="1" ht="15" customHeight="1" thickTop="1" x14ac:dyDescent="0.25">
      <c r="A297" s="294">
        <f>+A289+1</f>
        <v>7</v>
      </c>
      <c r="B297" s="197" t="str">
        <f>+'NTP or Sold'!H28</f>
        <v>LM6000</v>
      </c>
      <c r="C297" s="297" t="str">
        <f>+'NTP or Sold'!T28</f>
        <v>Fountain Valley PSCO (ENA) - 90%</v>
      </c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81"/>
      <c r="AE297" s="207"/>
      <c r="AF297" s="207"/>
      <c r="AG297" s="207"/>
      <c r="AH297" s="207"/>
      <c r="AI297" s="207"/>
      <c r="AJ297" s="207"/>
      <c r="AK297" s="207"/>
      <c r="AL297" s="207"/>
      <c r="AM297" s="207"/>
      <c r="AN297" s="207"/>
      <c r="AO297" s="207"/>
      <c r="AP297" s="207"/>
      <c r="AQ297" s="207"/>
      <c r="AR297" s="207"/>
      <c r="AS297" s="207"/>
      <c r="AT297" s="207"/>
      <c r="AU297" s="207"/>
      <c r="AV297" s="207"/>
      <c r="AW297" s="207"/>
      <c r="AX297" s="207"/>
      <c r="AY297" s="207"/>
      <c r="AZ297" s="207"/>
      <c r="BA297" s="207"/>
      <c r="BB297" s="207"/>
      <c r="BC297" s="242"/>
    </row>
    <row r="298" spans="1:89" s="196" customFormat="1" x14ac:dyDescent="0.25">
      <c r="A298" s="295"/>
      <c r="B298" s="193" t="s">
        <v>104</v>
      </c>
      <c r="C298" s="298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f>16.7/336</f>
        <v>4.9702380952380949E-2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2">+(0.95-0.0497)/18</f>
        <v>5.0016666666666668E-2</v>
      </c>
      <c r="Y298" s="194">
        <f t="shared" si="252"/>
        <v>5.0016666666666668E-2</v>
      </c>
      <c r="Z298" s="194">
        <f t="shared" si="252"/>
        <v>5.0016666666666668E-2</v>
      </c>
      <c r="AA298" s="194">
        <f t="shared" si="252"/>
        <v>5.0016666666666668E-2</v>
      </c>
      <c r="AB298" s="194">
        <f t="shared" si="252"/>
        <v>5.0016666666666668E-2</v>
      </c>
      <c r="AC298" s="194">
        <f t="shared" si="252"/>
        <v>5.0016666666666668E-2</v>
      </c>
      <c r="AD298" s="82">
        <f t="shared" si="252"/>
        <v>5.0016666666666668E-2</v>
      </c>
      <c r="AE298" s="194">
        <f t="shared" si="252"/>
        <v>5.0016666666666668E-2</v>
      </c>
      <c r="AF298" s="194">
        <f t="shared" si="252"/>
        <v>5.0016666666666668E-2</v>
      </c>
      <c r="AG298" s="194">
        <f t="shared" si="252"/>
        <v>5.0016666666666668E-2</v>
      </c>
      <c r="AH298" s="194">
        <f t="shared" si="252"/>
        <v>5.0016666666666668E-2</v>
      </c>
      <c r="AI298" s="194">
        <f t="shared" si="252"/>
        <v>5.0016666666666668E-2</v>
      </c>
      <c r="AJ298" s="194">
        <f t="shared" si="252"/>
        <v>5.0016666666666668E-2</v>
      </c>
      <c r="AK298" s="194">
        <f t="shared" si="252"/>
        <v>5.0016666666666668E-2</v>
      </c>
      <c r="AL298" s="194">
        <f t="shared" si="252"/>
        <v>5.0016666666666668E-2</v>
      </c>
      <c r="AM298" s="194">
        <f t="shared" si="252"/>
        <v>5.0016666666666668E-2</v>
      </c>
      <c r="AN298" s="194">
        <f t="shared" si="252"/>
        <v>5.0016666666666668E-2</v>
      </c>
      <c r="AO298" s="194">
        <f t="shared" si="252"/>
        <v>5.0016666666666668E-2</v>
      </c>
      <c r="AP298" s="194">
        <v>0</v>
      </c>
      <c r="AQ298" s="194">
        <v>0</v>
      </c>
      <c r="AR298" s="194">
        <v>0</v>
      </c>
      <c r="AS298" s="194">
        <v>0</v>
      </c>
      <c r="AT298" s="194">
        <v>0.05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1.0000023809523813</v>
      </c>
      <c r="BD298" s="193"/>
    </row>
    <row r="299" spans="1:89" s="196" customFormat="1" x14ac:dyDescent="0.25">
      <c r="A299" s="295"/>
      <c r="B299" s="193" t="s">
        <v>105</v>
      </c>
      <c r="C299" s="298"/>
      <c r="D299" s="194">
        <f>D298</f>
        <v>0</v>
      </c>
      <c r="E299" s="194">
        <f t="shared" ref="E299:AJ299" si="253">+D299+E298</f>
        <v>0</v>
      </c>
      <c r="F299" s="194">
        <f t="shared" si="253"/>
        <v>0</v>
      </c>
      <c r="G299" s="194">
        <f t="shared" si="253"/>
        <v>0</v>
      </c>
      <c r="H299" s="194">
        <f t="shared" si="253"/>
        <v>0</v>
      </c>
      <c r="I299" s="194">
        <f t="shared" si="253"/>
        <v>0</v>
      </c>
      <c r="J299" s="194">
        <f t="shared" si="253"/>
        <v>0</v>
      </c>
      <c r="K299" s="194">
        <f t="shared" si="253"/>
        <v>0</v>
      </c>
      <c r="L299" s="194">
        <f t="shared" si="253"/>
        <v>0</v>
      </c>
      <c r="M299" s="194">
        <f t="shared" si="253"/>
        <v>0</v>
      </c>
      <c r="N299" s="194">
        <f t="shared" si="253"/>
        <v>4.9702380952380949E-2</v>
      </c>
      <c r="O299" s="194">
        <f t="shared" si="253"/>
        <v>4.9702380952380949E-2</v>
      </c>
      <c r="P299" s="194">
        <f t="shared" si="253"/>
        <v>4.9702380952380949E-2</v>
      </c>
      <c r="Q299" s="194">
        <f t="shared" si="253"/>
        <v>4.9702380952380949E-2</v>
      </c>
      <c r="R299" s="194">
        <f t="shared" si="253"/>
        <v>4.9702380952380949E-2</v>
      </c>
      <c r="S299" s="194">
        <f t="shared" si="253"/>
        <v>4.9702380952380949E-2</v>
      </c>
      <c r="T299" s="194">
        <f t="shared" si="253"/>
        <v>4.9702380952380949E-2</v>
      </c>
      <c r="U299" s="194">
        <f t="shared" si="253"/>
        <v>4.9702380952380949E-2</v>
      </c>
      <c r="V299" s="194">
        <f t="shared" si="253"/>
        <v>4.9702380952380949E-2</v>
      </c>
      <c r="W299" s="194">
        <f t="shared" si="253"/>
        <v>4.9702380952380949E-2</v>
      </c>
      <c r="X299" s="194">
        <f t="shared" si="253"/>
        <v>9.9719047619047624E-2</v>
      </c>
      <c r="Y299" s="194">
        <f t="shared" si="253"/>
        <v>0.14973571428571431</v>
      </c>
      <c r="Z299" s="194">
        <f t="shared" si="253"/>
        <v>0.19975238095238096</v>
      </c>
      <c r="AA299" s="194">
        <f t="shared" si="253"/>
        <v>0.24976904761904761</v>
      </c>
      <c r="AB299" s="194">
        <f t="shared" si="253"/>
        <v>0.29978571428571427</v>
      </c>
      <c r="AC299" s="194">
        <f t="shared" si="253"/>
        <v>0.34980238095238092</v>
      </c>
      <c r="AD299" s="82">
        <f t="shared" si="253"/>
        <v>0.39981904761904757</v>
      </c>
      <c r="AE299" s="194">
        <f t="shared" si="253"/>
        <v>0.44983571428571423</v>
      </c>
      <c r="AF299" s="194">
        <f t="shared" si="253"/>
        <v>0.49985238095238088</v>
      </c>
      <c r="AG299" s="194">
        <f t="shared" si="253"/>
        <v>0.54986904761904754</v>
      </c>
      <c r="AH299" s="194">
        <f t="shared" si="253"/>
        <v>0.59988571428571424</v>
      </c>
      <c r="AI299" s="194">
        <f t="shared" si="253"/>
        <v>0.64990238095238095</v>
      </c>
      <c r="AJ299" s="194">
        <f t="shared" si="253"/>
        <v>0.69991904761904766</v>
      </c>
      <c r="AK299" s="194">
        <f t="shared" ref="AK299:BB299" si="254">+AJ299+AK298</f>
        <v>0.74993571428571437</v>
      </c>
      <c r="AL299" s="194">
        <f t="shared" si="254"/>
        <v>0.79995238095238108</v>
      </c>
      <c r="AM299" s="194">
        <f t="shared" si="254"/>
        <v>0.84996904761904779</v>
      </c>
      <c r="AN299" s="194">
        <f t="shared" si="254"/>
        <v>0.8999857142857145</v>
      </c>
      <c r="AO299" s="194">
        <f t="shared" si="254"/>
        <v>0.95000238095238121</v>
      </c>
      <c r="AP299" s="194">
        <f t="shared" si="254"/>
        <v>0.95000238095238121</v>
      </c>
      <c r="AQ299" s="194">
        <f t="shared" si="254"/>
        <v>0.95000238095238121</v>
      </c>
      <c r="AR299" s="194">
        <f t="shared" si="254"/>
        <v>0.95000238095238121</v>
      </c>
      <c r="AS299" s="194">
        <f t="shared" si="254"/>
        <v>0.95000238095238121</v>
      </c>
      <c r="AT299" s="194">
        <f t="shared" si="254"/>
        <v>1.0000023809523813</v>
      </c>
      <c r="AU299" s="194">
        <f t="shared" si="254"/>
        <v>1.0000023809523813</v>
      </c>
      <c r="AV299" s="194">
        <f t="shared" si="254"/>
        <v>1.0000023809523813</v>
      </c>
      <c r="AW299" s="194">
        <f t="shared" si="254"/>
        <v>1.0000023809523813</v>
      </c>
      <c r="AX299" s="194">
        <f t="shared" si="254"/>
        <v>1.0000023809523813</v>
      </c>
      <c r="AY299" s="194">
        <f t="shared" si="254"/>
        <v>1.0000023809523813</v>
      </c>
      <c r="AZ299" s="194">
        <f t="shared" si="254"/>
        <v>1.0000023809523813</v>
      </c>
      <c r="BA299" s="194">
        <f t="shared" si="254"/>
        <v>1.0000023809523813</v>
      </c>
      <c r="BB299" s="194">
        <f t="shared" si="254"/>
        <v>1.0000023809523813</v>
      </c>
      <c r="BC299" s="195"/>
      <c r="BD299" s="193"/>
    </row>
    <row r="300" spans="1:89" s="196" customFormat="1" x14ac:dyDescent="0.25">
      <c r="A300" s="295"/>
      <c r="B300" s="193" t="s">
        <v>106</v>
      </c>
      <c r="C300" s="298"/>
      <c r="D300" s="194">
        <v>0</v>
      </c>
      <c r="E300" s="194">
        <v>0</v>
      </c>
      <c r="F300" s="194">
        <v>0</v>
      </c>
      <c r="G300" s="194">
        <v>0</v>
      </c>
      <c r="H300" s="194">
        <v>0</v>
      </c>
      <c r="I300" s="194">
        <v>0</v>
      </c>
      <c r="J300" s="194">
        <v>0</v>
      </c>
      <c r="K300" s="194">
        <v>0</v>
      </c>
      <c r="L300" s="194">
        <v>0</v>
      </c>
      <c r="M300" s="194">
        <v>0</v>
      </c>
      <c r="N300" s="194">
        <v>0.05</v>
      </c>
      <c r="O300" s="194">
        <v>0</v>
      </c>
      <c r="P300" s="194">
        <v>0</v>
      </c>
      <c r="Q300" s="194">
        <v>0</v>
      </c>
      <c r="R300" s="194">
        <v>0</v>
      </c>
      <c r="S300" s="194">
        <v>0</v>
      </c>
      <c r="T300" s="194">
        <v>0</v>
      </c>
      <c r="U300" s="194">
        <v>0</v>
      </c>
      <c r="V300" s="194">
        <v>0</v>
      </c>
      <c r="W300" s="194">
        <v>0</v>
      </c>
      <c r="X300" s="194">
        <f t="shared" ref="X300:AO300" si="255">+(0.34-0.05)/18</f>
        <v>1.6111111111111114E-2</v>
      </c>
      <c r="Y300" s="194">
        <f t="shared" si="255"/>
        <v>1.6111111111111114E-2</v>
      </c>
      <c r="Z300" s="194">
        <f t="shared" si="255"/>
        <v>1.6111111111111114E-2</v>
      </c>
      <c r="AA300" s="194">
        <f t="shared" si="255"/>
        <v>1.6111111111111114E-2</v>
      </c>
      <c r="AB300" s="194">
        <f t="shared" si="255"/>
        <v>1.6111111111111114E-2</v>
      </c>
      <c r="AC300" s="194">
        <f t="shared" si="255"/>
        <v>1.6111111111111114E-2</v>
      </c>
      <c r="AD300" s="82">
        <f t="shared" si="255"/>
        <v>1.6111111111111114E-2</v>
      </c>
      <c r="AE300" s="194">
        <f t="shared" si="255"/>
        <v>1.6111111111111114E-2</v>
      </c>
      <c r="AF300" s="194">
        <f t="shared" si="255"/>
        <v>1.6111111111111114E-2</v>
      </c>
      <c r="AG300" s="194">
        <f t="shared" si="255"/>
        <v>1.6111111111111114E-2</v>
      </c>
      <c r="AH300" s="194">
        <f t="shared" si="255"/>
        <v>1.6111111111111114E-2</v>
      </c>
      <c r="AI300" s="194">
        <f t="shared" si="255"/>
        <v>1.6111111111111114E-2</v>
      </c>
      <c r="AJ300" s="194">
        <f t="shared" si="255"/>
        <v>1.6111111111111114E-2</v>
      </c>
      <c r="AK300" s="194">
        <f t="shared" si="255"/>
        <v>1.6111111111111114E-2</v>
      </c>
      <c r="AL300" s="194">
        <f t="shared" si="255"/>
        <v>1.6111111111111114E-2</v>
      </c>
      <c r="AM300" s="194">
        <f t="shared" si="255"/>
        <v>1.6111111111111114E-2</v>
      </c>
      <c r="AN300" s="194">
        <f t="shared" si="255"/>
        <v>1.6111111111111114E-2</v>
      </c>
      <c r="AO300" s="194">
        <f t="shared" si="255"/>
        <v>1.6111111111111114E-2</v>
      </c>
      <c r="AP300" s="194">
        <v>0.66</v>
      </c>
      <c r="AQ300" s="194">
        <v>0</v>
      </c>
      <c r="AR300" s="194">
        <v>0</v>
      </c>
      <c r="AS300" s="194">
        <v>0</v>
      </c>
      <c r="AT300" s="194">
        <v>0</v>
      </c>
      <c r="AU300" s="194">
        <v>0</v>
      </c>
      <c r="AV300" s="194">
        <v>0</v>
      </c>
      <c r="AW300" s="194">
        <v>0</v>
      </c>
      <c r="AX300" s="194">
        <v>0</v>
      </c>
      <c r="AY300" s="194">
        <v>0</v>
      </c>
      <c r="AZ300" s="194">
        <v>0</v>
      </c>
      <c r="BA300" s="194">
        <v>0</v>
      </c>
      <c r="BB300" s="194">
        <v>0</v>
      </c>
      <c r="BC300" s="195">
        <f>SUM(D300:BB300)</f>
        <v>1</v>
      </c>
      <c r="BD300" s="193"/>
    </row>
    <row r="301" spans="1:89" s="196" customFormat="1" x14ac:dyDescent="0.25">
      <c r="A301" s="295"/>
      <c r="B301" s="193" t="s">
        <v>107</v>
      </c>
      <c r="C301" s="298"/>
      <c r="D301" s="194">
        <f>D300</f>
        <v>0</v>
      </c>
      <c r="E301" s="194">
        <f t="shared" ref="E301:AJ301" si="256">+D301+E300</f>
        <v>0</v>
      </c>
      <c r="F301" s="194">
        <f t="shared" si="256"/>
        <v>0</v>
      </c>
      <c r="G301" s="194">
        <f t="shared" si="256"/>
        <v>0</v>
      </c>
      <c r="H301" s="194">
        <f t="shared" si="256"/>
        <v>0</v>
      </c>
      <c r="I301" s="194">
        <f t="shared" si="256"/>
        <v>0</v>
      </c>
      <c r="J301" s="194">
        <f t="shared" si="256"/>
        <v>0</v>
      </c>
      <c r="K301" s="194">
        <f t="shared" si="256"/>
        <v>0</v>
      </c>
      <c r="L301" s="194">
        <f t="shared" si="256"/>
        <v>0</v>
      </c>
      <c r="M301" s="194">
        <f t="shared" si="256"/>
        <v>0</v>
      </c>
      <c r="N301" s="194">
        <f t="shared" si="256"/>
        <v>0.05</v>
      </c>
      <c r="O301" s="194">
        <f t="shared" si="256"/>
        <v>0.05</v>
      </c>
      <c r="P301" s="194">
        <f t="shared" si="256"/>
        <v>0.05</v>
      </c>
      <c r="Q301" s="194">
        <f t="shared" si="256"/>
        <v>0.05</v>
      </c>
      <c r="R301" s="194">
        <f t="shared" si="256"/>
        <v>0.05</v>
      </c>
      <c r="S301" s="194">
        <f t="shared" si="256"/>
        <v>0.05</v>
      </c>
      <c r="T301" s="194">
        <f t="shared" si="256"/>
        <v>0.05</v>
      </c>
      <c r="U301" s="194">
        <f t="shared" si="256"/>
        <v>0.05</v>
      </c>
      <c r="V301" s="194">
        <f t="shared" si="256"/>
        <v>0.05</v>
      </c>
      <c r="W301" s="194">
        <f t="shared" si="256"/>
        <v>0.05</v>
      </c>
      <c r="X301" s="194">
        <f t="shared" si="256"/>
        <v>6.611111111111112E-2</v>
      </c>
      <c r="Y301" s="194">
        <f t="shared" si="256"/>
        <v>8.2222222222222238E-2</v>
      </c>
      <c r="Z301" s="194">
        <f t="shared" si="256"/>
        <v>9.8333333333333356E-2</v>
      </c>
      <c r="AA301" s="194">
        <f t="shared" si="256"/>
        <v>0.11444444444444447</v>
      </c>
      <c r="AB301" s="194">
        <f t="shared" si="256"/>
        <v>0.13055555555555559</v>
      </c>
      <c r="AC301" s="194">
        <f t="shared" si="256"/>
        <v>0.1466666666666667</v>
      </c>
      <c r="AD301" s="82">
        <f t="shared" si="256"/>
        <v>0.1627777777777778</v>
      </c>
      <c r="AE301" s="194">
        <f t="shared" si="256"/>
        <v>0.1788888888888889</v>
      </c>
      <c r="AF301" s="194">
        <f t="shared" si="256"/>
        <v>0.19500000000000001</v>
      </c>
      <c r="AG301" s="194">
        <f t="shared" si="256"/>
        <v>0.21111111111111111</v>
      </c>
      <c r="AH301" s="194">
        <f t="shared" si="256"/>
        <v>0.22722222222222221</v>
      </c>
      <c r="AI301" s="194">
        <f t="shared" si="256"/>
        <v>0.24333333333333332</v>
      </c>
      <c r="AJ301" s="194">
        <f t="shared" si="256"/>
        <v>0.25944444444444442</v>
      </c>
      <c r="AK301" s="194">
        <f t="shared" ref="AK301:BB301" si="257">+AJ301+AK300</f>
        <v>0.27555555555555555</v>
      </c>
      <c r="AL301" s="194">
        <f t="shared" si="257"/>
        <v>0.29166666666666669</v>
      </c>
      <c r="AM301" s="194">
        <f t="shared" si="257"/>
        <v>0.30777777777777782</v>
      </c>
      <c r="AN301" s="194">
        <f t="shared" si="257"/>
        <v>0.32388888888888895</v>
      </c>
      <c r="AO301" s="194">
        <f t="shared" si="257"/>
        <v>0.34000000000000008</v>
      </c>
      <c r="AP301" s="194">
        <f t="shared" si="257"/>
        <v>1</v>
      </c>
      <c r="AQ301" s="194">
        <f t="shared" si="257"/>
        <v>1</v>
      </c>
      <c r="AR301" s="194">
        <f t="shared" si="257"/>
        <v>1</v>
      </c>
      <c r="AS301" s="194">
        <f t="shared" si="257"/>
        <v>1</v>
      </c>
      <c r="AT301" s="194">
        <f t="shared" si="257"/>
        <v>1</v>
      </c>
      <c r="AU301" s="194">
        <f t="shared" si="257"/>
        <v>1</v>
      </c>
      <c r="AV301" s="194">
        <f t="shared" si="257"/>
        <v>1</v>
      </c>
      <c r="AW301" s="194">
        <f t="shared" si="257"/>
        <v>1</v>
      </c>
      <c r="AX301" s="194">
        <f t="shared" si="257"/>
        <v>1</v>
      </c>
      <c r="AY301" s="194">
        <f t="shared" si="257"/>
        <v>1</v>
      </c>
      <c r="AZ301" s="194">
        <f t="shared" si="257"/>
        <v>1</v>
      </c>
      <c r="BA301" s="194">
        <f t="shared" si="257"/>
        <v>1</v>
      </c>
      <c r="BB301" s="194">
        <f t="shared" si="257"/>
        <v>1</v>
      </c>
      <c r="BC301" s="195"/>
      <c r="BD301" s="193"/>
    </row>
    <row r="302" spans="1:89" s="211" customFormat="1" x14ac:dyDescent="0.25">
      <c r="A302" s="295"/>
      <c r="B302" s="208"/>
      <c r="C302" s="298"/>
      <c r="D302" s="209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83"/>
      <c r="AE302" s="209"/>
      <c r="AF302" s="209"/>
      <c r="AG302" s="209"/>
      <c r="AH302" s="209"/>
      <c r="AI302" s="209"/>
      <c r="AJ302" s="209"/>
      <c r="AK302" s="209"/>
      <c r="AL302" s="209"/>
      <c r="AM302" s="209"/>
      <c r="AN302" s="209"/>
      <c r="AO302" s="209"/>
      <c r="AP302" s="209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10"/>
      <c r="BD302" s="208"/>
    </row>
    <row r="303" spans="1:89" s="197" customFormat="1" x14ac:dyDescent="0.25">
      <c r="A303" s="295"/>
      <c r="B303" s="197" t="s">
        <v>108</v>
      </c>
      <c r="C303" s="198">
        <v>14.5</v>
      </c>
      <c r="D303" s="199">
        <f t="shared" ref="D303:AI303" si="258">+D299*$C303</f>
        <v>0</v>
      </c>
      <c r="E303" s="199">
        <f t="shared" si="258"/>
        <v>0</v>
      </c>
      <c r="F303" s="199">
        <f t="shared" si="258"/>
        <v>0</v>
      </c>
      <c r="G303" s="199">
        <f t="shared" si="258"/>
        <v>0</v>
      </c>
      <c r="H303" s="199">
        <f t="shared" si="258"/>
        <v>0</v>
      </c>
      <c r="I303" s="199">
        <f t="shared" si="258"/>
        <v>0</v>
      </c>
      <c r="J303" s="199">
        <f t="shared" si="258"/>
        <v>0</v>
      </c>
      <c r="K303" s="199">
        <f t="shared" si="258"/>
        <v>0</v>
      </c>
      <c r="L303" s="199">
        <f t="shared" si="258"/>
        <v>0</v>
      </c>
      <c r="M303" s="199">
        <f t="shared" si="258"/>
        <v>0</v>
      </c>
      <c r="N303" s="199">
        <f t="shared" si="258"/>
        <v>0.72068452380952375</v>
      </c>
      <c r="O303" s="199">
        <f t="shared" si="258"/>
        <v>0.72068452380952375</v>
      </c>
      <c r="P303" s="199">
        <f t="shared" si="258"/>
        <v>0.72068452380952375</v>
      </c>
      <c r="Q303" s="199">
        <f t="shared" si="258"/>
        <v>0.72068452380952375</v>
      </c>
      <c r="R303" s="199">
        <f t="shared" si="258"/>
        <v>0.72068452380952375</v>
      </c>
      <c r="S303" s="199">
        <f t="shared" si="258"/>
        <v>0.72068452380952375</v>
      </c>
      <c r="T303" s="199">
        <f t="shared" si="258"/>
        <v>0.72068452380952375</v>
      </c>
      <c r="U303" s="199">
        <f t="shared" si="258"/>
        <v>0.72068452380952375</v>
      </c>
      <c r="V303" s="199">
        <f t="shared" si="258"/>
        <v>0.72068452380952375</v>
      </c>
      <c r="W303" s="199">
        <f t="shared" si="258"/>
        <v>0.72068452380952375</v>
      </c>
      <c r="X303" s="199">
        <f t="shared" si="258"/>
        <v>1.4459261904761906</v>
      </c>
      <c r="Y303" s="199">
        <f t="shared" si="258"/>
        <v>2.1711678571428576</v>
      </c>
      <c r="Z303" s="199">
        <f t="shared" si="258"/>
        <v>2.896409523809524</v>
      </c>
      <c r="AA303" s="199">
        <f t="shared" si="258"/>
        <v>3.6216511904761903</v>
      </c>
      <c r="AB303" s="199">
        <f t="shared" si="258"/>
        <v>4.3468928571428567</v>
      </c>
      <c r="AC303" s="199">
        <f t="shared" si="258"/>
        <v>5.072134523809523</v>
      </c>
      <c r="AD303" s="90">
        <f t="shared" si="258"/>
        <v>5.7973761904761902</v>
      </c>
      <c r="AE303" s="199">
        <f t="shared" si="258"/>
        <v>6.5226178571428566</v>
      </c>
      <c r="AF303" s="199">
        <f t="shared" si="258"/>
        <v>7.2478595238095229</v>
      </c>
      <c r="AG303" s="199">
        <f t="shared" si="258"/>
        <v>7.9731011904761893</v>
      </c>
      <c r="AH303" s="199">
        <f t="shared" si="258"/>
        <v>8.6983428571428565</v>
      </c>
      <c r="AI303" s="199">
        <f t="shared" si="258"/>
        <v>9.4235845238095237</v>
      </c>
      <c r="AJ303" s="199">
        <f t="shared" ref="AJ303:BB303" si="259">+AJ299*$C303</f>
        <v>10.148826190476191</v>
      </c>
      <c r="AK303" s="199">
        <f t="shared" si="259"/>
        <v>10.874067857142858</v>
      </c>
      <c r="AL303" s="199">
        <f t="shared" si="259"/>
        <v>11.599309523809525</v>
      </c>
      <c r="AM303" s="199">
        <f t="shared" si="259"/>
        <v>12.324551190476193</v>
      </c>
      <c r="AN303" s="199">
        <f t="shared" si="259"/>
        <v>13.04979285714286</v>
      </c>
      <c r="AO303" s="199">
        <f t="shared" si="259"/>
        <v>13.775034523809527</v>
      </c>
      <c r="AP303" s="199">
        <f t="shared" si="259"/>
        <v>13.775034523809527</v>
      </c>
      <c r="AQ303" s="199">
        <f t="shared" si="259"/>
        <v>13.775034523809527</v>
      </c>
      <c r="AR303" s="199">
        <f t="shared" si="259"/>
        <v>13.775034523809527</v>
      </c>
      <c r="AS303" s="199">
        <f t="shared" si="259"/>
        <v>13.775034523809527</v>
      </c>
      <c r="AT303" s="199">
        <f t="shared" si="259"/>
        <v>14.500034523809529</v>
      </c>
      <c r="AU303" s="199">
        <f t="shared" si="259"/>
        <v>14.500034523809529</v>
      </c>
      <c r="AV303" s="199">
        <f t="shared" si="259"/>
        <v>14.500034523809529</v>
      </c>
      <c r="AW303" s="199">
        <f t="shared" si="259"/>
        <v>14.500034523809529</v>
      </c>
      <c r="AX303" s="199">
        <f t="shared" si="259"/>
        <v>14.500034523809529</v>
      </c>
      <c r="AY303" s="199">
        <f t="shared" si="259"/>
        <v>14.500034523809529</v>
      </c>
      <c r="AZ303" s="199">
        <f t="shared" si="259"/>
        <v>14.500034523809529</v>
      </c>
      <c r="BA303" s="199">
        <f t="shared" si="259"/>
        <v>14.500034523809529</v>
      </c>
      <c r="BB303" s="199">
        <f t="shared" si="259"/>
        <v>14.500034523809529</v>
      </c>
      <c r="BC303" s="200"/>
      <c r="BD303" s="201"/>
      <c r="BE303" s="201"/>
      <c r="BF303" s="201"/>
      <c r="BG303" s="201"/>
      <c r="BH303" s="201"/>
      <c r="BI303" s="201"/>
      <c r="BJ303" s="201"/>
      <c r="BK303" s="201"/>
      <c r="BL303" s="201"/>
      <c r="BM303" s="201"/>
      <c r="BN303" s="201"/>
      <c r="BO303" s="201"/>
      <c r="BP303" s="201"/>
      <c r="BQ303" s="201"/>
      <c r="BR303" s="201"/>
      <c r="BS303" s="201"/>
      <c r="BT303" s="201"/>
      <c r="BU303" s="201"/>
      <c r="BV303" s="201"/>
      <c r="BW303" s="201"/>
      <c r="BX303" s="201"/>
      <c r="BY303" s="201"/>
      <c r="BZ303" s="201"/>
      <c r="CA303" s="201"/>
      <c r="CB303" s="201"/>
      <c r="CC303" s="201"/>
      <c r="CD303" s="201"/>
      <c r="CE303" s="201"/>
      <c r="CF303" s="201"/>
      <c r="CG303" s="201"/>
      <c r="CH303" s="201"/>
      <c r="CI303" s="201"/>
      <c r="CJ303" s="201"/>
      <c r="CK303" s="201"/>
    </row>
    <row r="304" spans="1:89" s="202" customFormat="1" ht="13.8" thickBot="1" x14ac:dyDescent="0.3">
      <c r="A304" s="296"/>
      <c r="B304" s="202" t="s">
        <v>109</v>
      </c>
      <c r="C304" s="203" t="str">
        <f>+'NTP or Sold'!C28</f>
        <v>Committed</v>
      </c>
      <c r="D304" s="204">
        <f t="shared" ref="D304:AI304" si="260">+D301*$C303</f>
        <v>0</v>
      </c>
      <c r="E304" s="204">
        <f t="shared" si="260"/>
        <v>0</v>
      </c>
      <c r="F304" s="204">
        <f t="shared" si="260"/>
        <v>0</v>
      </c>
      <c r="G304" s="204">
        <f t="shared" si="260"/>
        <v>0</v>
      </c>
      <c r="H304" s="204">
        <f t="shared" si="260"/>
        <v>0</v>
      </c>
      <c r="I304" s="204">
        <f t="shared" si="260"/>
        <v>0</v>
      </c>
      <c r="J304" s="204">
        <f t="shared" si="260"/>
        <v>0</v>
      </c>
      <c r="K304" s="204">
        <f t="shared" si="260"/>
        <v>0</v>
      </c>
      <c r="L304" s="204">
        <f t="shared" si="260"/>
        <v>0</v>
      </c>
      <c r="M304" s="204">
        <f t="shared" si="260"/>
        <v>0</v>
      </c>
      <c r="N304" s="204">
        <f t="shared" si="260"/>
        <v>0.72500000000000009</v>
      </c>
      <c r="O304" s="204">
        <f t="shared" si="260"/>
        <v>0.72500000000000009</v>
      </c>
      <c r="P304" s="204">
        <f t="shared" si="260"/>
        <v>0.72500000000000009</v>
      </c>
      <c r="Q304" s="204">
        <f t="shared" si="260"/>
        <v>0.72500000000000009</v>
      </c>
      <c r="R304" s="204">
        <f t="shared" si="260"/>
        <v>0.72500000000000009</v>
      </c>
      <c r="S304" s="204">
        <f t="shared" si="260"/>
        <v>0.72500000000000009</v>
      </c>
      <c r="T304" s="204">
        <f t="shared" si="260"/>
        <v>0.72500000000000009</v>
      </c>
      <c r="U304" s="204">
        <f t="shared" si="260"/>
        <v>0.72500000000000009</v>
      </c>
      <c r="V304" s="204">
        <f t="shared" si="260"/>
        <v>0.72500000000000009</v>
      </c>
      <c r="W304" s="204">
        <f t="shared" si="260"/>
        <v>0.72500000000000009</v>
      </c>
      <c r="X304" s="204">
        <f t="shared" si="260"/>
        <v>0.9586111111111113</v>
      </c>
      <c r="Y304" s="204">
        <f t="shared" si="260"/>
        <v>1.1922222222222225</v>
      </c>
      <c r="Z304" s="204">
        <f t="shared" si="260"/>
        <v>1.4258333333333337</v>
      </c>
      <c r="AA304" s="204">
        <f t="shared" si="260"/>
        <v>1.6594444444444449</v>
      </c>
      <c r="AB304" s="204">
        <f t="shared" si="260"/>
        <v>1.8930555555555562</v>
      </c>
      <c r="AC304" s="204">
        <f t="shared" si="260"/>
        <v>2.1266666666666669</v>
      </c>
      <c r="AD304" s="136">
        <f t="shared" si="260"/>
        <v>2.3602777777777781</v>
      </c>
      <c r="AE304" s="204">
        <f t="shared" si="260"/>
        <v>2.5938888888888889</v>
      </c>
      <c r="AF304" s="204">
        <f t="shared" si="260"/>
        <v>2.8275000000000001</v>
      </c>
      <c r="AG304" s="204">
        <f t="shared" si="260"/>
        <v>3.0611111111111109</v>
      </c>
      <c r="AH304" s="204">
        <f t="shared" si="260"/>
        <v>3.2947222222222221</v>
      </c>
      <c r="AI304" s="204">
        <f t="shared" si="260"/>
        <v>3.5283333333333333</v>
      </c>
      <c r="AJ304" s="204">
        <f t="shared" ref="AJ304:BB304" si="261">+AJ301*$C303</f>
        <v>3.7619444444444441</v>
      </c>
      <c r="AK304" s="204">
        <f t="shared" si="261"/>
        <v>3.9955555555555557</v>
      </c>
      <c r="AL304" s="204">
        <f t="shared" si="261"/>
        <v>4.229166666666667</v>
      </c>
      <c r="AM304" s="204">
        <f t="shared" si="261"/>
        <v>4.4627777777777782</v>
      </c>
      <c r="AN304" s="204">
        <f t="shared" si="261"/>
        <v>4.6963888888888894</v>
      </c>
      <c r="AO304" s="204">
        <f t="shared" si="261"/>
        <v>4.9300000000000015</v>
      </c>
      <c r="AP304" s="204">
        <f t="shared" si="261"/>
        <v>14.5</v>
      </c>
      <c r="AQ304" s="204">
        <f t="shared" si="261"/>
        <v>14.5</v>
      </c>
      <c r="AR304" s="204">
        <f t="shared" si="261"/>
        <v>14.5</v>
      </c>
      <c r="AS304" s="204">
        <f t="shared" si="261"/>
        <v>14.5</v>
      </c>
      <c r="AT304" s="204">
        <f t="shared" si="261"/>
        <v>14.5</v>
      </c>
      <c r="AU304" s="204">
        <f t="shared" si="261"/>
        <v>14.5</v>
      </c>
      <c r="AV304" s="204">
        <f t="shared" si="261"/>
        <v>14.5</v>
      </c>
      <c r="AW304" s="204">
        <f t="shared" si="261"/>
        <v>14.5</v>
      </c>
      <c r="AX304" s="204">
        <f t="shared" si="261"/>
        <v>14.5</v>
      </c>
      <c r="AY304" s="204">
        <f t="shared" si="261"/>
        <v>14.5</v>
      </c>
      <c r="AZ304" s="204">
        <f t="shared" si="261"/>
        <v>14.5</v>
      </c>
      <c r="BA304" s="204">
        <f t="shared" si="261"/>
        <v>14.5</v>
      </c>
      <c r="BB304" s="204">
        <f t="shared" si="261"/>
        <v>14.5</v>
      </c>
      <c r="BC304" s="205"/>
      <c r="BD304" s="206"/>
      <c r="BE304" s="206"/>
      <c r="BF304" s="206"/>
      <c r="BG304" s="206"/>
      <c r="BH304" s="206"/>
      <c r="BI304" s="206"/>
      <c r="BJ304" s="206"/>
      <c r="BK304" s="206"/>
      <c r="BL304" s="206"/>
      <c r="BM304" s="206"/>
      <c r="BN304" s="206"/>
      <c r="BO304" s="206"/>
      <c r="BP304" s="206"/>
      <c r="BQ304" s="206"/>
      <c r="BR304" s="206"/>
      <c r="BS304" s="206"/>
      <c r="BT304" s="206"/>
      <c r="BU304" s="206"/>
      <c r="BV304" s="206"/>
      <c r="BW304" s="206"/>
      <c r="BX304" s="206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</row>
    <row r="305" spans="1:89" s="192" customFormat="1" ht="15" customHeight="1" thickTop="1" x14ac:dyDescent="0.25">
      <c r="A305" s="294">
        <f>+A297+1</f>
        <v>8</v>
      </c>
      <c r="B305" s="189" t="str">
        <f>+'NTP or Sold'!H29</f>
        <v>LM6000</v>
      </c>
      <c r="C305" s="297" t="str">
        <f>+'NTP or Sold'!T29</f>
        <v>Fountain Valley PSCO (ENA) - 90%</v>
      </c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  <c r="AB305" s="190"/>
      <c r="AC305" s="190"/>
      <c r="AD305" s="84"/>
      <c r="AE305" s="190"/>
      <c r="AF305" s="190"/>
      <c r="AG305" s="190"/>
      <c r="AH305" s="190"/>
      <c r="AI305" s="190"/>
      <c r="AJ305" s="190"/>
      <c r="AK305" s="190"/>
      <c r="AL305" s="190"/>
      <c r="AM305" s="190"/>
      <c r="AN305" s="190"/>
      <c r="AO305" s="190"/>
      <c r="AP305" s="190"/>
      <c r="AQ305" s="190"/>
      <c r="AR305" s="190"/>
      <c r="AS305" s="190"/>
      <c r="AT305" s="190"/>
      <c r="AU305" s="190"/>
      <c r="AV305" s="190"/>
      <c r="AW305" s="190"/>
      <c r="AX305" s="190"/>
      <c r="AY305" s="190"/>
      <c r="AZ305" s="190"/>
      <c r="BA305" s="190"/>
      <c r="BB305" s="190"/>
      <c r="BC305" s="191"/>
    </row>
    <row r="306" spans="1:89" s="196" customFormat="1" x14ac:dyDescent="0.25">
      <c r="A306" s="295"/>
      <c r="B306" s="193" t="s">
        <v>104</v>
      </c>
      <c r="C306" s="298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f>16.7/336</f>
        <v>4.9702380952380949E-2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2">+(0.95-0.0497)/18</f>
        <v>5.0016666666666668E-2</v>
      </c>
      <c r="Y306" s="194">
        <f t="shared" si="262"/>
        <v>5.0016666666666668E-2</v>
      </c>
      <c r="Z306" s="194">
        <f t="shared" si="262"/>
        <v>5.0016666666666668E-2</v>
      </c>
      <c r="AA306" s="194">
        <f t="shared" si="262"/>
        <v>5.0016666666666668E-2</v>
      </c>
      <c r="AB306" s="194">
        <f t="shared" si="262"/>
        <v>5.0016666666666668E-2</v>
      </c>
      <c r="AC306" s="194">
        <f t="shared" si="262"/>
        <v>5.0016666666666668E-2</v>
      </c>
      <c r="AD306" s="82">
        <f t="shared" si="262"/>
        <v>5.0016666666666668E-2</v>
      </c>
      <c r="AE306" s="194">
        <f t="shared" si="262"/>
        <v>5.0016666666666668E-2</v>
      </c>
      <c r="AF306" s="194">
        <f t="shared" si="262"/>
        <v>5.0016666666666668E-2</v>
      </c>
      <c r="AG306" s="194">
        <f t="shared" si="262"/>
        <v>5.0016666666666668E-2</v>
      </c>
      <c r="AH306" s="194">
        <f t="shared" si="262"/>
        <v>5.0016666666666668E-2</v>
      </c>
      <c r="AI306" s="194">
        <f t="shared" si="262"/>
        <v>5.0016666666666668E-2</v>
      </c>
      <c r="AJ306" s="194">
        <f t="shared" si="262"/>
        <v>5.0016666666666668E-2</v>
      </c>
      <c r="AK306" s="194">
        <f t="shared" si="262"/>
        <v>5.0016666666666668E-2</v>
      </c>
      <c r="AL306" s="194">
        <f t="shared" si="262"/>
        <v>5.0016666666666668E-2</v>
      </c>
      <c r="AM306" s="194">
        <f t="shared" si="262"/>
        <v>5.0016666666666668E-2</v>
      </c>
      <c r="AN306" s="194">
        <f t="shared" si="262"/>
        <v>5.0016666666666668E-2</v>
      </c>
      <c r="AO306" s="194">
        <f t="shared" si="262"/>
        <v>5.0016666666666668E-2</v>
      </c>
      <c r="AP306" s="194">
        <v>0</v>
      </c>
      <c r="AQ306" s="194">
        <v>0</v>
      </c>
      <c r="AR306" s="194">
        <v>0</v>
      </c>
      <c r="AS306" s="194">
        <v>0</v>
      </c>
      <c r="AT306" s="194">
        <v>0.05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1.0000023809523813</v>
      </c>
      <c r="BD306" s="193"/>
    </row>
    <row r="307" spans="1:89" s="196" customFormat="1" x14ac:dyDescent="0.25">
      <c r="A307" s="295"/>
      <c r="B307" s="193" t="s">
        <v>105</v>
      </c>
      <c r="C307" s="298"/>
      <c r="D307" s="194">
        <f>D306</f>
        <v>0</v>
      </c>
      <c r="E307" s="194">
        <f t="shared" ref="E307:AJ307" si="263">+D307+E306</f>
        <v>0</v>
      </c>
      <c r="F307" s="194">
        <f t="shared" si="263"/>
        <v>0</v>
      </c>
      <c r="G307" s="194">
        <f t="shared" si="263"/>
        <v>0</v>
      </c>
      <c r="H307" s="194">
        <f t="shared" si="263"/>
        <v>0</v>
      </c>
      <c r="I307" s="194">
        <f t="shared" si="263"/>
        <v>0</v>
      </c>
      <c r="J307" s="194">
        <f t="shared" si="263"/>
        <v>0</v>
      </c>
      <c r="K307" s="194">
        <f t="shared" si="263"/>
        <v>0</v>
      </c>
      <c r="L307" s="194">
        <f t="shared" si="263"/>
        <v>0</v>
      </c>
      <c r="M307" s="194">
        <f t="shared" si="263"/>
        <v>0</v>
      </c>
      <c r="N307" s="194">
        <f t="shared" si="263"/>
        <v>4.9702380952380949E-2</v>
      </c>
      <c r="O307" s="194">
        <f t="shared" si="263"/>
        <v>4.9702380952380949E-2</v>
      </c>
      <c r="P307" s="194">
        <f t="shared" si="263"/>
        <v>4.9702380952380949E-2</v>
      </c>
      <c r="Q307" s="194">
        <f t="shared" si="263"/>
        <v>4.9702380952380949E-2</v>
      </c>
      <c r="R307" s="194">
        <f t="shared" si="263"/>
        <v>4.9702380952380949E-2</v>
      </c>
      <c r="S307" s="194">
        <f t="shared" si="263"/>
        <v>4.9702380952380949E-2</v>
      </c>
      <c r="T307" s="194">
        <f t="shared" si="263"/>
        <v>4.9702380952380949E-2</v>
      </c>
      <c r="U307" s="194">
        <f t="shared" si="263"/>
        <v>4.9702380952380949E-2</v>
      </c>
      <c r="V307" s="194">
        <f t="shared" si="263"/>
        <v>4.9702380952380949E-2</v>
      </c>
      <c r="W307" s="194">
        <f t="shared" si="263"/>
        <v>4.9702380952380949E-2</v>
      </c>
      <c r="X307" s="194">
        <f t="shared" si="263"/>
        <v>9.9719047619047624E-2</v>
      </c>
      <c r="Y307" s="194">
        <f t="shared" si="263"/>
        <v>0.14973571428571431</v>
      </c>
      <c r="Z307" s="194">
        <f t="shared" si="263"/>
        <v>0.19975238095238096</v>
      </c>
      <c r="AA307" s="194">
        <f t="shared" si="263"/>
        <v>0.24976904761904761</v>
      </c>
      <c r="AB307" s="194">
        <f t="shared" si="263"/>
        <v>0.29978571428571427</v>
      </c>
      <c r="AC307" s="194">
        <f t="shared" si="263"/>
        <v>0.34980238095238092</v>
      </c>
      <c r="AD307" s="82">
        <f t="shared" si="263"/>
        <v>0.39981904761904757</v>
      </c>
      <c r="AE307" s="194">
        <f t="shared" si="263"/>
        <v>0.44983571428571423</v>
      </c>
      <c r="AF307" s="194">
        <f t="shared" si="263"/>
        <v>0.49985238095238088</v>
      </c>
      <c r="AG307" s="194">
        <f t="shared" si="263"/>
        <v>0.54986904761904754</v>
      </c>
      <c r="AH307" s="194">
        <f t="shared" si="263"/>
        <v>0.59988571428571424</v>
      </c>
      <c r="AI307" s="194">
        <f t="shared" si="263"/>
        <v>0.64990238095238095</v>
      </c>
      <c r="AJ307" s="194">
        <f t="shared" si="263"/>
        <v>0.69991904761904766</v>
      </c>
      <c r="AK307" s="194">
        <f t="shared" ref="AK307:BB307" si="264">+AJ307+AK306</f>
        <v>0.74993571428571437</v>
      </c>
      <c r="AL307" s="194">
        <f t="shared" si="264"/>
        <v>0.79995238095238108</v>
      </c>
      <c r="AM307" s="194">
        <f t="shared" si="264"/>
        <v>0.84996904761904779</v>
      </c>
      <c r="AN307" s="194">
        <f t="shared" si="264"/>
        <v>0.8999857142857145</v>
      </c>
      <c r="AO307" s="194">
        <f t="shared" si="264"/>
        <v>0.95000238095238121</v>
      </c>
      <c r="AP307" s="194">
        <f t="shared" si="264"/>
        <v>0.95000238095238121</v>
      </c>
      <c r="AQ307" s="194">
        <f t="shared" si="264"/>
        <v>0.95000238095238121</v>
      </c>
      <c r="AR307" s="194">
        <f t="shared" si="264"/>
        <v>0.95000238095238121</v>
      </c>
      <c r="AS307" s="194">
        <f t="shared" si="264"/>
        <v>0.95000238095238121</v>
      </c>
      <c r="AT307" s="194">
        <f t="shared" si="264"/>
        <v>1.0000023809523813</v>
      </c>
      <c r="AU307" s="194">
        <f t="shared" si="264"/>
        <v>1.0000023809523813</v>
      </c>
      <c r="AV307" s="194">
        <f t="shared" si="264"/>
        <v>1.0000023809523813</v>
      </c>
      <c r="AW307" s="194">
        <f t="shared" si="264"/>
        <v>1.0000023809523813</v>
      </c>
      <c r="AX307" s="194">
        <f t="shared" si="264"/>
        <v>1.0000023809523813</v>
      </c>
      <c r="AY307" s="194">
        <f t="shared" si="264"/>
        <v>1.0000023809523813</v>
      </c>
      <c r="AZ307" s="194">
        <f t="shared" si="264"/>
        <v>1.0000023809523813</v>
      </c>
      <c r="BA307" s="194">
        <f t="shared" si="264"/>
        <v>1.0000023809523813</v>
      </c>
      <c r="BB307" s="194">
        <f t="shared" si="264"/>
        <v>1.0000023809523813</v>
      </c>
      <c r="BC307" s="195"/>
      <c r="BD307" s="193"/>
    </row>
    <row r="308" spans="1:89" s="196" customFormat="1" x14ac:dyDescent="0.25">
      <c r="A308" s="295"/>
      <c r="B308" s="193" t="s">
        <v>106</v>
      </c>
      <c r="C308" s="298"/>
      <c r="D308" s="194">
        <v>0</v>
      </c>
      <c r="E308" s="194">
        <v>0</v>
      </c>
      <c r="F308" s="194">
        <v>0</v>
      </c>
      <c r="G308" s="194">
        <v>0</v>
      </c>
      <c r="H308" s="194">
        <v>0</v>
      </c>
      <c r="I308" s="194">
        <v>0</v>
      </c>
      <c r="J308" s="194">
        <v>0</v>
      </c>
      <c r="K308" s="194">
        <v>0</v>
      </c>
      <c r="L308" s="194">
        <v>0</v>
      </c>
      <c r="M308" s="194">
        <v>0</v>
      </c>
      <c r="N308" s="194">
        <v>0.05</v>
      </c>
      <c r="O308" s="194">
        <v>0</v>
      </c>
      <c r="P308" s="194">
        <v>0</v>
      </c>
      <c r="Q308" s="194">
        <v>0</v>
      </c>
      <c r="R308" s="194">
        <v>0</v>
      </c>
      <c r="S308" s="194">
        <v>0</v>
      </c>
      <c r="T308" s="194">
        <v>0</v>
      </c>
      <c r="U308" s="194">
        <v>0</v>
      </c>
      <c r="V308" s="194">
        <v>0</v>
      </c>
      <c r="W308" s="194">
        <v>0</v>
      </c>
      <c r="X308" s="194">
        <f t="shared" ref="X308:AO308" si="265">+(0.34-0.05)/18</f>
        <v>1.6111111111111114E-2</v>
      </c>
      <c r="Y308" s="194">
        <f t="shared" si="265"/>
        <v>1.6111111111111114E-2</v>
      </c>
      <c r="Z308" s="194">
        <f t="shared" si="265"/>
        <v>1.6111111111111114E-2</v>
      </c>
      <c r="AA308" s="194">
        <f t="shared" si="265"/>
        <v>1.6111111111111114E-2</v>
      </c>
      <c r="AB308" s="194">
        <f t="shared" si="265"/>
        <v>1.6111111111111114E-2</v>
      </c>
      <c r="AC308" s="194">
        <f t="shared" si="265"/>
        <v>1.6111111111111114E-2</v>
      </c>
      <c r="AD308" s="82">
        <f t="shared" si="265"/>
        <v>1.6111111111111114E-2</v>
      </c>
      <c r="AE308" s="194">
        <f t="shared" si="265"/>
        <v>1.6111111111111114E-2</v>
      </c>
      <c r="AF308" s="194">
        <f t="shared" si="265"/>
        <v>1.6111111111111114E-2</v>
      </c>
      <c r="AG308" s="194">
        <f t="shared" si="265"/>
        <v>1.6111111111111114E-2</v>
      </c>
      <c r="AH308" s="194">
        <f t="shared" si="265"/>
        <v>1.6111111111111114E-2</v>
      </c>
      <c r="AI308" s="194">
        <f t="shared" si="265"/>
        <v>1.6111111111111114E-2</v>
      </c>
      <c r="AJ308" s="194">
        <f t="shared" si="265"/>
        <v>1.6111111111111114E-2</v>
      </c>
      <c r="AK308" s="194">
        <f t="shared" si="265"/>
        <v>1.6111111111111114E-2</v>
      </c>
      <c r="AL308" s="194">
        <f t="shared" si="265"/>
        <v>1.6111111111111114E-2</v>
      </c>
      <c r="AM308" s="194">
        <f t="shared" si="265"/>
        <v>1.6111111111111114E-2</v>
      </c>
      <c r="AN308" s="194">
        <f t="shared" si="265"/>
        <v>1.6111111111111114E-2</v>
      </c>
      <c r="AO308" s="194">
        <f t="shared" si="265"/>
        <v>1.6111111111111114E-2</v>
      </c>
      <c r="AP308" s="194">
        <v>0.66</v>
      </c>
      <c r="AQ308" s="194">
        <v>0</v>
      </c>
      <c r="AR308" s="194">
        <v>0</v>
      </c>
      <c r="AS308" s="194">
        <v>0</v>
      </c>
      <c r="AT308" s="194">
        <v>0</v>
      </c>
      <c r="AU308" s="194">
        <v>0</v>
      </c>
      <c r="AV308" s="194">
        <v>0</v>
      </c>
      <c r="AW308" s="194">
        <v>0</v>
      </c>
      <c r="AX308" s="194">
        <v>0</v>
      </c>
      <c r="AY308" s="194">
        <v>0</v>
      </c>
      <c r="AZ308" s="194">
        <v>0</v>
      </c>
      <c r="BA308" s="194">
        <v>0</v>
      </c>
      <c r="BB308" s="194">
        <v>0</v>
      </c>
      <c r="BC308" s="195">
        <f>SUM(D308:BB308)</f>
        <v>1</v>
      </c>
      <c r="BD308" s="193"/>
    </row>
    <row r="309" spans="1:89" s="196" customFormat="1" x14ac:dyDescent="0.25">
      <c r="A309" s="295"/>
      <c r="B309" s="193" t="s">
        <v>107</v>
      </c>
      <c r="C309" s="298"/>
      <c r="D309" s="194">
        <f>D308</f>
        <v>0</v>
      </c>
      <c r="E309" s="194">
        <f t="shared" ref="E309:AJ309" si="266">+D309+E308</f>
        <v>0</v>
      </c>
      <c r="F309" s="194">
        <f t="shared" si="266"/>
        <v>0</v>
      </c>
      <c r="G309" s="194">
        <f t="shared" si="266"/>
        <v>0</v>
      </c>
      <c r="H309" s="194">
        <f t="shared" si="266"/>
        <v>0</v>
      </c>
      <c r="I309" s="194">
        <f t="shared" si="266"/>
        <v>0</v>
      </c>
      <c r="J309" s="194">
        <f t="shared" si="266"/>
        <v>0</v>
      </c>
      <c r="K309" s="194">
        <f t="shared" si="266"/>
        <v>0</v>
      </c>
      <c r="L309" s="194">
        <f t="shared" si="266"/>
        <v>0</v>
      </c>
      <c r="M309" s="194">
        <f t="shared" si="266"/>
        <v>0</v>
      </c>
      <c r="N309" s="194">
        <f t="shared" si="266"/>
        <v>0.05</v>
      </c>
      <c r="O309" s="194">
        <f t="shared" si="266"/>
        <v>0.05</v>
      </c>
      <c r="P309" s="194">
        <f t="shared" si="266"/>
        <v>0.05</v>
      </c>
      <c r="Q309" s="194">
        <f t="shared" si="266"/>
        <v>0.05</v>
      </c>
      <c r="R309" s="194">
        <f t="shared" si="266"/>
        <v>0.05</v>
      </c>
      <c r="S309" s="194">
        <f t="shared" si="266"/>
        <v>0.05</v>
      </c>
      <c r="T309" s="194">
        <f t="shared" si="266"/>
        <v>0.05</v>
      </c>
      <c r="U309" s="194">
        <f t="shared" si="266"/>
        <v>0.05</v>
      </c>
      <c r="V309" s="194">
        <f t="shared" si="266"/>
        <v>0.05</v>
      </c>
      <c r="W309" s="194">
        <f t="shared" si="266"/>
        <v>0.05</v>
      </c>
      <c r="X309" s="194">
        <f t="shared" si="266"/>
        <v>6.611111111111112E-2</v>
      </c>
      <c r="Y309" s="194">
        <f t="shared" si="266"/>
        <v>8.2222222222222238E-2</v>
      </c>
      <c r="Z309" s="194">
        <f t="shared" si="266"/>
        <v>9.8333333333333356E-2</v>
      </c>
      <c r="AA309" s="194">
        <f t="shared" si="266"/>
        <v>0.11444444444444447</v>
      </c>
      <c r="AB309" s="194">
        <f t="shared" si="266"/>
        <v>0.13055555555555559</v>
      </c>
      <c r="AC309" s="194">
        <f t="shared" si="266"/>
        <v>0.1466666666666667</v>
      </c>
      <c r="AD309" s="82">
        <f t="shared" si="266"/>
        <v>0.1627777777777778</v>
      </c>
      <c r="AE309" s="194">
        <f t="shared" si="266"/>
        <v>0.1788888888888889</v>
      </c>
      <c r="AF309" s="194">
        <f t="shared" si="266"/>
        <v>0.19500000000000001</v>
      </c>
      <c r="AG309" s="194">
        <f t="shared" si="266"/>
        <v>0.21111111111111111</v>
      </c>
      <c r="AH309" s="194">
        <f t="shared" si="266"/>
        <v>0.22722222222222221</v>
      </c>
      <c r="AI309" s="194">
        <f t="shared" si="266"/>
        <v>0.24333333333333332</v>
      </c>
      <c r="AJ309" s="194">
        <f t="shared" si="266"/>
        <v>0.25944444444444442</v>
      </c>
      <c r="AK309" s="194">
        <f t="shared" ref="AK309:BB309" si="267">+AJ309+AK308</f>
        <v>0.27555555555555555</v>
      </c>
      <c r="AL309" s="194">
        <f t="shared" si="267"/>
        <v>0.29166666666666669</v>
      </c>
      <c r="AM309" s="194">
        <f t="shared" si="267"/>
        <v>0.30777777777777782</v>
      </c>
      <c r="AN309" s="194">
        <f t="shared" si="267"/>
        <v>0.32388888888888895</v>
      </c>
      <c r="AO309" s="194">
        <f t="shared" si="267"/>
        <v>0.34000000000000008</v>
      </c>
      <c r="AP309" s="194">
        <f t="shared" si="267"/>
        <v>1</v>
      </c>
      <c r="AQ309" s="194">
        <f t="shared" si="267"/>
        <v>1</v>
      </c>
      <c r="AR309" s="194">
        <f t="shared" si="267"/>
        <v>1</v>
      </c>
      <c r="AS309" s="194">
        <f t="shared" si="267"/>
        <v>1</v>
      </c>
      <c r="AT309" s="194">
        <f t="shared" si="267"/>
        <v>1</v>
      </c>
      <c r="AU309" s="194">
        <f t="shared" si="267"/>
        <v>1</v>
      </c>
      <c r="AV309" s="194">
        <f t="shared" si="267"/>
        <v>1</v>
      </c>
      <c r="AW309" s="194">
        <f t="shared" si="267"/>
        <v>1</v>
      </c>
      <c r="AX309" s="194">
        <f t="shared" si="267"/>
        <v>1</v>
      </c>
      <c r="AY309" s="194">
        <f t="shared" si="267"/>
        <v>1</v>
      </c>
      <c r="AZ309" s="194">
        <f t="shared" si="267"/>
        <v>1</v>
      </c>
      <c r="BA309" s="194">
        <f t="shared" si="267"/>
        <v>1</v>
      </c>
      <c r="BB309" s="194">
        <f t="shared" si="267"/>
        <v>1</v>
      </c>
      <c r="BC309" s="195"/>
      <c r="BD309" s="193"/>
    </row>
    <row r="310" spans="1:89" s="211" customFormat="1" x14ac:dyDescent="0.25">
      <c r="A310" s="295"/>
      <c r="B310" s="208"/>
      <c r="C310" s="298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  <c r="AA310" s="209"/>
      <c r="AB310" s="209"/>
      <c r="AC310" s="209"/>
      <c r="AD310" s="83"/>
      <c r="AE310" s="209"/>
      <c r="AF310" s="209"/>
      <c r="AG310" s="209"/>
      <c r="AH310" s="209"/>
      <c r="AI310" s="209"/>
      <c r="AJ310" s="209"/>
      <c r="AK310" s="209"/>
      <c r="AL310" s="209"/>
      <c r="AM310" s="209"/>
      <c r="AN310" s="209"/>
      <c r="AO310" s="209"/>
      <c r="AP310" s="209"/>
      <c r="AQ310" s="209"/>
      <c r="AR310" s="209"/>
      <c r="AS310" s="209"/>
      <c r="AT310" s="209"/>
      <c r="AU310" s="209"/>
      <c r="AV310" s="209"/>
      <c r="AW310" s="209"/>
      <c r="AX310" s="209"/>
      <c r="AY310" s="209"/>
      <c r="AZ310" s="209"/>
      <c r="BA310" s="209"/>
      <c r="BB310" s="209"/>
      <c r="BC310" s="210"/>
      <c r="BD310" s="208"/>
    </row>
    <row r="311" spans="1:89" s="197" customFormat="1" x14ac:dyDescent="0.25">
      <c r="A311" s="295"/>
      <c r="B311" s="197" t="s">
        <v>108</v>
      </c>
      <c r="C311" s="198">
        <v>14.8</v>
      </c>
      <c r="D311" s="199">
        <f t="shared" ref="D311:AI311" si="268">+D307*$C311</f>
        <v>0</v>
      </c>
      <c r="E311" s="199">
        <f t="shared" si="268"/>
        <v>0</v>
      </c>
      <c r="F311" s="199">
        <f t="shared" si="268"/>
        <v>0</v>
      </c>
      <c r="G311" s="199">
        <f t="shared" si="268"/>
        <v>0</v>
      </c>
      <c r="H311" s="199">
        <f t="shared" si="268"/>
        <v>0</v>
      </c>
      <c r="I311" s="199">
        <f t="shared" si="268"/>
        <v>0</v>
      </c>
      <c r="J311" s="199">
        <f t="shared" si="268"/>
        <v>0</v>
      </c>
      <c r="K311" s="199">
        <f t="shared" si="268"/>
        <v>0</v>
      </c>
      <c r="L311" s="199">
        <f t="shared" si="268"/>
        <v>0</v>
      </c>
      <c r="M311" s="199">
        <f t="shared" si="268"/>
        <v>0</v>
      </c>
      <c r="N311" s="199">
        <f t="shared" si="268"/>
        <v>0.73559523809523808</v>
      </c>
      <c r="O311" s="199">
        <f t="shared" si="268"/>
        <v>0.73559523809523808</v>
      </c>
      <c r="P311" s="199">
        <f t="shared" si="268"/>
        <v>0.73559523809523808</v>
      </c>
      <c r="Q311" s="199">
        <f t="shared" si="268"/>
        <v>0.73559523809523808</v>
      </c>
      <c r="R311" s="199">
        <f t="shared" si="268"/>
        <v>0.73559523809523808</v>
      </c>
      <c r="S311" s="199">
        <f t="shared" si="268"/>
        <v>0.73559523809523808</v>
      </c>
      <c r="T311" s="199">
        <f t="shared" si="268"/>
        <v>0.73559523809523808</v>
      </c>
      <c r="U311" s="199">
        <f t="shared" si="268"/>
        <v>0.73559523809523808</v>
      </c>
      <c r="V311" s="199">
        <f t="shared" si="268"/>
        <v>0.73559523809523808</v>
      </c>
      <c r="W311" s="199">
        <f t="shared" si="268"/>
        <v>0.73559523809523808</v>
      </c>
      <c r="X311" s="199">
        <f t="shared" si="268"/>
        <v>1.4758419047619049</v>
      </c>
      <c r="Y311" s="199">
        <f t="shared" si="268"/>
        <v>2.2160885714285716</v>
      </c>
      <c r="Z311" s="199">
        <f t="shared" si="268"/>
        <v>2.9563352380952383</v>
      </c>
      <c r="AA311" s="199">
        <f t="shared" si="268"/>
        <v>3.6965819047619046</v>
      </c>
      <c r="AB311" s="199">
        <f t="shared" si="268"/>
        <v>4.4368285714285713</v>
      </c>
      <c r="AC311" s="199">
        <f t="shared" si="268"/>
        <v>5.1770752380952381</v>
      </c>
      <c r="AD311" s="90">
        <f t="shared" si="268"/>
        <v>5.9173219047619048</v>
      </c>
      <c r="AE311" s="199">
        <f t="shared" si="268"/>
        <v>6.6575685714285706</v>
      </c>
      <c r="AF311" s="199">
        <f t="shared" si="268"/>
        <v>7.3978152380952373</v>
      </c>
      <c r="AG311" s="199">
        <f t="shared" si="268"/>
        <v>8.1380619047619032</v>
      </c>
      <c r="AH311" s="199">
        <f t="shared" si="268"/>
        <v>8.8783085714285708</v>
      </c>
      <c r="AI311" s="199">
        <f t="shared" si="268"/>
        <v>9.6185552380952384</v>
      </c>
      <c r="AJ311" s="199">
        <f t="shared" ref="AJ311:BB311" si="269">+AJ307*$C311</f>
        <v>10.358801904761906</v>
      </c>
      <c r="AK311" s="199">
        <f t="shared" si="269"/>
        <v>11.099048571428574</v>
      </c>
      <c r="AL311" s="199">
        <f t="shared" si="269"/>
        <v>11.839295238095241</v>
      </c>
      <c r="AM311" s="199">
        <f t="shared" si="269"/>
        <v>12.579541904761907</v>
      </c>
      <c r="AN311" s="199">
        <f t="shared" si="269"/>
        <v>13.319788571428575</v>
      </c>
      <c r="AO311" s="199">
        <f t="shared" si="269"/>
        <v>14.060035238095242</v>
      </c>
      <c r="AP311" s="199">
        <f t="shared" si="269"/>
        <v>14.060035238095242</v>
      </c>
      <c r="AQ311" s="199">
        <f t="shared" si="269"/>
        <v>14.060035238095242</v>
      </c>
      <c r="AR311" s="199">
        <f t="shared" si="269"/>
        <v>14.060035238095242</v>
      </c>
      <c r="AS311" s="199">
        <f t="shared" si="269"/>
        <v>14.060035238095242</v>
      </c>
      <c r="AT311" s="199">
        <f t="shared" si="269"/>
        <v>14.800035238095242</v>
      </c>
      <c r="AU311" s="199">
        <f t="shared" si="269"/>
        <v>14.800035238095242</v>
      </c>
      <c r="AV311" s="199">
        <f t="shared" si="269"/>
        <v>14.800035238095242</v>
      </c>
      <c r="AW311" s="199">
        <f t="shared" si="269"/>
        <v>14.800035238095242</v>
      </c>
      <c r="AX311" s="199">
        <f t="shared" si="269"/>
        <v>14.800035238095242</v>
      </c>
      <c r="AY311" s="199">
        <f t="shared" si="269"/>
        <v>14.800035238095242</v>
      </c>
      <c r="AZ311" s="199">
        <f t="shared" si="269"/>
        <v>14.800035238095242</v>
      </c>
      <c r="BA311" s="199">
        <f t="shared" si="269"/>
        <v>14.800035238095242</v>
      </c>
      <c r="BB311" s="199">
        <f t="shared" si="269"/>
        <v>14.800035238095242</v>
      </c>
      <c r="BC311" s="200"/>
      <c r="BD311" s="201"/>
      <c r="BE311" s="201"/>
      <c r="BF311" s="201"/>
      <c r="BG311" s="201"/>
      <c r="BH311" s="201"/>
      <c r="BI311" s="201"/>
      <c r="BJ311" s="201"/>
      <c r="BK311" s="201"/>
      <c r="BL311" s="201"/>
      <c r="BM311" s="201"/>
      <c r="BN311" s="201"/>
      <c r="BO311" s="201"/>
      <c r="BP311" s="201"/>
      <c r="BQ311" s="201"/>
      <c r="BR311" s="201"/>
      <c r="BS311" s="201"/>
      <c r="BT311" s="201"/>
      <c r="BU311" s="201"/>
      <c r="BV311" s="201"/>
      <c r="BW311" s="201"/>
      <c r="BX311" s="201"/>
      <c r="BY311" s="201"/>
      <c r="BZ311" s="201"/>
      <c r="CA311" s="201"/>
      <c r="CB311" s="201"/>
      <c r="CC311" s="201"/>
      <c r="CD311" s="201"/>
      <c r="CE311" s="201"/>
      <c r="CF311" s="201"/>
      <c r="CG311" s="201"/>
      <c r="CH311" s="201"/>
      <c r="CI311" s="201"/>
      <c r="CJ311" s="201"/>
      <c r="CK311" s="201"/>
    </row>
    <row r="312" spans="1:89" s="202" customFormat="1" ht="13.8" thickBot="1" x14ac:dyDescent="0.3">
      <c r="A312" s="296"/>
      <c r="B312" s="202" t="s">
        <v>109</v>
      </c>
      <c r="C312" s="203" t="str">
        <f>+'NTP or Sold'!C29</f>
        <v>Committed</v>
      </c>
      <c r="D312" s="204">
        <f t="shared" ref="D312:AI312" si="270">+D309*$C311</f>
        <v>0</v>
      </c>
      <c r="E312" s="204">
        <f t="shared" si="270"/>
        <v>0</v>
      </c>
      <c r="F312" s="204">
        <f t="shared" si="270"/>
        <v>0</v>
      </c>
      <c r="G312" s="204">
        <f t="shared" si="270"/>
        <v>0</v>
      </c>
      <c r="H312" s="204">
        <f t="shared" si="270"/>
        <v>0</v>
      </c>
      <c r="I312" s="204">
        <f t="shared" si="270"/>
        <v>0</v>
      </c>
      <c r="J312" s="204">
        <f t="shared" si="270"/>
        <v>0</v>
      </c>
      <c r="K312" s="204">
        <f t="shared" si="270"/>
        <v>0</v>
      </c>
      <c r="L312" s="204">
        <f t="shared" si="270"/>
        <v>0</v>
      </c>
      <c r="M312" s="204">
        <f t="shared" si="270"/>
        <v>0</v>
      </c>
      <c r="N312" s="204">
        <f t="shared" si="270"/>
        <v>0.7400000000000001</v>
      </c>
      <c r="O312" s="204">
        <f t="shared" si="270"/>
        <v>0.7400000000000001</v>
      </c>
      <c r="P312" s="204">
        <f t="shared" si="270"/>
        <v>0.7400000000000001</v>
      </c>
      <c r="Q312" s="204">
        <f t="shared" si="270"/>
        <v>0.7400000000000001</v>
      </c>
      <c r="R312" s="204">
        <f t="shared" si="270"/>
        <v>0.7400000000000001</v>
      </c>
      <c r="S312" s="204">
        <f t="shared" si="270"/>
        <v>0.7400000000000001</v>
      </c>
      <c r="T312" s="204">
        <f t="shared" si="270"/>
        <v>0.7400000000000001</v>
      </c>
      <c r="U312" s="204">
        <f t="shared" si="270"/>
        <v>0.7400000000000001</v>
      </c>
      <c r="V312" s="204">
        <f t="shared" si="270"/>
        <v>0.7400000000000001</v>
      </c>
      <c r="W312" s="204">
        <f t="shared" si="270"/>
        <v>0.7400000000000001</v>
      </c>
      <c r="X312" s="204">
        <f t="shared" si="270"/>
        <v>0.97844444444444467</v>
      </c>
      <c r="Y312" s="204">
        <f t="shared" si="270"/>
        <v>1.2168888888888891</v>
      </c>
      <c r="Z312" s="204">
        <f t="shared" si="270"/>
        <v>1.4553333333333338</v>
      </c>
      <c r="AA312" s="204">
        <f t="shared" si="270"/>
        <v>1.6937777777777783</v>
      </c>
      <c r="AB312" s="204">
        <f t="shared" si="270"/>
        <v>1.932222222222223</v>
      </c>
      <c r="AC312" s="204">
        <f t="shared" si="270"/>
        <v>2.1706666666666674</v>
      </c>
      <c r="AD312" s="136">
        <f t="shared" si="270"/>
        <v>2.4091111111111116</v>
      </c>
      <c r="AE312" s="204">
        <f t="shared" si="270"/>
        <v>2.6475555555555559</v>
      </c>
      <c r="AF312" s="204">
        <f t="shared" si="270"/>
        <v>2.8860000000000001</v>
      </c>
      <c r="AG312" s="204">
        <f t="shared" si="270"/>
        <v>3.1244444444444448</v>
      </c>
      <c r="AH312" s="204">
        <f t="shared" si="270"/>
        <v>3.362888888888889</v>
      </c>
      <c r="AI312" s="204">
        <f t="shared" si="270"/>
        <v>3.6013333333333333</v>
      </c>
      <c r="AJ312" s="204">
        <f t="shared" ref="AJ312:BB312" si="271">+AJ309*$C311</f>
        <v>3.8397777777777775</v>
      </c>
      <c r="AK312" s="204">
        <f t="shared" si="271"/>
        <v>4.0782222222222222</v>
      </c>
      <c r="AL312" s="204">
        <f t="shared" si="271"/>
        <v>4.3166666666666673</v>
      </c>
      <c r="AM312" s="204">
        <f t="shared" si="271"/>
        <v>4.5551111111111116</v>
      </c>
      <c r="AN312" s="204">
        <f t="shared" si="271"/>
        <v>4.7935555555555567</v>
      </c>
      <c r="AO312" s="204">
        <f t="shared" si="271"/>
        <v>5.0320000000000018</v>
      </c>
      <c r="AP312" s="204">
        <f t="shared" si="271"/>
        <v>14.8</v>
      </c>
      <c r="AQ312" s="204">
        <f t="shared" si="271"/>
        <v>14.8</v>
      </c>
      <c r="AR312" s="204">
        <f t="shared" si="271"/>
        <v>14.8</v>
      </c>
      <c r="AS312" s="204">
        <f t="shared" si="271"/>
        <v>14.8</v>
      </c>
      <c r="AT312" s="204">
        <f t="shared" si="271"/>
        <v>14.8</v>
      </c>
      <c r="AU312" s="204">
        <f t="shared" si="271"/>
        <v>14.8</v>
      </c>
      <c r="AV312" s="204">
        <f t="shared" si="271"/>
        <v>14.8</v>
      </c>
      <c r="AW312" s="204">
        <f t="shared" si="271"/>
        <v>14.8</v>
      </c>
      <c r="AX312" s="204">
        <f t="shared" si="271"/>
        <v>14.8</v>
      </c>
      <c r="AY312" s="204">
        <f t="shared" si="271"/>
        <v>14.8</v>
      </c>
      <c r="AZ312" s="204">
        <f t="shared" si="271"/>
        <v>14.8</v>
      </c>
      <c r="BA312" s="204">
        <f t="shared" si="271"/>
        <v>14.8</v>
      </c>
      <c r="BB312" s="204">
        <f t="shared" si="271"/>
        <v>14.8</v>
      </c>
      <c r="BC312" s="205"/>
      <c r="BD312" s="206"/>
      <c r="BE312" s="206"/>
      <c r="BF312" s="206"/>
      <c r="BG312" s="206"/>
      <c r="BH312" s="206"/>
      <c r="BI312" s="206"/>
      <c r="BJ312" s="206"/>
      <c r="BK312" s="206"/>
      <c r="BL312" s="206"/>
      <c r="BM312" s="206"/>
      <c r="BN312" s="206"/>
      <c r="BO312" s="206"/>
      <c r="BP312" s="206"/>
      <c r="BQ312" s="206"/>
      <c r="BR312" s="206"/>
      <c r="BS312" s="206"/>
      <c r="BT312" s="206"/>
      <c r="BU312" s="206"/>
      <c r="BV312" s="206"/>
      <c r="BW312" s="206"/>
      <c r="BX312" s="206"/>
      <c r="BY312" s="206"/>
      <c r="BZ312" s="206"/>
      <c r="CA312" s="206"/>
      <c r="CB312" s="206"/>
      <c r="CC312" s="206"/>
      <c r="CD312" s="206"/>
      <c r="CE312" s="206"/>
      <c r="CF312" s="206"/>
      <c r="CG312" s="206"/>
      <c r="CH312" s="206"/>
      <c r="CI312" s="206"/>
      <c r="CJ312" s="206"/>
      <c r="CK312" s="206"/>
    </row>
    <row r="313" spans="1:89" s="192" customFormat="1" ht="15" customHeight="1" thickTop="1" x14ac:dyDescent="0.25">
      <c r="A313" s="294">
        <f>+A305+1</f>
        <v>9</v>
      </c>
      <c r="B313" s="189" t="str">
        <f>+'NTP or Sold'!H30</f>
        <v>LM6000</v>
      </c>
      <c r="C313" s="297" t="str">
        <f>+'NTP or Sold'!T30</f>
        <v>Fountain Valley PSCO (ENA) - 90%</v>
      </c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  <c r="AA313" s="190"/>
      <c r="AB313" s="190"/>
      <c r="AC313" s="190"/>
      <c r="AD313" s="84"/>
      <c r="AE313" s="190"/>
      <c r="AF313" s="190"/>
      <c r="AG313" s="190"/>
      <c r="AH313" s="190"/>
      <c r="AI313" s="190"/>
      <c r="AJ313" s="190"/>
      <c r="AK313" s="190"/>
      <c r="AL313" s="190"/>
      <c r="AM313" s="190"/>
      <c r="AN313" s="190"/>
      <c r="AO313" s="190"/>
      <c r="AP313" s="190"/>
      <c r="AQ313" s="190"/>
      <c r="AR313" s="190"/>
      <c r="AS313" s="190"/>
      <c r="AT313" s="190"/>
      <c r="AU313" s="190"/>
      <c r="AV313" s="190"/>
      <c r="AW313" s="190"/>
      <c r="AX313" s="190"/>
      <c r="AY313" s="190"/>
      <c r="AZ313" s="190"/>
      <c r="BA313" s="190"/>
      <c r="BB313" s="190"/>
      <c r="BC313" s="191"/>
    </row>
    <row r="314" spans="1:89" s="196" customFormat="1" x14ac:dyDescent="0.25">
      <c r="A314" s="295"/>
      <c r="B314" s="193" t="s">
        <v>104</v>
      </c>
      <c r="C314" s="298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f>16.7/336</f>
        <v>4.9702380952380949E-2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2">+(0.95-0.0497)/18</f>
        <v>5.0016666666666668E-2</v>
      </c>
      <c r="Y314" s="194">
        <f t="shared" si="272"/>
        <v>5.0016666666666668E-2</v>
      </c>
      <c r="Z314" s="194">
        <f t="shared" si="272"/>
        <v>5.0016666666666668E-2</v>
      </c>
      <c r="AA314" s="194">
        <f t="shared" si="272"/>
        <v>5.0016666666666668E-2</v>
      </c>
      <c r="AB314" s="194">
        <f t="shared" si="272"/>
        <v>5.0016666666666668E-2</v>
      </c>
      <c r="AC314" s="194">
        <f t="shared" si="272"/>
        <v>5.0016666666666668E-2</v>
      </c>
      <c r="AD314" s="82">
        <f t="shared" si="272"/>
        <v>5.0016666666666668E-2</v>
      </c>
      <c r="AE314" s="194">
        <f t="shared" si="272"/>
        <v>5.0016666666666668E-2</v>
      </c>
      <c r="AF314" s="194">
        <f t="shared" si="272"/>
        <v>5.0016666666666668E-2</v>
      </c>
      <c r="AG314" s="194">
        <f t="shared" si="272"/>
        <v>5.0016666666666668E-2</v>
      </c>
      <c r="AH314" s="194">
        <f t="shared" si="272"/>
        <v>5.0016666666666668E-2</v>
      </c>
      <c r="AI314" s="194">
        <f t="shared" si="272"/>
        <v>5.0016666666666668E-2</v>
      </c>
      <c r="AJ314" s="194">
        <f t="shared" si="272"/>
        <v>5.0016666666666668E-2</v>
      </c>
      <c r="AK314" s="194">
        <f t="shared" si="272"/>
        <v>5.0016666666666668E-2</v>
      </c>
      <c r="AL314" s="194">
        <f t="shared" si="272"/>
        <v>5.0016666666666668E-2</v>
      </c>
      <c r="AM314" s="194">
        <f t="shared" si="272"/>
        <v>5.0016666666666668E-2</v>
      </c>
      <c r="AN314" s="194">
        <f t="shared" si="272"/>
        <v>5.0016666666666668E-2</v>
      </c>
      <c r="AO314" s="194">
        <f t="shared" si="272"/>
        <v>5.0016666666666668E-2</v>
      </c>
      <c r="AP314" s="194">
        <v>0</v>
      </c>
      <c r="AQ314" s="194">
        <v>0</v>
      </c>
      <c r="AR314" s="194">
        <v>0</v>
      </c>
      <c r="AS314" s="194">
        <v>0</v>
      </c>
      <c r="AT314" s="194">
        <v>0.05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1.0000023809523813</v>
      </c>
      <c r="BD314" s="193"/>
    </row>
    <row r="315" spans="1:89" s="196" customFormat="1" x14ac:dyDescent="0.25">
      <c r="A315" s="295"/>
      <c r="B315" s="193" t="s">
        <v>105</v>
      </c>
      <c r="C315" s="298"/>
      <c r="D315" s="194">
        <f>D314</f>
        <v>0</v>
      </c>
      <c r="E315" s="194">
        <f t="shared" ref="E315:AJ315" si="273">+D315+E314</f>
        <v>0</v>
      </c>
      <c r="F315" s="194">
        <f t="shared" si="273"/>
        <v>0</v>
      </c>
      <c r="G315" s="194">
        <f t="shared" si="273"/>
        <v>0</v>
      </c>
      <c r="H315" s="194">
        <f t="shared" si="273"/>
        <v>0</v>
      </c>
      <c r="I315" s="194">
        <f t="shared" si="273"/>
        <v>0</v>
      </c>
      <c r="J315" s="194">
        <f t="shared" si="273"/>
        <v>0</v>
      </c>
      <c r="K315" s="194">
        <f t="shared" si="273"/>
        <v>0</v>
      </c>
      <c r="L315" s="194">
        <f t="shared" si="273"/>
        <v>0</v>
      </c>
      <c r="M315" s="194">
        <f t="shared" si="273"/>
        <v>0</v>
      </c>
      <c r="N315" s="194">
        <f t="shared" si="273"/>
        <v>4.9702380952380949E-2</v>
      </c>
      <c r="O315" s="194">
        <f t="shared" si="273"/>
        <v>4.9702380952380949E-2</v>
      </c>
      <c r="P315" s="194">
        <f t="shared" si="273"/>
        <v>4.9702380952380949E-2</v>
      </c>
      <c r="Q315" s="194">
        <f t="shared" si="273"/>
        <v>4.9702380952380949E-2</v>
      </c>
      <c r="R315" s="194">
        <f t="shared" si="273"/>
        <v>4.9702380952380949E-2</v>
      </c>
      <c r="S315" s="194">
        <f t="shared" si="273"/>
        <v>4.9702380952380949E-2</v>
      </c>
      <c r="T315" s="194">
        <f t="shared" si="273"/>
        <v>4.9702380952380949E-2</v>
      </c>
      <c r="U315" s="194">
        <f t="shared" si="273"/>
        <v>4.9702380952380949E-2</v>
      </c>
      <c r="V315" s="194">
        <f t="shared" si="273"/>
        <v>4.9702380952380949E-2</v>
      </c>
      <c r="W315" s="194">
        <f t="shared" si="273"/>
        <v>4.9702380952380949E-2</v>
      </c>
      <c r="X315" s="194">
        <f t="shared" si="273"/>
        <v>9.9719047619047624E-2</v>
      </c>
      <c r="Y315" s="194">
        <f t="shared" si="273"/>
        <v>0.14973571428571431</v>
      </c>
      <c r="Z315" s="194">
        <f t="shared" si="273"/>
        <v>0.19975238095238096</v>
      </c>
      <c r="AA315" s="194">
        <f t="shared" si="273"/>
        <v>0.24976904761904761</v>
      </c>
      <c r="AB315" s="194">
        <f t="shared" si="273"/>
        <v>0.29978571428571427</v>
      </c>
      <c r="AC315" s="194">
        <f t="shared" si="273"/>
        <v>0.34980238095238092</v>
      </c>
      <c r="AD315" s="82">
        <f t="shared" si="273"/>
        <v>0.39981904761904757</v>
      </c>
      <c r="AE315" s="194">
        <f t="shared" si="273"/>
        <v>0.44983571428571423</v>
      </c>
      <c r="AF315" s="194">
        <f t="shared" si="273"/>
        <v>0.49985238095238088</v>
      </c>
      <c r="AG315" s="194">
        <f t="shared" si="273"/>
        <v>0.54986904761904754</v>
      </c>
      <c r="AH315" s="194">
        <f t="shared" si="273"/>
        <v>0.59988571428571424</v>
      </c>
      <c r="AI315" s="194">
        <f t="shared" si="273"/>
        <v>0.64990238095238095</v>
      </c>
      <c r="AJ315" s="194">
        <f t="shared" si="273"/>
        <v>0.69991904761904766</v>
      </c>
      <c r="AK315" s="194">
        <f t="shared" ref="AK315:BB315" si="274">+AJ315+AK314</f>
        <v>0.74993571428571437</v>
      </c>
      <c r="AL315" s="194">
        <f t="shared" si="274"/>
        <v>0.79995238095238108</v>
      </c>
      <c r="AM315" s="194">
        <f t="shared" si="274"/>
        <v>0.84996904761904779</v>
      </c>
      <c r="AN315" s="194">
        <f t="shared" si="274"/>
        <v>0.8999857142857145</v>
      </c>
      <c r="AO315" s="194">
        <f t="shared" si="274"/>
        <v>0.95000238095238121</v>
      </c>
      <c r="AP315" s="194">
        <f t="shared" si="274"/>
        <v>0.95000238095238121</v>
      </c>
      <c r="AQ315" s="194">
        <f t="shared" si="274"/>
        <v>0.95000238095238121</v>
      </c>
      <c r="AR315" s="194">
        <f t="shared" si="274"/>
        <v>0.95000238095238121</v>
      </c>
      <c r="AS315" s="194">
        <f t="shared" si="274"/>
        <v>0.95000238095238121</v>
      </c>
      <c r="AT315" s="194">
        <f t="shared" si="274"/>
        <v>1.0000023809523813</v>
      </c>
      <c r="AU315" s="194">
        <f t="shared" si="274"/>
        <v>1.0000023809523813</v>
      </c>
      <c r="AV315" s="194">
        <f t="shared" si="274"/>
        <v>1.0000023809523813</v>
      </c>
      <c r="AW315" s="194">
        <f t="shared" si="274"/>
        <v>1.0000023809523813</v>
      </c>
      <c r="AX315" s="194">
        <f t="shared" si="274"/>
        <v>1.0000023809523813</v>
      </c>
      <c r="AY315" s="194">
        <f t="shared" si="274"/>
        <v>1.0000023809523813</v>
      </c>
      <c r="AZ315" s="194">
        <f t="shared" si="274"/>
        <v>1.0000023809523813</v>
      </c>
      <c r="BA315" s="194">
        <f t="shared" si="274"/>
        <v>1.0000023809523813</v>
      </c>
      <c r="BB315" s="194">
        <f t="shared" si="274"/>
        <v>1.0000023809523813</v>
      </c>
      <c r="BC315" s="195"/>
      <c r="BD315" s="193"/>
    </row>
    <row r="316" spans="1:89" s="196" customFormat="1" x14ac:dyDescent="0.25">
      <c r="A316" s="295"/>
      <c r="B316" s="193" t="s">
        <v>106</v>
      </c>
      <c r="C316" s="298"/>
      <c r="D316" s="194">
        <v>0</v>
      </c>
      <c r="E316" s="194">
        <v>0</v>
      </c>
      <c r="F316" s="194">
        <v>0</v>
      </c>
      <c r="G316" s="194">
        <v>0</v>
      </c>
      <c r="H316" s="194">
        <v>0</v>
      </c>
      <c r="I316" s="194">
        <v>0</v>
      </c>
      <c r="J316" s="194">
        <v>0</v>
      </c>
      <c r="K316" s="194">
        <v>0</v>
      </c>
      <c r="L316" s="194">
        <v>0</v>
      </c>
      <c r="M316" s="194">
        <v>0</v>
      </c>
      <c r="N316" s="194">
        <v>0.05</v>
      </c>
      <c r="O316" s="194">
        <v>0</v>
      </c>
      <c r="P316" s="194">
        <v>0</v>
      </c>
      <c r="Q316" s="194">
        <v>0</v>
      </c>
      <c r="R316" s="194">
        <v>0</v>
      </c>
      <c r="S316" s="194">
        <v>0</v>
      </c>
      <c r="T316" s="194">
        <v>0</v>
      </c>
      <c r="U316" s="194">
        <v>0</v>
      </c>
      <c r="V316" s="194">
        <v>0</v>
      </c>
      <c r="W316" s="194">
        <v>0</v>
      </c>
      <c r="X316" s="194">
        <f t="shared" ref="X316:AO316" si="275">+(0.34-0.05)/18</f>
        <v>1.6111111111111114E-2</v>
      </c>
      <c r="Y316" s="194">
        <f t="shared" si="275"/>
        <v>1.6111111111111114E-2</v>
      </c>
      <c r="Z316" s="194">
        <f t="shared" si="275"/>
        <v>1.6111111111111114E-2</v>
      </c>
      <c r="AA316" s="194">
        <f t="shared" si="275"/>
        <v>1.6111111111111114E-2</v>
      </c>
      <c r="AB316" s="194">
        <f t="shared" si="275"/>
        <v>1.6111111111111114E-2</v>
      </c>
      <c r="AC316" s="194">
        <f t="shared" si="275"/>
        <v>1.6111111111111114E-2</v>
      </c>
      <c r="AD316" s="82">
        <f t="shared" si="275"/>
        <v>1.6111111111111114E-2</v>
      </c>
      <c r="AE316" s="194">
        <f t="shared" si="275"/>
        <v>1.6111111111111114E-2</v>
      </c>
      <c r="AF316" s="194">
        <f t="shared" si="275"/>
        <v>1.6111111111111114E-2</v>
      </c>
      <c r="AG316" s="194">
        <f t="shared" si="275"/>
        <v>1.6111111111111114E-2</v>
      </c>
      <c r="AH316" s="194">
        <f t="shared" si="275"/>
        <v>1.6111111111111114E-2</v>
      </c>
      <c r="AI316" s="194">
        <f t="shared" si="275"/>
        <v>1.6111111111111114E-2</v>
      </c>
      <c r="AJ316" s="194">
        <f t="shared" si="275"/>
        <v>1.6111111111111114E-2</v>
      </c>
      <c r="AK316" s="194">
        <f t="shared" si="275"/>
        <v>1.6111111111111114E-2</v>
      </c>
      <c r="AL316" s="194">
        <f t="shared" si="275"/>
        <v>1.6111111111111114E-2</v>
      </c>
      <c r="AM316" s="194">
        <f t="shared" si="275"/>
        <v>1.6111111111111114E-2</v>
      </c>
      <c r="AN316" s="194">
        <f t="shared" si="275"/>
        <v>1.6111111111111114E-2</v>
      </c>
      <c r="AO316" s="194">
        <f t="shared" si="275"/>
        <v>1.6111111111111114E-2</v>
      </c>
      <c r="AP316" s="194">
        <v>0.66</v>
      </c>
      <c r="AQ316" s="194">
        <v>0</v>
      </c>
      <c r="AR316" s="194">
        <v>0</v>
      </c>
      <c r="AS316" s="194">
        <v>0</v>
      </c>
      <c r="AT316" s="194">
        <v>0</v>
      </c>
      <c r="AU316" s="194">
        <v>0</v>
      </c>
      <c r="AV316" s="194">
        <v>0</v>
      </c>
      <c r="AW316" s="194">
        <v>0</v>
      </c>
      <c r="AX316" s="194">
        <v>0</v>
      </c>
      <c r="AY316" s="194">
        <v>0</v>
      </c>
      <c r="AZ316" s="194">
        <v>0</v>
      </c>
      <c r="BA316" s="194">
        <v>0</v>
      </c>
      <c r="BB316" s="194">
        <v>0</v>
      </c>
      <c r="BC316" s="195">
        <f>SUM(D316:BB316)</f>
        <v>1</v>
      </c>
      <c r="BD316" s="193"/>
    </row>
    <row r="317" spans="1:89" s="196" customFormat="1" x14ac:dyDescent="0.25">
      <c r="A317" s="295"/>
      <c r="B317" s="193" t="s">
        <v>107</v>
      </c>
      <c r="C317" s="298"/>
      <c r="D317" s="194">
        <f>D316</f>
        <v>0</v>
      </c>
      <c r="E317" s="194">
        <f t="shared" ref="E317:AJ317" si="276">+D317+E316</f>
        <v>0</v>
      </c>
      <c r="F317" s="194">
        <f t="shared" si="276"/>
        <v>0</v>
      </c>
      <c r="G317" s="194">
        <f t="shared" si="276"/>
        <v>0</v>
      </c>
      <c r="H317" s="194">
        <f t="shared" si="276"/>
        <v>0</v>
      </c>
      <c r="I317" s="194">
        <f t="shared" si="276"/>
        <v>0</v>
      </c>
      <c r="J317" s="194">
        <f t="shared" si="276"/>
        <v>0</v>
      </c>
      <c r="K317" s="194">
        <f t="shared" si="276"/>
        <v>0</v>
      </c>
      <c r="L317" s="194">
        <f t="shared" si="276"/>
        <v>0</v>
      </c>
      <c r="M317" s="194">
        <f t="shared" si="276"/>
        <v>0</v>
      </c>
      <c r="N317" s="194">
        <f t="shared" si="276"/>
        <v>0.05</v>
      </c>
      <c r="O317" s="194">
        <f t="shared" si="276"/>
        <v>0.05</v>
      </c>
      <c r="P317" s="194">
        <f t="shared" si="276"/>
        <v>0.05</v>
      </c>
      <c r="Q317" s="194">
        <f t="shared" si="276"/>
        <v>0.05</v>
      </c>
      <c r="R317" s="194">
        <f t="shared" si="276"/>
        <v>0.05</v>
      </c>
      <c r="S317" s="194">
        <f t="shared" si="276"/>
        <v>0.05</v>
      </c>
      <c r="T317" s="194">
        <f t="shared" si="276"/>
        <v>0.05</v>
      </c>
      <c r="U317" s="194">
        <f t="shared" si="276"/>
        <v>0.05</v>
      </c>
      <c r="V317" s="194">
        <f t="shared" si="276"/>
        <v>0.05</v>
      </c>
      <c r="W317" s="194">
        <f t="shared" si="276"/>
        <v>0.05</v>
      </c>
      <c r="X317" s="194">
        <f t="shared" si="276"/>
        <v>6.611111111111112E-2</v>
      </c>
      <c r="Y317" s="194">
        <f t="shared" si="276"/>
        <v>8.2222222222222238E-2</v>
      </c>
      <c r="Z317" s="194">
        <f t="shared" si="276"/>
        <v>9.8333333333333356E-2</v>
      </c>
      <c r="AA317" s="194">
        <f t="shared" si="276"/>
        <v>0.11444444444444447</v>
      </c>
      <c r="AB317" s="194">
        <f t="shared" si="276"/>
        <v>0.13055555555555559</v>
      </c>
      <c r="AC317" s="194">
        <f t="shared" si="276"/>
        <v>0.1466666666666667</v>
      </c>
      <c r="AD317" s="82">
        <f t="shared" si="276"/>
        <v>0.1627777777777778</v>
      </c>
      <c r="AE317" s="194">
        <f t="shared" si="276"/>
        <v>0.1788888888888889</v>
      </c>
      <c r="AF317" s="194">
        <f t="shared" si="276"/>
        <v>0.19500000000000001</v>
      </c>
      <c r="AG317" s="194">
        <f t="shared" si="276"/>
        <v>0.21111111111111111</v>
      </c>
      <c r="AH317" s="194">
        <f t="shared" si="276"/>
        <v>0.22722222222222221</v>
      </c>
      <c r="AI317" s="194">
        <f t="shared" si="276"/>
        <v>0.24333333333333332</v>
      </c>
      <c r="AJ317" s="194">
        <f t="shared" si="276"/>
        <v>0.25944444444444442</v>
      </c>
      <c r="AK317" s="194">
        <f t="shared" ref="AK317:BB317" si="277">+AJ317+AK316</f>
        <v>0.27555555555555555</v>
      </c>
      <c r="AL317" s="194">
        <f t="shared" si="277"/>
        <v>0.29166666666666669</v>
      </c>
      <c r="AM317" s="194">
        <f t="shared" si="277"/>
        <v>0.30777777777777782</v>
      </c>
      <c r="AN317" s="194">
        <f t="shared" si="277"/>
        <v>0.32388888888888895</v>
      </c>
      <c r="AO317" s="194">
        <f t="shared" si="277"/>
        <v>0.34000000000000008</v>
      </c>
      <c r="AP317" s="194">
        <f t="shared" si="277"/>
        <v>1</v>
      </c>
      <c r="AQ317" s="194">
        <f t="shared" si="277"/>
        <v>1</v>
      </c>
      <c r="AR317" s="194">
        <f t="shared" si="277"/>
        <v>1</v>
      </c>
      <c r="AS317" s="194">
        <f t="shared" si="277"/>
        <v>1</v>
      </c>
      <c r="AT317" s="194">
        <f t="shared" si="277"/>
        <v>1</v>
      </c>
      <c r="AU317" s="194">
        <f t="shared" si="277"/>
        <v>1</v>
      </c>
      <c r="AV317" s="194">
        <f t="shared" si="277"/>
        <v>1</v>
      </c>
      <c r="AW317" s="194">
        <f t="shared" si="277"/>
        <v>1</v>
      </c>
      <c r="AX317" s="194">
        <f t="shared" si="277"/>
        <v>1</v>
      </c>
      <c r="AY317" s="194">
        <f t="shared" si="277"/>
        <v>1</v>
      </c>
      <c r="AZ317" s="194">
        <f t="shared" si="277"/>
        <v>1</v>
      </c>
      <c r="BA317" s="194">
        <f t="shared" si="277"/>
        <v>1</v>
      </c>
      <c r="BB317" s="194">
        <f t="shared" si="277"/>
        <v>1</v>
      </c>
      <c r="BC317" s="195"/>
      <c r="BD317" s="193"/>
    </row>
    <row r="318" spans="1:89" s="211" customFormat="1" x14ac:dyDescent="0.25">
      <c r="A318" s="295"/>
      <c r="B318" s="208"/>
      <c r="C318" s="298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83"/>
      <c r="AE318" s="209"/>
      <c r="AF318" s="209"/>
      <c r="AG318" s="209"/>
      <c r="AH318" s="209"/>
      <c r="AI318" s="209"/>
      <c r="AJ318" s="209"/>
      <c r="AK318" s="209"/>
      <c r="AL318" s="209"/>
      <c r="AM318" s="209"/>
      <c r="AN318" s="209"/>
      <c r="AO318" s="209"/>
      <c r="AP318" s="209"/>
      <c r="AQ318" s="209"/>
      <c r="AR318" s="209"/>
      <c r="AS318" s="209"/>
      <c r="AT318" s="209"/>
      <c r="AU318" s="209"/>
      <c r="AV318" s="209"/>
      <c r="AW318" s="209"/>
      <c r="AX318" s="209"/>
      <c r="AY318" s="209"/>
      <c r="AZ318" s="209"/>
      <c r="BA318" s="209"/>
      <c r="BB318" s="209"/>
      <c r="BC318" s="210"/>
      <c r="BD318" s="208"/>
    </row>
    <row r="319" spans="1:89" s="197" customFormat="1" x14ac:dyDescent="0.25">
      <c r="A319" s="295"/>
      <c r="B319" s="197" t="s">
        <v>108</v>
      </c>
      <c r="C319" s="198">
        <v>14.8</v>
      </c>
      <c r="D319" s="199">
        <f t="shared" ref="D319:AI319" si="278">+D315*$C319</f>
        <v>0</v>
      </c>
      <c r="E319" s="199">
        <f t="shared" si="278"/>
        <v>0</v>
      </c>
      <c r="F319" s="199">
        <f t="shared" si="278"/>
        <v>0</v>
      </c>
      <c r="G319" s="199">
        <f t="shared" si="278"/>
        <v>0</v>
      </c>
      <c r="H319" s="199">
        <f t="shared" si="278"/>
        <v>0</v>
      </c>
      <c r="I319" s="199">
        <f t="shared" si="278"/>
        <v>0</v>
      </c>
      <c r="J319" s="199">
        <f t="shared" si="278"/>
        <v>0</v>
      </c>
      <c r="K319" s="199">
        <f t="shared" si="278"/>
        <v>0</v>
      </c>
      <c r="L319" s="199">
        <f t="shared" si="278"/>
        <v>0</v>
      </c>
      <c r="M319" s="199">
        <f t="shared" si="278"/>
        <v>0</v>
      </c>
      <c r="N319" s="199">
        <f t="shared" si="278"/>
        <v>0.73559523809523808</v>
      </c>
      <c r="O319" s="199">
        <f t="shared" si="278"/>
        <v>0.73559523809523808</v>
      </c>
      <c r="P319" s="199">
        <f t="shared" si="278"/>
        <v>0.73559523809523808</v>
      </c>
      <c r="Q319" s="199">
        <f t="shared" si="278"/>
        <v>0.73559523809523808</v>
      </c>
      <c r="R319" s="199">
        <f t="shared" si="278"/>
        <v>0.73559523809523808</v>
      </c>
      <c r="S319" s="199">
        <f t="shared" si="278"/>
        <v>0.73559523809523808</v>
      </c>
      <c r="T319" s="199">
        <f t="shared" si="278"/>
        <v>0.73559523809523808</v>
      </c>
      <c r="U319" s="199">
        <f t="shared" si="278"/>
        <v>0.73559523809523808</v>
      </c>
      <c r="V319" s="199">
        <f t="shared" si="278"/>
        <v>0.73559523809523808</v>
      </c>
      <c r="W319" s="199">
        <f t="shared" si="278"/>
        <v>0.73559523809523808</v>
      </c>
      <c r="X319" s="199">
        <f t="shared" si="278"/>
        <v>1.4758419047619049</v>
      </c>
      <c r="Y319" s="199">
        <f t="shared" si="278"/>
        <v>2.2160885714285716</v>
      </c>
      <c r="Z319" s="199">
        <f t="shared" si="278"/>
        <v>2.9563352380952383</v>
      </c>
      <c r="AA319" s="199">
        <f t="shared" si="278"/>
        <v>3.6965819047619046</v>
      </c>
      <c r="AB319" s="199">
        <f t="shared" si="278"/>
        <v>4.4368285714285713</v>
      </c>
      <c r="AC319" s="199">
        <f t="shared" si="278"/>
        <v>5.1770752380952381</v>
      </c>
      <c r="AD319" s="90">
        <f t="shared" si="278"/>
        <v>5.9173219047619048</v>
      </c>
      <c r="AE319" s="199">
        <f t="shared" si="278"/>
        <v>6.6575685714285706</v>
      </c>
      <c r="AF319" s="199">
        <f t="shared" si="278"/>
        <v>7.3978152380952373</v>
      </c>
      <c r="AG319" s="199">
        <f t="shared" si="278"/>
        <v>8.1380619047619032</v>
      </c>
      <c r="AH319" s="199">
        <f t="shared" si="278"/>
        <v>8.8783085714285708</v>
      </c>
      <c r="AI319" s="199">
        <f t="shared" si="278"/>
        <v>9.6185552380952384</v>
      </c>
      <c r="AJ319" s="199">
        <f t="shared" ref="AJ319:BB319" si="279">+AJ315*$C319</f>
        <v>10.358801904761906</v>
      </c>
      <c r="AK319" s="199">
        <f t="shared" si="279"/>
        <v>11.099048571428574</v>
      </c>
      <c r="AL319" s="199">
        <f t="shared" si="279"/>
        <v>11.839295238095241</v>
      </c>
      <c r="AM319" s="199">
        <f t="shared" si="279"/>
        <v>12.579541904761907</v>
      </c>
      <c r="AN319" s="199">
        <f t="shared" si="279"/>
        <v>13.319788571428575</v>
      </c>
      <c r="AO319" s="199">
        <f t="shared" si="279"/>
        <v>14.060035238095242</v>
      </c>
      <c r="AP319" s="199">
        <f t="shared" si="279"/>
        <v>14.060035238095242</v>
      </c>
      <c r="AQ319" s="199">
        <f t="shared" si="279"/>
        <v>14.060035238095242</v>
      </c>
      <c r="AR319" s="199">
        <f t="shared" si="279"/>
        <v>14.060035238095242</v>
      </c>
      <c r="AS319" s="199">
        <f t="shared" si="279"/>
        <v>14.060035238095242</v>
      </c>
      <c r="AT319" s="199">
        <f t="shared" si="279"/>
        <v>14.800035238095242</v>
      </c>
      <c r="AU319" s="199">
        <f t="shared" si="279"/>
        <v>14.800035238095242</v>
      </c>
      <c r="AV319" s="199">
        <f t="shared" si="279"/>
        <v>14.800035238095242</v>
      </c>
      <c r="AW319" s="199">
        <f t="shared" si="279"/>
        <v>14.800035238095242</v>
      </c>
      <c r="AX319" s="199">
        <f t="shared" si="279"/>
        <v>14.800035238095242</v>
      </c>
      <c r="AY319" s="199">
        <f t="shared" si="279"/>
        <v>14.800035238095242</v>
      </c>
      <c r="AZ319" s="199">
        <f t="shared" si="279"/>
        <v>14.800035238095242</v>
      </c>
      <c r="BA319" s="199">
        <f t="shared" si="279"/>
        <v>14.800035238095242</v>
      </c>
      <c r="BB319" s="199">
        <f t="shared" si="279"/>
        <v>14.800035238095242</v>
      </c>
      <c r="BC319" s="200"/>
      <c r="BD319" s="201"/>
      <c r="BE319" s="201"/>
      <c r="BF319" s="201"/>
      <c r="BG319" s="201"/>
      <c r="BH319" s="201"/>
      <c r="BI319" s="201"/>
      <c r="BJ319" s="201"/>
      <c r="BK319" s="201"/>
      <c r="BL319" s="201"/>
      <c r="BM319" s="201"/>
      <c r="BN319" s="201"/>
      <c r="BO319" s="201"/>
      <c r="BP319" s="201"/>
      <c r="BQ319" s="201"/>
      <c r="BR319" s="201"/>
      <c r="BS319" s="201"/>
      <c r="BT319" s="201"/>
      <c r="BU319" s="201"/>
      <c r="BV319" s="201"/>
      <c r="BW319" s="201"/>
      <c r="BX319" s="201"/>
      <c r="BY319" s="201"/>
      <c r="BZ319" s="201"/>
      <c r="CA319" s="201"/>
      <c r="CB319" s="201"/>
      <c r="CC319" s="201"/>
      <c r="CD319" s="201"/>
      <c r="CE319" s="201"/>
      <c r="CF319" s="201"/>
      <c r="CG319" s="201"/>
      <c r="CH319" s="201"/>
      <c r="CI319" s="201"/>
      <c r="CJ319" s="201"/>
      <c r="CK319" s="201"/>
    </row>
    <row r="320" spans="1:89" s="202" customFormat="1" ht="13.8" thickBot="1" x14ac:dyDescent="0.3">
      <c r="A320" s="296"/>
      <c r="B320" s="202" t="s">
        <v>109</v>
      </c>
      <c r="C320" s="203" t="str">
        <f>+'NTP or Sold'!C30</f>
        <v>Committed</v>
      </c>
      <c r="D320" s="204">
        <f t="shared" ref="D320:AI320" si="280">+D317*$C319</f>
        <v>0</v>
      </c>
      <c r="E320" s="204">
        <f t="shared" si="280"/>
        <v>0</v>
      </c>
      <c r="F320" s="204">
        <f t="shared" si="280"/>
        <v>0</v>
      </c>
      <c r="G320" s="204">
        <f t="shared" si="280"/>
        <v>0</v>
      </c>
      <c r="H320" s="204">
        <f t="shared" si="280"/>
        <v>0</v>
      </c>
      <c r="I320" s="204">
        <f t="shared" si="280"/>
        <v>0</v>
      </c>
      <c r="J320" s="204">
        <f t="shared" si="280"/>
        <v>0</v>
      </c>
      <c r="K320" s="204">
        <f t="shared" si="280"/>
        <v>0</v>
      </c>
      <c r="L320" s="204">
        <f t="shared" si="280"/>
        <v>0</v>
      </c>
      <c r="M320" s="204">
        <f t="shared" si="280"/>
        <v>0</v>
      </c>
      <c r="N320" s="204">
        <f t="shared" si="280"/>
        <v>0.7400000000000001</v>
      </c>
      <c r="O320" s="204">
        <f t="shared" si="280"/>
        <v>0.7400000000000001</v>
      </c>
      <c r="P320" s="204">
        <f t="shared" si="280"/>
        <v>0.7400000000000001</v>
      </c>
      <c r="Q320" s="204">
        <f t="shared" si="280"/>
        <v>0.7400000000000001</v>
      </c>
      <c r="R320" s="204">
        <f t="shared" si="280"/>
        <v>0.7400000000000001</v>
      </c>
      <c r="S320" s="204">
        <f t="shared" si="280"/>
        <v>0.7400000000000001</v>
      </c>
      <c r="T320" s="204">
        <f t="shared" si="280"/>
        <v>0.7400000000000001</v>
      </c>
      <c r="U320" s="204">
        <f t="shared" si="280"/>
        <v>0.7400000000000001</v>
      </c>
      <c r="V320" s="204">
        <f t="shared" si="280"/>
        <v>0.7400000000000001</v>
      </c>
      <c r="W320" s="204">
        <f t="shared" si="280"/>
        <v>0.7400000000000001</v>
      </c>
      <c r="X320" s="204">
        <f t="shared" si="280"/>
        <v>0.97844444444444467</v>
      </c>
      <c r="Y320" s="204">
        <f t="shared" si="280"/>
        <v>1.2168888888888891</v>
      </c>
      <c r="Z320" s="204">
        <f t="shared" si="280"/>
        <v>1.4553333333333338</v>
      </c>
      <c r="AA320" s="204">
        <f t="shared" si="280"/>
        <v>1.6937777777777783</v>
      </c>
      <c r="AB320" s="204">
        <f t="shared" si="280"/>
        <v>1.932222222222223</v>
      </c>
      <c r="AC320" s="204">
        <f t="shared" si="280"/>
        <v>2.1706666666666674</v>
      </c>
      <c r="AD320" s="136">
        <f t="shared" si="280"/>
        <v>2.4091111111111116</v>
      </c>
      <c r="AE320" s="204">
        <f t="shared" si="280"/>
        <v>2.6475555555555559</v>
      </c>
      <c r="AF320" s="204">
        <f t="shared" si="280"/>
        <v>2.8860000000000001</v>
      </c>
      <c r="AG320" s="204">
        <f t="shared" si="280"/>
        <v>3.1244444444444448</v>
      </c>
      <c r="AH320" s="204">
        <f t="shared" si="280"/>
        <v>3.362888888888889</v>
      </c>
      <c r="AI320" s="204">
        <f t="shared" si="280"/>
        <v>3.6013333333333333</v>
      </c>
      <c r="AJ320" s="204">
        <f t="shared" ref="AJ320:BB320" si="281">+AJ317*$C319</f>
        <v>3.8397777777777775</v>
      </c>
      <c r="AK320" s="204">
        <f t="shared" si="281"/>
        <v>4.0782222222222222</v>
      </c>
      <c r="AL320" s="204">
        <f t="shared" si="281"/>
        <v>4.3166666666666673</v>
      </c>
      <c r="AM320" s="204">
        <f t="shared" si="281"/>
        <v>4.5551111111111116</v>
      </c>
      <c r="AN320" s="204">
        <f t="shared" si="281"/>
        <v>4.7935555555555567</v>
      </c>
      <c r="AO320" s="204">
        <f t="shared" si="281"/>
        <v>5.0320000000000018</v>
      </c>
      <c r="AP320" s="204">
        <f t="shared" si="281"/>
        <v>14.8</v>
      </c>
      <c r="AQ320" s="204">
        <f t="shared" si="281"/>
        <v>14.8</v>
      </c>
      <c r="AR320" s="204">
        <f t="shared" si="281"/>
        <v>14.8</v>
      </c>
      <c r="AS320" s="204">
        <f t="shared" si="281"/>
        <v>14.8</v>
      </c>
      <c r="AT320" s="204">
        <f t="shared" si="281"/>
        <v>14.8</v>
      </c>
      <c r="AU320" s="204">
        <f t="shared" si="281"/>
        <v>14.8</v>
      </c>
      <c r="AV320" s="204">
        <f t="shared" si="281"/>
        <v>14.8</v>
      </c>
      <c r="AW320" s="204">
        <f t="shared" si="281"/>
        <v>14.8</v>
      </c>
      <c r="AX320" s="204">
        <f t="shared" si="281"/>
        <v>14.8</v>
      </c>
      <c r="AY320" s="204">
        <f t="shared" si="281"/>
        <v>14.8</v>
      </c>
      <c r="AZ320" s="204">
        <f t="shared" si="281"/>
        <v>14.8</v>
      </c>
      <c r="BA320" s="204">
        <f t="shared" si="281"/>
        <v>14.8</v>
      </c>
      <c r="BB320" s="204">
        <f t="shared" si="281"/>
        <v>14.8</v>
      </c>
      <c r="BC320" s="205"/>
      <c r="BD320" s="206"/>
      <c r="BE320" s="206"/>
      <c r="BF320" s="206"/>
      <c r="BG320" s="206"/>
      <c r="BH320" s="206"/>
      <c r="BI320" s="206"/>
      <c r="BJ320" s="206"/>
      <c r="BK320" s="206"/>
      <c r="BL320" s="206"/>
      <c r="BM320" s="206"/>
      <c r="BN320" s="206"/>
      <c r="BO320" s="206"/>
      <c r="BP320" s="206"/>
      <c r="BQ320" s="206"/>
      <c r="BR320" s="206"/>
      <c r="BS320" s="206"/>
      <c r="BT320" s="206"/>
      <c r="BU320" s="206"/>
      <c r="BV320" s="206"/>
      <c r="BW320" s="206"/>
      <c r="BX320" s="206"/>
      <c r="BY320" s="206"/>
      <c r="BZ320" s="206"/>
      <c r="CA320" s="206"/>
      <c r="CB320" s="206"/>
      <c r="CC320" s="206"/>
      <c r="CD320" s="206"/>
      <c r="CE320" s="206"/>
      <c r="CF320" s="206"/>
      <c r="CG320" s="206"/>
      <c r="CH320" s="206"/>
      <c r="CI320" s="206"/>
      <c r="CJ320" s="206"/>
      <c r="CK320" s="206"/>
    </row>
    <row r="321" spans="1:89" s="92" customFormat="1" ht="15" customHeight="1" thickTop="1" x14ac:dyDescent="0.25">
      <c r="A321" s="294">
        <f>+'NTP or Sold'!A393+1</f>
        <v>8</v>
      </c>
      <c r="B321" s="98" t="str">
        <f>+'NTP or Sold'!G31</f>
        <v>7FA</v>
      </c>
      <c r="C321" s="292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5">
      <c r="A322" s="295"/>
      <c r="B322" s="101" t="s">
        <v>104</v>
      </c>
      <c r="C322" s="29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95"/>
      <c r="B323" s="101" t="s">
        <v>105</v>
      </c>
      <c r="C323" s="29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95"/>
      <c r="B324" s="101" t="s">
        <v>106</v>
      </c>
      <c r="C324" s="29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5">
      <c r="A325" s="295"/>
      <c r="B325" s="101" t="s">
        <v>107</v>
      </c>
      <c r="C325" s="29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5">
      <c r="A326" s="295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5">
      <c r="A327" s="295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8" thickBot="1" x14ac:dyDescent="0.3">
      <c r="A328" s="296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2" customFormat="1" ht="15" customHeight="1" thickTop="1" x14ac:dyDescent="0.25">
      <c r="A329" s="294">
        <v>4</v>
      </c>
      <c r="B329" s="189" t="str">
        <f>+'NTP or Sold'!G32</f>
        <v>LM6000</v>
      </c>
      <c r="C329" s="297" t="str">
        <f>+'NTP or Sold'!S32</f>
        <v>Elektrobolt (ESA) - 85%</v>
      </c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  <c r="AE329" s="190"/>
      <c r="AF329" s="84"/>
      <c r="AG329" s="190"/>
      <c r="AH329" s="190"/>
      <c r="AI329" s="190"/>
      <c r="AJ329" s="190"/>
      <c r="AK329" s="190"/>
      <c r="AL329" s="190"/>
      <c r="AM329" s="190"/>
      <c r="AN329" s="190"/>
      <c r="AO329" s="190"/>
      <c r="AP329" s="190"/>
      <c r="AQ329" s="190"/>
      <c r="AR329" s="190"/>
      <c r="AS329" s="190"/>
      <c r="AT329" s="190"/>
      <c r="AU329" s="190"/>
      <c r="AV329" s="190"/>
      <c r="AW329" s="190"/>
      <c r="AX329" s="190"/>
      <c r="AY329" s="190"/>
      <c r="AZ329" s="190"/>
      <c r="BA329" s="190"/>
      <c r="BB329" s="190"/>
      <c r="BC329" s="191"/>
    </row>
    <row r="330" spans="1:89" s="196" customFormat="1" x14ac:dyDescent="0.25">
      <c r="A330" s="295"/>
      <c r="B330" s="193" t="s">
        <v>104</v>
      </c>
      <c r="C330" s="298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f>16.7/336</f>
        <v>4.9702380952380949E-2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6">+(0.95-0.0497)/18</f>
        <v>5.0016666666666668E-2</v>
      </c>
      <c r="Y330" s="194">
        <f t="shared" si="286"/>
        <v>5.0016666666666668E-2</v>
      </c>
      <c r="Z330" s="194">
        <f t="shared" si="286"/>
        <v>5.0016666666666668E-2</v>
      </c>
      <c r="AA330" s="194">
        <f t="shared" si="286"/>
        <v>5.0016666666666668E-2</v>
      </c>
      <c r="AB330" s="194">
        <f t="shared" si="286"/>
        <v>5.0016666666666668E-2</v>
      </c>
      <c r="AC330" s="194">
        <f t="shared" si="286"/>
        <v>5.0016666666666668E-2</v>
      </c>
      <c r="AD330" s="194">
        <f t="shared" si="286"/>
        <v>5.0016666666666668E-2</v>
      </c>
      <c r="AE330" s="194">
        <f t="shared" si="286"/>
        <v>5.0016666666666668E-2</v>
      </c>
      <c r="AF330" s="82">
        <f t="shared" si="286"/>
        <v>5.0016666666666668E-2</v>
      </c>
      <c r="AG330" s="194">
        <f t="shared" si="286"/>
        <v>5.0016666666666668E-2</v>
      </c>
      <c r="AH330" s="194">
        <f t="shared" si="286"/>
        <v>5.0016666666666668E-2</v>
      </c>
      <c r="AI330" s="194">
        <f t="shared" si="286"/>
        <v>5.0016666666666668E-2</v>
      </c>
      <c r="AJ330" s="194">
        <f t="shared" si="286"/>
        <v>5.0016666666666668E-2</v>
      </c>
      <c r="AK330" s="194">
        <f t="shared" si="286"/>
        <v>5.0016666666666668E-2</v>
      </c>
      <c r="AL330" s="194">
        <f t="shared" si="286"/>
        <v>5.0016666666666668E-2</v>
      </c>
      <c r="AM330" s="194">
        <f t="shared" si="286"/>
        <v>5.0016666666666668E-2</v>
      </c>
      <c r="AN330" s="194">
        <f t="shared" si="286"/>
        <v>5.0016666666666668E-2</v>
      </c>
      <c r="AO330" s="194">
        <f t="shared" si="286"/>
        <v>5.0016666666666668E-2</v>
      </c>
      <c r="AP330" s="194">
        <v>0</v>
      </c>
      <c r="AQ330" s="194">
        <v>0</v>
      </c>
      <c r="AR330" s="194">
        <v>0</v>
      </c>
      <c r="AS330" s="194">
        <v>0</v>
      </c>
      <c r="AT330" s="194">
        <v>0.05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1.0000023809523813</v>
      </c>
      <c r="BD330" s="193"/>
    </row>
    <row r="331" spans="1:89" s="196" customFormat="1" x14ac:dyDescent="0.25">
      <c r="A331" s="295"/>
      <c r="B331" s="193" t="s">
        <v>105</v>
      </c>
      <c r="C331" s="298"/>
      <c r="D331" s="194">
        <f>D330</f>
        <v>0</v>
      </c>
      <c r="E331" s="194">
        <f t="shared" ref="E331:AJ331" si="287">+D331+E330</f>
        <v>0</v>
      </c>
      <c r="F331" s="194">
        <f t="shared" si="287"/>
        <v>0</v>
      </c>
      <c r="G331" s="194">
        <f t="shared" si="287"/>
        <v>0</v>
      </c>
      <c r="H331" s="194">
        <f t="shared" si="287"/>
        <v>0</v>
      </c>
      <c r="I331" s="194">
        <f t="shared" si="287"/>
        <v>0</v>
      </c>
      <c r="J331" s="194">
        <f t="shared" si="287"/>
        <v>0</v>
      </c>
      <c r="K331" s="194">
        <f t="shared" si="287"/>
        <v>0</v>
      </c>
      <c r="L331" s="194">
        <f t="shared" si="287"/>
        <v>0</v>
      </c>
      <c r="M331" s="194">
        <f t="shared" si="287"/>
        <v>0</v>
      </c>
      <c r="N331" s="194">
        <f t="shared" si="287"/>
        <v>4.9702380952380949E-2</v>
      </c>
      <c r="O331" s="194">
        <f t="shared" si="287"/>
        <v>4.9702380952380949E-2</v>
      </c>
      <c r="P331" s="194">
        <f t="shared" si="287"/>
        <v>4.9702380952380949E-2</v>
      </c>
      <c r="Q331" s="194">
        <f t="shared" si="287"/>
        <v>4.9702380952380949E-2</v>
      </c>
      <c r="R331" s="194">
        <f t="shared" si="287"/>
        <v>4.9702380952380949E-2</v>
      </c>
      <c r="S331" s="194">
        <f t="shared" si="287"/>
        <v>4.9702380952380949E-2</v>
      </c>
      <c r="T331" s="194">
        <f t="shared" si="287"/>
        <v>4.9702380952380949E-2</v>
      </c>
      <c r="U331" s="194">
        <f t="shared" si="287"/>
        <v>4.9702380952380949E-2</v>
      </c>
      <c r="V331" s="194">
        <f t="shared" si="287"/>
        <v>4.9702380952380949E-2</v>
      </c>
      <c r="W331" s="194">
        <f t="shared" si="287"/>
        <v>4.9702380952380949E-2</v>
      </c>
      <c r="X331" s="194">
        <f t="shared" si="287"/>
        <v>9.9719047619047624E-2</v>
      </c>
      <c r="Y331" s="194">
        <f t="shared" si="287"/>
        <v>0.14973571428571431</v>
      </c>
      <c r="Z331" s="194">
        <f t="shared" si="287"/>
        <v>0.19975238095238096</v>
      </c>
      <c r="AA331" s="194">
        <f t="shared" si="287"/>
        <v>0.24976904761904761</v>
      </c>
      <c r="AB331" s="194">
        <f t="shared" si="287"/>
        <v>0.29978571428571427</v>
      </c>
      <c r="AC331" s="194">
        <f t="shared" si="287"/>
        <v>0.34980238095238092</v>
      </c>
      <c r="AD331" s="194">
        <f t="shared" si="287"/>
        <v>0.39981904761904757</v>
      </c>
      <c r="AE331" s="194">
        <f t="shared" si="287"/>
        <v>0.44983571428571423</v>
      </c>
      <c r="AF331" s="82">
        <f t="shared" si="287"/>
        <v>0.49985238095238088</v>
      </c>
      <c r="AG331" s="194">
        <f t="shared" si="287"/>
        <v>0.54986904761904754</v>
      </c>
      <c r="AH331" s="194">
        <f t="shared" si="287"/>
        <v>0.59988571428571424</v>
      </c>
      <c r="AI331" s="194">
        <f t="shared" si="287"/>
        <v>0.64990238095238095</v>
      </c>
      <c r="AJ331" s="194">
        <f t="shared" si="287"/>
        <v>0.69991904761904766</v>
      </c>
      <c r="AK331" s="194">
        <f t="shared" ref="AK331:BB331" si="288">+AJ331+AK330</f>
        <v>0.74993571428571437</v>
      </c>
      <c r="AL331" s="194">
        <f t="shared" si="288"/>
        <v>0.79995238095238108</v>
      </c>
      <c r="AM331" s="194">
        <f t="shared" si="288"/>
        <v>0.84996904761904779</v>
      </c>
      <c r="AN331" s="194">
        <f t="shared" si="288"/>
        <v>0.8999857142857145</v>
      </c>
      <c r="AO331" s="194">
        <f t="shared" si="288"/>
        <v>0.95000238095238121</v>
      </c>
      <c r="AP331" s="194">
        <f t="shared" si="288"/>
        <v>0.95000238095238121</v>
      </c>
      <c r="AQ331" s="194">
        <f t="shared" si="288"/>
        <v>0.95000238095238121</v>
      </c>
      <c r="AR331" s="194">
        <f t="shared" si="288"/>
        <v>0.95000238095238121</v>
      </c>
      <c r="AS331" s="194">
        <f t="shared" si="288"/>
        <v>0.95000238095238121</v>
      </c>
      <c r="AT331" s="194">
        <f t="shared" si="288"/>
        <v>1.0000023809523813</v>
      </c>
      <c r="AU331" s="194">
        <f t="shared" si="288"/>
        <v>1.0000023809523813</v>
      </c>
      <c r="AV331" s="194">
        <f t="shared" si="288"/>
        <v>1.0000023809523813</v>
      </c>
      <c r="AW331" s="194">
        <f t="shared" si="288"/>
        <v>1.0000023809523813</v>
      </c>
      <c r="AX331" s="194">
        <f t="shared" si="288"/>
        <v>1.0000023809523813</v>
      </c>
      <c r="AY331" s="194">
        <f t="shared" si="288"/>
        <v>1.0000023809523813</v>
      </c>
      <c r="AZ331" s="194">
        <f t="shared" si="288"/>
        <v>1.0000023809523813</v>
      </c>
      <c r="BA331" s="194">
        <f t="shared" si="288"/>
        <v>1.0000023809523813</v>
      </c>
      <c r="BB331" s="194">
        <f t="shared" si="288"/>
        <v>1.0000023809523813</v>
      </c>
      <c r="BC331" s="195"/>
      <c r="BD331" s="193"/>
    </row>
    <row r="332" spans="1:89" s="196" customFormat="1" x14ac:dyDescent="0.25">
      <c r="A332" s="295"/>
      <c r="B332" s="193" t="s">
        <v>106</v>
      </c>
      <c r="C332" s="298"/>
      <c r="D332" s="194">
        <v>0</v>
      </c>
      <c r="E332" s="194">
        <v>0</v>
      </c>
      <c r="F332" s="194">
        <v>0</v>
      </c>
      <c r="G332" s="194">
        <v>0</v>
      </c>
      <c r="H332" s="194">
        <v>0</v>
      </c>
      <c r="I332" s="194">
        <v>0</v>
      </c>
      <c r="J332" s="194">
        <v>0</v>
      </c>
      <c r="K332" s="194">
        <v>0</v>
      </c>
      <c r="L332" s="194">
        <v>0</v>
      </c>
      <c r="M332" s="194">
        <v>0</v>
      </c>
      <c r="N332" s="194">
        <v>0.05</v>
      </c>
      <c r="O332" s="194">
        <v>0</v>
      </c>
      <c r="P332" s="194">
        <v>0</v>
      </c>
      <c r="Q332" s="194">
        <v>0</v>
      </c>
      <c r="R332" s="194">
        <v>0</v>
      </c>
      <c r="S332" s="194">
        <v>0</v>
      </c>
      <c r="T332" s="194">
        <v>0</v>
      </c>
      <c r="U332" s="194">
        <v>0</v>
      </c>
      <c r="V332" s="194">
        <v>0</v>
      </c>
      <c r="W332" s="194">
        <v>0</v>
      </c>
      <c r="X332" s="194">
        <f t="shared" ref="X332:AO332" si="289">+(0.34-0.05)/18</f>
        <v>1.6111111111111114E-2</v>
      </c>
      <c r="Y332" s="194">
        <f t="shared" si="289"/>
        <v>1.6111111111111114E-2</v>
      </c>
      <c r="Z332" s="194">
        <f t="shared" si="289"/>
        <v>1.6111111111111114E-2</v>
      </c>
      <c r="AA332" s="194">
        <f t="shared" si="289"/>
        <v>1.6111111111111114E-2</v>
      </c>
      <c r="AB332" s="194">
        <f t="shared" si="289"/>
        <v>1.6111111111111114E-2</v>
      </c>
      <c r="AC332" s="194">
        <f t="shared" si="289"/>
        <v>1.6111111111111114E-2</v>
      </c>
      <c r="AD332" s="194">
        <f t="shared" si="289"/>
        <v>1.6111111111111114E-2</v>
      </c>
      <c r="AE332" s="194">
        <f t="shared" si="289"/>
        <v>1.6111111111111114E-2</v>
      </c>
      <c r="AF332" s="82">
        <f t="shared" si="289"/>
        <v>1.6111111111111114E-2</v>
      </c>
      <c r="AG332" s="194">
        <f t="shared" si="289"/>
        <v>1.6111111111111114E-2</v>
      </c>
      <c r="AH332" s="194">
        <f t="shared" si="289"/>
        <v>1.6111111111111114E-2</v>
      </c>
      <c r="AI332" s="194">
        <f t="shared" si="289"/>
        <v>1.6111111111111114E-2</v>
      </c>
      <c r="AJ332" s="194">
        <f t="shared" si="289"/>
        <v>1.6111111111111114E-2</v>
      </c>
      <c r="AK332" s="194">
        <f t="shared" si="289"/>
        <v>1.6111111111111114E-2</v>
      </c>
      <c r="AL332" s="194">
        <f t="shared" si="289"/>
        <v>1.6111111111111114E-2</v>
      </c>
      <c r="AM332" s="194">
        <f t="shared" si="289"/>
        <v>1.6111111111111114E-2</v>
      </c>
      <c r="AN332" s="194">
        <f t="shared" si="289"/>
        <v>1.6111111111111114E-2</v>
      </c>
      <c r="AO332" s="194">
        <f t="shared" si="289"/>
        <v>1.6111111111111114E-2</v>
      </c>
      <c r="AP332" s="194">
        <v>0.66</v>
      </c>
      <c r="AQ332" s="194">
        <v>0</v>
      </c>
      <c r="AR332" s="194">
        <v>0</v>
      </c>
      <c r="AS332" s="194">
        <v>0</v>
      </c>
      <c r="AT332" s="194">
        <v>0</v>
      </c>
      <c r="AU332" s="194">
        <v>0</v>
      </c>
      <c r="AV332" s="194">
        <v>0</v>
      </c>
      <c r="AW332" s="194">
        <v>0</v>
      </c>
      <c r="AX332" s="194">
        <v>0</v>
      </c>
      <c r="AY332" s="194">
        <v>0</v>
      </c>
      <c r="AZ332" s="194">
        <v>0</v>
      </c>
      <c r="BA332" s="194">
        <v>0</v>
      </c>
      <c r="BB332" s="194">
        <v>0</v>
      </c>
      <c r="BC332" s="195">
        <f>SUM(N332:BB332)</f>
        <v>1</v>
      </c>
      <c r="BD332" s="193"/>
    </row>
    <row r="333" spans="1:89" s="196" customFormat="1" x14ac:dyDescent="0.25">
      <c r="A333" s="295"/>
      <c r="B333" s="193" t="s">
        <v>107</v>
      </c>
      <c r="C333" s="298"/>
      <c r="D333" s="194">
        <f>+D332</f>
        <v>0</v>
      </c>
      <c r="E333" s="194">
        <f t="shared" ref="E333:AJ333" si="290">+D333+E332</f>
        <v>0</v>
      </c>
      <c r="F333" s="194">
        <f t="shared" si="290"/>
        <v>0</v>
      </c>
      <c r="G333" s="194">
        <f t="shared" si="290"/>
        <v>0</v>
      </c>
      <c r="H333" s="194">
        <f t="shared" si="290"/>
        <v>0</v>
      </c>
      <c r="I333" s="194">
        <f t="shared" si="290"/>
        <v>0</v>
      </c>
      <c r="J333" s="194">
        <f t="shared" si="290"/>
        <v>0</v>
      </c>
      <c r="K333" s="194">
        <f t="shared" si="290"/>
        <v>0</v>
      </c>
      <c r="L333" s="194">
        <f t="shared" si="290"/>
        <v>0</v>
      </c>
      <c r="M333" s="194">
        <f t="shared" si="290"/>
        <v>0</v>
      </c>
      <c r="N333" s="194">
        <f t="shared" si="290"/>
        <v>0.05</v>
      </c>
      <c r="O333" s="194">
        <f t="shared" si="290"/>
        <v>0.05</v>
      </c>
      <c r="P333" s="194">
        <f t="shared" si="290"/>
        <v>0.05</v>
      </c>
      <c r="Q333" s="194">
        <f t="shared" si="290"/>
        <v>0.05</v>
      </c>
      <c r="R333" s="194">
        <f t="shared" si="290"/>
        <v>0.05</v>
      </c>
      <c r="S333" s="194">
        <f t="shared" si="290"/>
        <v>0.05</v>
      </c>
      <c r="T333" s="194">
        <f t="shared" si="290"/>
        <v>0.05</v>
      </c>
      <c r="U333" s="194">
        <f t="shared" si="290"/>
        <v>0.05</v>
      </c>
      <c r="V333" s="194">
        <f t="shared" si="290"/>
        <v>0.05</v>
      </c>
      <c r="W333" s="194">
        <f t="shared" si="290"/>
        <v>0.05</v>
      </c>
      <c r="X333" s="194">
        <f t="shared" si="290"/>
        <v>6.611111111111112E-2</v>
      </c>
      <c r="Y333" s="194">
        <f t="shared" si="290"/>
        <v>8.2222222222222238E-2</v>
      </c>
      <c r="Z333" s="194">
        <f t="shared" si="290"/>
        <v>9.8333333333333356E-2</v>
      </c>
      <c r="AA333" s="194">
        <f t="shared" si="290"/>
        <v>0.11444444444444447</v>
      </c>
      <c r="AB333" s="194">
        <f t="shared" si="290"/>
        <v>0.13055555555555559</v>
      </c>
      <c r="AC333" s="194">
        <f t="shared" si="290"/>
        <v>0.1466666666666667</v>
      </c>
      <c r="AD333" s="194">
        <f t="shared" si="290"/>
        <v>0.1627777777777778</v>
      </c>
      <c r="AE333" s="194">
        <f t="shared" si="290"/>
        <v>0.1788888888888889</v>
      </c>
      <c r="AF333" s="82">
        <f t="shared" si="290"/>
        <v>0.19500000000000001</v>
      </c>
      <c r="AG333" s="194">
        <f t="shared" si="290"/>
        <v>0.21111111111111111</v>
      </c>
      <c r="AH333" s="194">
        <f t="shared" si="290"/>
        <v>0.22722222222222221</v>
      </c>
      <c r="AI333" s="194">
        <f t="shared" si="290"/>
        <v>0.24333333333333332</v>
      </c>
      <c r="AJ333" s="194">
        <f t="shared" si="290"/>
        <v>0.25944444444444442</v>
      </c>
      <c r="AK333" s="194">
        <f t="shared" ref="AK333:BB333" si="291">+AJ333+AK332</f>
        <v>0.27555555555555555</v>
      </c>
      <c r="AL333" s="194">
        <f t="shared" si="291"/>
        <v>0.29166666666666669</v>
      </c>
      <c r="AM333" s="194">
        <f t="shared" si="291"/>
        <v>0.30777777777777782</v>
      </c>
      <c r="AN333" s="194">
        <f t="shared" si="291"/>
        <v>0.32388888888888895</v>
      </c>
      <c r="AO333" s="194">
        <f t="shared" si="291"/>
        <v>0.34000000000000008</v>
      </c>
      <c r="AP333" s="194">
        <f t="shared" si="291"/>
        <v>1</v>
      </c>
      <c r="AQ333" s="194">
        <f t="shared" si="291"/>
        <v>1</v>
      </c>
      <c r="AR333" s="194">
        <f t="shared" si="291"/>
        <v>1</v>
      </c>
      <c r="AS333" s="194">
        <f t="shared" si="291"/>
        <v>1</v>
      </c>
      <c r="AT333" s="194">
        <f t="shared" si="291"/>
        <v>1</v>
      </c>
      <c r="AU333" s="194">
        <f t="shared" si="291"/>
        <v>1</v>
      </c>
      <c r="AV333" s="194">
        <f t="shared" si="291"/>
        <v>1</v>
      </c>
      <c r="AW333" s="194">
        <f t="shared" si="291"/>
        <v>1</v>
      </c>
      <c r="AX333" s="194">
        <f t="shared" si="291"/>
        <v>1</v>
      </c>
      <c r="AY333" s="194">
        <f t="shared" si="291"/>
        <v>1</v>
      </c>
      <c r="AZ333" s="194">
        <f t="shared" si="291"/>
        <v>1</v>
      </c>
      <c r="BA333" s="194">
        <f t="shared" si="291"/>
        <v>1</v>
      </c>
      <c r="BB333" s="194">
        <f t="shared" si="291"/>
        <v>1</v>
      </c>
      <c r="BC333" s="195"/>
      <c r="BD333" s="193"/>
    </row>
    <row r="334" spans="1:89" s="211" customFormat="1" x14ac:dyDescent="0.25">
      <c r="A334" s="295"/>
      <c r="B334" s="208"/>
      <c r="C334" s="298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83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10"/>
      <c r="BD334" s="208"/>
    </row>
    <row r="335" spans="1:89" s="197" customFormat="1" x14ac:dyDescent="0.25">
      <c r="A335" s="295"/>
      <c r="B335" s="197" t="s">
        <v>108</v>
      </c>
      <c r="C335" s="198">
        <v>14.2</v>
      </c>
      <c r="D335" s="199">
        <f t="shared" ref="D335:AI335" si="292">+D331*$C335</f>
        <v>0</v>
      </c>
      <c r="E335" s="199">
        <f t="shared" si="292"/>
        <v>0</v>
      </c>
      <c r="F335" s="199">
        <f t="shared" si="292"/>
        <v>0</v>
      </c>
      <c r="G335" s="199">
        <f t="shared" si="292"/>
        <v>0</v>
      </c>
      <c r="H335" s="199">
        <f t="shared" si="292"/>
        <v>0</v>
      </c>
      <c r="I335" s="199">
        <f t="shared" si="292"/>
        <v>0</v>
      </c>
      <c r="J335" s="199">
        <f t="shared" si="292"/>
        <v>0</v>
      </c>
      <c r="K335" s="199">
        <f t="shared" si="292"/>
        <v>0</v>
      </c>
      <c r="L335" s="199">
        <f t="shared" si="292"/>
        <v>0</v>
      </c>
      <c r="M335" s="199">
        <f t="shared" si="292"/>
        <v>0</v>
      </c>
      <c r="N335" s="199">
        <f t="shared" si="292"/>
        <v>0.70577380952380941</v>
      </c>
      <c r="O335" s="199">
        <f t="shared" si="292"/>
        <v>0.70577380952380941</v>
      </c>
      <c r="P335" s="199">
        <f t="shared" si="292"/>
        <v>0.70577380952380941</v>
      </c>
      <c r="Q335" s="199">
        <f t="shared" si="292"/>
        <v>0.70577380952380941</v>
      </c>
      <c r="R335" s="199">
        <f t="shared" si="292"/>
        <v>0.70577380952380941</v>
      </c>
      <c r="S335" s="199">
        <f t="shared" si="292"/>
        <v>0.70577380952380941</v>
      </c>
      <c r="T335" s="199">
        <f t="shared" si="292"/>
        <v>0.70577380952380941</v>
      </c>
      <c r="U335" s="199">
        <f t="shared" si="292"/>
        <v>0.70577380952380941</v>
      </c>
      <c r="V335" s="199">
        <f t="shared" si="292"/>
        <v>0.70577380952380941</v>
      </c>
      <c r="W335" s="199">
        <f t="shared" si="292"/>
        <v>0.70577380952380941</v>
      </c>
      <c r="X335" s="199">
        <f t="shared" si="292"/>
        <v>1.4160104761904762</v>
      </c>
      <c r="Y335" s="199">
        <f t="shared" si="292"/>
        <v>2.1262471428571432</v>
      </c>
      <c r="Z335" s="199">
        <f t="shared" si="292"/>
        <v>2.8364838095238096</v>
      </c>
      <c r="AA335" s="199">
        <f t="shared" si="292"/>
        <v>3.546720476190476</v>
      </c>
      <c r="AB335" s="199">
        <f t="shared" si="292"/>
        <v>4.256957142857142</v>
      </c>
      <c r="AC335" s="199">
        <f t="shared" si="292"/>
        <v>4.9671938095238088</v>
      </c>
      <c r="AD335" s="199">
        <f t="shared" si="292"/>
        <v>5.6774304761904757</v>
      </c>
      <c r="AE335" s="199">
        <f t="shared" si="292"/>
        <v>6.3876671428571417</v>
      </c>
      <c r="AF335" s="90">
        <f t="shared" si="292"/>
        <v>7.0979038095238085</v>
      </c>
      <c r="AG335" s="199">
        <f t="shared" si="292"/>
        <v>7.8081404761904745</v>
      </c>
      <c r="AH335" s="199">
        <f t="shared" si="292"/>
        <v>8.5183771428571422</v>
      </c>
      <c r="AI335" s="199">
        <f t="shared" si="292"/>
        <v>9.2286138095238091</v>
      </c>
      <c r="AJ335" s="199">
        <f t="shared" ref="AJ335:BB335" si="293">+AJ331*$C335</f>
        <v>9.9388504761904759</v>
      </c>
      <c r="AK335" s="199">
        <f t="shared" si="293"/>
        <v>10.649087142857143</v>
      </c>
      <c r="AL335" s="199">
        <f t="shared" si="293"/>
        <v>11.359323809523811</v>
      </c>
      <c r="AM335" s="199">
        <f t="shared" si="293"/>
        <v>12.069560476190478</v>
      </c>
      <c r="AN335" s="199">
        <f t="shared" si="293"/>
        <v>12.779797142857145</v>
      </c>
      <c r="AO335" s="199">
        <f t="shared" si="293"/>
        <v>13.490033809523812</v>
      </c>
      <c r="AP335" s="199">
        <f t="shared" si="293"/>
        <v>13.490033809523812</v>
      </c>
      <c r="AQ335" s="199">
        <f t="shared" si="293"/>
        <v>13.490033809523812</v>
      </c>
      <c r="AR335" s="199">
        <f t="shared" si="293"/>
        <v>13.490033809523812</v>
      </c>
      <c r="AS335" s="199">
        <f t="shared" si="293"/>
        <v>13.490033809523812</v>
      </c>
      <c r="AT335" s="199">
        <f t="shared" si="293"/>
        <v>14.200033809523813</v>
      </c>
      <c r="AU335" s="199">
        <f t="shared" si="293"/>
        <v>14.200033809523813</v>
      </c>
      <c r="AV335" s="199">
        <f t="shared" si="293"/>
        <v>14.200033809523813</v>
      </c>
      <c r="AW335" s="199">
        <f t="shared" si="293"/>
        <v>14.200033809523813</v>
      </c>
      <c r="AX335" s="199">
        <f t="shared" si="293"/>
        <v>14.200033809523813</v>
      </c>
      <c r="AY335" s="199">
        <f t="shared" si="293"/>
        <v>14.200033809523813</v>
      </c>
      <c r="AZ335" s="199">
        <f t="shared" si="293"/>
        <v>14.200033809523813</v>
      </c>
      <c r="BA335" s="199">
        <f t="shared" si="293"/>
        <v>14.200033809523813</v>
      </c>
      <c r="BB335" s="199">
        <f t="shared" si="293"/>
        <v>14.200033809523813</v>
      </c>
      <c r="BC335" s="200"/>
      <c r="BD335" s="201"/>
      <c r="BE335" s="201"/>
      <c r="BF335" s="201"/>
      <c r="BG335" s="201"/>
      <c r="BH335" s="201"/>
      <c r="BI335" s="201"/>
      <c r="BJ335" s="201"/>
      <c r="BK335" s="201"/>
      <c r="BL335" s="201"/>
      <c r="BM335" s="201"/>
      <c r="BN335" s="201"/>
      <c r="BO335" s="201"/>
      <c r="BP335" s="201"/>
      <c r="BQ335" s="201"/>
      <c r="BR335" s="201"/>
      <c r="BS335" s="201"/>
      <c r="BT335" s="201"/>
      <c r="BU335" s="201"/>
      <c r="BV335" s="201"/>
      <c r="BW335" s="201"/>
      <c r="BX335" s="201"/>
      <c r="BY335" s="201"/>
      <c r="BZ335" s="201"/>
      <c r="CA335" s="201"/>
      <c r="CB335" s="201"/>
      <c r="CC335" s="201"/>
      <c r="CD335" s="201"/>
      <c r="CE335" s="201"/>
      <c r="CF335" s="201"/>
      <c r="CG335" s="201"/>
      <c r="CH335" s="201"/>
      <c r="CI335" s="201"/>
      <c r="CJ335" s="201"/>
      <c r="CK335" s="201"/>
    </row>
    <row r="336" spans="1:89" s="202" customFormat="1" ht="13.8" thickBot="1" x14ac:dyDescent="0.3">
      <c r="A336" s="296"/>
      <c r="B336" s="202" t="s">
        <v>109</v>
      </c>
      <c r="C336" s="203" t="str">
        <f>+'NTP or Sold'!B32</f>
        <v>Committed</v>
      </c>
      <c r="D336" s="204">
        <f t="shared" ref="D336:AI336" si="294">+D333*$C335</f>
        <v>0</v>
      </c>
      <c r="E336" s="204">
        <f t="shared" si="294"/>
        <v>0</v>
      </c>
      <c r="F336" s="204">
        <f t="shared" si="294"/>
        <v>0</v>
      </c>
      <c r="G336" s="204">
        <f t="shared" si="294"/>
        <v>0</v>
      </c>
      <c r="H336" s="204">
        <f t="shared" si="294"/>
        <v>0</v>
      </c>
      <c r="I336" s="204">
        <f t="shared" si="294"/>
        <v>0</v>
      </c>
      <c r="J336" s="204">
        <f t="shared" si="294"/>
        <v>0</v>
      </c>
      <c r="K336" s="204">
        <f t="shared" si="294"/>
        <v>0</v>
      </c>
      <c r="L336" s="204">
        <f t="shared" si="294"/>
        <v>0</v>
      </c>
      <c r="M336" s="204">
        <f t="shared" si="294"/>
        <v>0</v>
      </c>
      <c r="N336" s="204">
        <f t="shared" si="294"/>
        <v>0.71</v>
      </c>
      <c r="O336" s="204">
        <f t="shared" si="294"/>
        <v>0.71</v>
      </c>
      <c r="P336" s="204">
        <f t="shared" si="294"/>
        <v>0.71</v>
      </c>
      <c r="Q336" s="204">
        <f t="shared" si="294"/>
        <v>0.71</v>
      </c>
      <c r="R336" s="204">
        <f t="shared" si="294"/>
        <v>0.71</v>
      </c>
      <c r="S336" s="204">
        <f t="shared" si="294"/>
        <v>0.71</v>
      </c>
      <c r="T336" s="204">
        <f t="shared" si="294"/>
        <v>0.71</v>
      </c>
      <c r="U336" s="204">
        <f t="shared" si="294"/>
        <v>0.71</v>
      </c>
      <c r="V336" s="204">
        <f t="shared" si="294"/>
        <v>0.71</v>
      </c>
      <c r="W336" s="204">
        <f t="shared" si="294"/>
        <v>0.71</v>
      </c>
      <c r="X336" s="204">
        <f t="shared" si="294"/>
        <v>0.93877777777777782</v>
      </c>
      <c r="Y336" s="204">
        <f t="shared" si="294"/>
        <v>1.1675555555555557</v>
      </c>
      <c r="Z336" s="204">
        <f t="shared" si="294"/>
        <v>1.3963333333333336</v>
      </c>
      <c r="AA336" s="204">
        <f t="shared" si="294"/>
        <v>1.6251111111111114</v>
      </c>
      <c r="AB336" s="204">
        <f t="shared" si="294"/>
        <v>1.8538888888888894</v>
      </c>
      <c r="AC336" s="204">
        <f t="shared" si="294"/>
        <v>2.0826666666666669</v>
      </c>
      <c r="AD336" s="204">
        <f t="shared" si="294"/>
        <v>2.3114444444444446</v>
      </c>
      <c r="AE336" s="204">
        <f t="shared" si="294"/>
        <v>2.5402222222222224</v>
      </c>
      <c r="AF336" s="136">
        <f t="shared" si="294"/>
        <v>2.7690000000000001</v>
      </c>
      <c r="AG336" s="204">
        <f t="shared" si="294"/>
        <v>2.9977777777777774</v>
      </c>
      <c r="AH336" s="204">
        <f t="shared" si="294"/>
        <v>3.2265555555555552</v>
      </c>
      <c r="AI336" s="204">
        <f t="shared" si="294"/>
        <v>3.4553333333333329</v>
      </c>
      <c r="AJ336" s="204">
        <f t="shared" ref="AJ336:BB336" si="295">+AJ333*$C335</f>
        <v>3.6841111111111107</v>
      </c>
      <c r="AK336" s="204">
        <f t="shared" si="295"/>
        <v>3.9128888888888889</v>
      </c>
      <c r="AL336" s="204">
        <f t="shared" si="295"/>
        <v>4.1416666666666666</v>
      </c>
      <c r="AM336" s="204">
        <f t="shared" si="295"/>
        <v>4.3704444444444448</v>
      </c>
      <c r="AN336" s="204">
        <f t="shared" si="295"/>
        <v>4.599222222222223</v>
      </c>
      <c r="AO336" s="204">
        <f t="shared" si="295"/>
        <v>4.8280000000000012</v>
      </c>
      <c r="AP336" s="204">
        <f t="shared" si="295"/>
        <v>14.2</v>
      </c>
      <c r="AQ336" s="204">
        <f t="shared" si="295"/>
        <v>14.2</v>
      </c>
      <c r="AR336" s="204">
        <f t="shared" si="295"/>
        <v>14.2</v>
      </c>
      <c r="AS336" s="204">
        <f t="shared" si="295"/>
        <v>14.2</v>
      </c>
      <c r="AT336" s="204">
        <f t="shared" si="295"/>
        <v>14.2</v>
      </c>
      <c r="AU336" s="204">
        <f t="shared" si="295"/>
        <v>14.2</v>
      </c>
      <c r="AV336" s="204">
        <f t="shared" si="295"/>
        <v>14.2</v>
      </c>
      <c r="AW336" s="204">
        <f t="shared" si="295"/>
        <v>14.2</v>
      </c>
      <c r="AX336" s="204">
        <f t="shared" si="295"/>
        <v>14.2</v>
      </c>
      <c r="AY336" s="204">
        <f t="shared" si="295"/>
        <v>14.2</v>
      </c>
      <c r="AZ336" s="204">
        <f t="shared" si="295"/>
        <v>14.2</v>
      </c>
      <c r="BA336" s="204">
        <f t="shared" si="295"/>
        <v>14.2</v>
      </c>
      <c r="BB336" s="204">
        <f t="shared" si="295"/>
        <v>14.2</v>
      </c>
      <c r="BC336" s="205"/>
      <c r="BD336" s="206"/>
      <c r="BE336" s="206"/>
      <c r="BF336" s="206"/>
      <c r="BG336" s="206"/>
      <c r="BH336" s="206"/>
      <c r="BI336" s="206"/>
      <c r="BJ336" s="206"/>
      <c r="BK336" s="206"/>
      <c r="BL336" s="206"/>
      <c r="BM336" s="206"/>
      <c r="BN336" s="206"/>
      <c r="BO336" s="206"/>
      <c r="BP336" s="206"/>
      <c r="BQ336" s="206"/>
      <c r="BR336" s="206"/>
      <c r="BS336" s="206"/>
      <c r="BT336" s="206"/>
      <c r="BU336" s="206"/>
      <c r="BV336" s="206"/>
      <c r="BW336" s="206"/>
      <c r="BX336" s="206"/>
      <c r="BY336" s="206"/>
      <c r="BZ336" s="206"/>
      <c r="CA336" s="206"/>
      <c r="CB336" s="206"/>
      <c r="CC336" s="206"/>
      <c r="CD336" s="206"/>
      <c r="CE336" s="206"/>
      <c r="CF336" s="206"/>
      <c r="CG336" s="206"/>
      <c r="CH336" s="206"/>
      <c r="CI336" s="206"/>
      <c r="CJ336" s="206"/>
      <c r="CK336" s="206"/>
    </row>
    <row r="337" spans="1:89" s="192" customFormat="1" ht="15" customHeight="1" thickTop="1" x14ac:dyDescent="0.25">
      <c r="A337" s="294">
        <f>+A329+1</f>
        <v>5</v>
      </c>
      <c r="B337" s="189" t="str">
        <f>+'NTP or Sold'!G33</f>
        <v>LM6000</v>
      </c>
      <c r="C337" s="297" t="str">
        <f>+'NTP or Sold'!S33</f>
        <v>Elektrobolt (ESA) - 85%</v>
      </c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84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0"/>
      <c r="AT337" s="190"/>
      <c r="AU337" s="190"/>
      <c r="AV337" s="190"/>
      <c r="AW337" s="190"/>
      <c r="AX337" s="190"/>
      <c r="AY337" s="190"/>
      <c r="AZ337" s="190"/>
      <c r="BA337" s="190"/>
      <c r="BB337" s="190"/>
      <c r="BC337" s="191"/>
    </row>
    <row r="338" spans="1:89" s="196" customFormat="1" x14ac:dyDescent="0.25">
      <c r="A338" s="295"/>
      <c r="B338" s="193" t="s">
        <v>104</v>
      </c>
      <c r="C338" s="298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f>16.7/336</f>
        <v>4.9702380952380949E-2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6">+(0.95-0.0497)/18</f>
        <v>5.0016666666666668E-2</v>
      </c>
      <c r="Y338" s="194">
        <f t="shared" si="296"/>
        <v>5.0016666666666668E-2</v>
      </c>
      <c r="Z338" s="194">
        <f t="shared" si="296"/>
        <v>5.0016666666666668E-2</v>
      </c>
      <c r="AA338" s="194">
        <f t="shared" si="296"/>
        <v>5.0016666666666668E-2</v>
      </c>
      <c r="AB338" s="194">
        <f t="shared" si="296"/>
        <v>5.0016666666666668E-2</v>
      </c>
      <c r="AC338" s="194">
        <f t="shared" si="296"/>
        <v>5.0016666666666668E-2</v>
      </c>
      <c r="AD338" s="194">
        <f t="shared" si="296"/>
        <v>5.0016666666666668E-2</v>
      </c>
      <c r="AE338" s="194">
        <f t="shared" si="296"/>
        <v>5.0016666666666668E-2</v>
      </c>
      <c r="AF338" s="82">
        <f t="shared" si="296"/>
        <v>5.0016666666666668E-2</v>
      </c>
      <c r="AG338" s="194">
        <f t="shared" si="296"/>
        <v>5.0016666666666668E-2</v>
      </c>
      <c r="AH338" s="194">
        <f t="shared" si="296"/>
        <v>5.0016666666666668E-2</v>
      </c>
      <c r="AI338" s="194">
        <f t="shared" si="296"/>
        <v>5.0016666666666668E-2</v>
      </c>
      <c r="AJ338" s="194">
        <f t="shared" si="296"/>
        <v>5.0016666666666668E-2</v>
      </c>
      <c r="AK338" s="194">
        <f t="shared" si="296"/>
        <v>5.0016666666666668E-2</v>
      </c>
      <c r="AL338" s="194">
        <f t="shared" si="296"/>
        <v>5.0016666666666668E-2</v>
      </c>
      <c r="AM338" s="194">
        <f t="shared" si="296"/>
        <v>5.0016666666666668E-2</v>
      </c>
      <c r="AN338" s="194">
        <f t="shared" si="296"/>
        <v>5.0016666666666668E-2</v>
      </c>
      <c r="AO338" s="194">
        <f t="shared" si="296"/>
        <v>5.0016666666666668E-2</v>
      </c>
      <c r="AP338" s="194">
        <v>0</v>
      </c>
      <c r="AQ338" s="194">
        <v>0</v>
      </c>
      <c r="AR338" s="194">
        <v>0</v>
      </c>
      <c r="AS338" s="194">
        <v>0</v>
      </c>
      <c r="AT338" s="194">
        <v>0.05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1.0000023809523813</v>
      </c>
      <c r="BD338" s="193"/>
    </row>
    <row r="339" spans="1:89" s="196" customFormat="1" x14ac:dyDescent="0.25">
      <c r="A339" s="295"/>
      <c r="B339" s="193" t="s">
        <v>105</v>
      </c>
      <c r="C339" s="298"/>
      <c r="D339" s="194">
        <f>+D338</f>
        <v>0</v>
      </c>
      <c r="E339" s="194">
        <f t="shared" ref="E339:AJ339" si="297">+D339+E338</f>
        <v>0</v>
      </c>
      <c r="F339" s="194">
        <f t="shared" si="297"/>
        <v>0</v>
      </c>
      <c r="G339" s="194">
        <f t="shared" si="297"/>
        <v>0</v>
      </c>
      <c r="H339" s="194">
        <f t="shared" si="297"/>
        <v>0</v>
      </c>
      <c r="I339" s="194">
        <f t="shared" si="297"/>
        <v>0</v>
      </c>
      <c r="J339" s="194">
        <f t="shared" si="297"/>
        <v>0</v>
      </c>
      <c r="K339" s="194">
        <f t="shared" si="297"/>
        <v>0</v>
      </c>
      <c r="L339" s="194">
        <f t="shared" si="297"/>
        <v>0</v>
      </c>
      <c r="M339" s="194">
        <f t="shared" si="297"/>
        <v>0</v>
      </c>
      <c r="N339" s="194">
        <f t="shared" si="297"/>
        <v>4.9702380952380949E-2</v>
      </c>
      <c r="O339" s="194">
        <f t="shared" si="297"/>
        <v>4.9702380952380949E-2</v>
      </c>
      <c r="P339" s="194">
        <f t="shared" si="297"/>
        <v>4.9702380952380949E-2</v>
      </c>
      <c r="Q339" s="194">
        <f t="shared" si="297"/>
        <v>4.9702380952380949E-2</v>
      </c>
      <c r="R339" s="194">
        <f t="shared" si="297"/>
        <v>4.9702380952380949E-2</v>
      </c>
      <c r="S339" s="194">
        <f t="shared" si="297"/>
        <v>4.9702380952380949E-2</v>
      </c>
      <c r="T339" s="194">
        <f t="shared" si="297"/>
        <v>4.9702380952380949E-2</v>
      </c>
      <c r="U339" s="194">
        <f t="shared" si="297"/>
        <v>4.9702380952380949E-2</v>
      </c>
      <c r="V339" s="194">
        <f t="shared" si="297"/>
        <v>4.9702380952380949E-2</v>
      </c>
      <c r="W339" s="194">
        <f t="shared" si="297"/>
        <v>4.9702380952380949E-2</v>
      </c>
      <c r="X339" s="194">
        <f t="shared" si="297"/>
        <v>9.9719047619047624E-2</v>
      </c>
      <c r="Y339" s="194">
        <f t="shared" si="297"/>
        <v>0.14973571428571431</v>
      </c>
      <c r="Z339" s="194">
        <f t="shared" si="297"/>
        <v>0.19975238095238096</v>
      </c>
      <c r="AA339" s="194">
        <f t="shared" si="297"/>
        <v>0.24976904761904761</v>
      </c>
      <c r="AB339" s="194">
        <f t="shared" si="297"/>
        <v>0.29978571428571427</v>
      </c>
      <c r="AC339" s="194">
        <f t="shared" si="297"/>
        <v>0.34980238095238092</v>
      </c>
      <c r="AD339" s="194">
        <f t="shared" si="297"/>
        <v>0.39981904761904757</v>
      </c>
      <c r="AE339" s="194">
        <f t="shared" si="297"/>
        <v>0.44983571428571423</v>
      </c>
      <c r="AF339" s="82">
        <f t="shared" si="297"/>
        <v>0.49985238095238088</v>
      </c>
      <c r="AG339" s="194">
        <f t="shared" si="297"/>
        <v>0.54986904761904754</v>
      </c>
      <c r="AH339" s="194">
        <f t="shared" si="297"/>
        <v>0.59988571428571424</v>
      </c>
      <c r="AI339" s="194">
        <f t="shared" si="297"/>
        <v>0.64990238095238095</v>
      </c>
      <c r="AJ339" s="194">
        <f t="shared" si="297"/>
        <v>0.69991904761904766</v>
      </c>
      <c r="AK339" s="194">
        <f t="shared" ref="AK339:BB339" si="298">+AJ339+AK338</f>
        <v>0.74993571428571437</v>
      </c>
      <c r="AL339" s="194">
        <f t="shared" si="298"/>
        <v>0.79995238095238108</v>
      </c>
      <c r="AM339" s="194">
        <f t="shared" si="298"/>
        <v>0.84996904761904779</v>
      </c>
      <c r="AN339" s="194">
        <f t="shared" si="298"/>
        <v>0.8999857142857145</v>
      </c>
      <c r="AO339" s="194">
        <f t="shared" si="298"/>
        <v>0.95000238095238121</v>
      </c>
      <c r="AP339" s="194">
        <f t="shared" si="298"/>
        <v>0.95000238095238121</v>
      </c>
      <c r="AQ339" s="194">
        <f t="shared" si="298"/>
        <v>0.95000238095238121</v>
      </c>
      <c r="AR339" s="194">
        <f t="shared" si="298"/>
        <v>0.95000238095238121</v>
      </c>
      <c r="AS339" s="194">
        <f t="shared" si="298"/>
        <v>0.95000238095238121</v>
      </c>
      <c r="AT339" s="194">
        <f t="shared" si="298"/>
        <v>1.0000023809523813</v>
      </c>
      <c r="AU339" s="194">
        <f t="shared" si="298"/>
        <v>1.0000023809523813</v>
      </c>
      <c r="AV339" s="194">
        <f t="shared" si="298"/>
        <v>1.0000023809523813</v>
      </c>
      <c r="AW339" s="194">
        <f t="shared" si="298"/>
        <v>1.0000023809523813</v>
      </c>
      <c r="AX339" s="194">
        <f t="shared" si="298"/>
        <v>1.0000023809523813</v>
      </c>
      <c r="AY339" s="194">
        <f t="shared" si="298"/>
        <v>1.0000023809523813</v>
      </c>
      <c r="AZ339" s="194">
        <f t="shared" si="298"/>
        <v>1.0000023809523813</v>
      </c>
      <c r="BA339" s="194">
        <f t="shared" si="298"/>
        <v>1.0000023809523813</v>
      </c>
      <c r="BB339" s="194">
        <f t="shared" si="298"/>
        <v>1.0000023809523813</v>
      </c>
      <c r="BC339" s="195"/>
      <c r="BD339" s="193"/>
    </row>
    <row r="340" spans="1:89" s="196" customFormat="1" x14ac:dyDescent="0.25">
      <c r="A340" s="295"/>
      <c r="B340" s="193" t="s">
        <v>106</v>
      </c>
      <c r="C340" s="298"/>
      <c r="D340" s="194">
        <v>0</v>
      </c>
      <c r="E340" s="194">
        <v>0</v>
      </c>
      <c r="F340" s="194">
        <v>0</v>
      </c>
      <c r="G340" s="194">
        <v>0</v>
      </c>
      <c r="H340" s="194">
        <v>0</v>
      </c>
      <c r="I340" s="194">
        <v>0</v>
      </c>
      <c r="J340" s="194">
        <v>0</v>
      </c>
      <c r="K340" s="194">
        <v>0</v>
      </c>
      <c r="L340" s="194">
        <v>0</v>
      </c>
      <c r="M340" s="194">
        <v>0</v>
      </c>
      <c r="N340" s="194">
        <v>0.05</v>
      </c>
      <c r="O340" s="194">
        <v>0</v>
      </c>
      <c r="P340" s="194">
        <v>0</v>
      </c>
      <c r="Q340" s="194">
        <v>0</v>
      </c>
      <c r="R340" s="194">
        <v>0</v>
      </c>
      <c r="S340" s="194">
        <v>0</v>
      </c>
      <c r="T340" s="194">
        <v>0</v>
      </c>
      <c r="U340" s="194">
        <v>0</v>
      </c>
      <c r="V340" s="194">
        <v>0</v>
      </c>
      <c r="W340" s="194">
        <v>0</v>
      </c>
      <c r="X340" s="194">
        <f t="shared" ref="X340:AO340" si="299">+(0.34-0.05)/18</f>
        <v>1.6111111111111114E-2</v>
      </c>
      <c r="Y340" s="194">
        <f t="shared" si="299"/>
        <v>1.6111111111111114E-2</v>
      </c>
      <c r="Z340" s="194">
        <f t="shared" si="299"/>
        <v>1.6111111111111114E-2</v>
      </c>
      <c r="AA340" s="194">
        <f t="shared" si="299"/>
        <v>1.6111111111111114E-2</v>
      </c>
      <c r="AB340" s="194">
        <f t="shared" si="299"/>
        <v>1.6111111111111114E-2</v>
      </c>
      <c r="AC340" s="194">
        <f t="shared" si="299"/>
        <v>1.6111111111111114E-2</v>
      </c>
      <c r="AD340" s="194">
        <f t="shared" si="299"/>
        <v>1.6111111111111114E-2</v>
      </c>
      <c r="AE340" s="194">
        <f t="shared" si="299"/>
        <v>1.6111111111111114E-2</v>
      </c>
      <c r="AF340" s="82">
        <f t="shared" si="299"/>
        <v>1.6111111111111114E-2</v>
      </c>
      <c r="AG340" s="194">
        <f t="shared" si="299"/>
        <v>1.6111111111111114E-2</v>
      </c>
      <c r="AH340" s="194">
        <f t="shared" si="299"/>
        <v>1.6111111111111114E-2</v>
      </c>
      <c r="AI340" s="194">
        <f t="shared" si="299"/>
        <v>1.6111111111111114E-2</v>
      </c>
      <c r="AJ340" s="194">
        <f t="shared" si="299"/>
        <v>1.6111111111111114E-2</v>
      </c>
      <c r="AK340" s="194">
        <f t="shared" si="299"/>
        <v>1.6111111111111114E-2</v>
      </c>
      <c r="AL340" s="194">
        <f t="shared" si="299"/>
        <v>1.6111111111111114E-2</v>
      </c>
      <c r="AM340" s="194">
        <f t="shared" si="299"/>
        <v>1.6111111111111114E-2</v>
      </c>
      <c r="AN340" s="194">
        <f t="shared" si="299"/>
        <v>1.6111111111111114E-2</v>
      </c>
      <c r="AO340" s="194">
        <f t="shared" si="299"/>
        <v>1.6111111111111114E-2</v>
      </c>
      <c r="AP340" s="194">
        <v>0.66</v>
      </c>
      <c r="AQ340" s="194">
        <v>0</v>
      </c>
      <c r="AR340" s="194">
        <v>0</v>
      </c>
      <c r="AS340" s="194">
        <v>0</v>
      </c>
      <c r="AT340" s="194">
        <v>0</v>
      </c>
      <c r="AU340" s="194">
        <v>0</v>
      </c>
      <c r="AV340" s="194">
        <v>0</v>
      </c>
      <c r="AW340" s="194">
        <v>0</v>
      </c>
      <c r="AX340" s="194">
        <v>0</v>
      </c>
      <c r="AY340" s="194">
        <v>0</v>
      </c>
      <c r="AZ340" s="194">
        <v>0</v>
      </c>
      <c r="BA340" s="194">
        <v>0</v>
      </c>
      <c r="BB340" s="194">
        <v>0</v>
      </c>
      <c r="BC340" s="195">
        <f>SUM(N340:BB340)</f>
        <v>1</v>
      </c>
      <c r="BD340" s="193"/>
    </row>
    <row r="341" spans="1:89" s="196" customFormat="1" x14ac:dyDescent="0.25">
      <c r="A341" s="295"/>
      <c r="B341" s="193" t="s">
        <v>107</v>
      </c>
      <c r="C341" s="298"/>
      <c r="D341" s="194">
        <f>+D340</f>
        <v>0</v>
      </c>
      <c r="E341" s="194">
        <f t="shared" ref="E341:AJ341" si="300">+D341+E340</f>
        <v>0</v>
      </c>
      <c r="F341" s="194">
        <f t="shared" si="300"/>
        <v>0</v>
      </c>
      <c r="G341" s="194">
        <f t="shared" si="300"/>
        <v>0</v>
      </c>
      <c r="H341" s="194">
        <f t="shared" si="300"/>
        <v>0</v>
      </c>
      <c r="I341" s="194">
        <f t="shared" si="300"/>
        <v>0</v>
      </c>
      <c r="J341" s="194">
        <f t="shared" si="300"/>
        <v>0</v>
      </c>
      <c r="K341" s="194">
        <f t="shared" si="300"/>
        <v>0</v>
      </c>
      <c r="L341" s="194">
        <f t="shared" si="300"/>
        <v>0</v>
      </c>
      <c r="M341" s="194">
        <f t="shared" si="300"/>
        <v>0</v>
      </c>
      <c r="N341" s="194">
        <f t="shared" si="300"/>
        <v>0.05</v>
      </c>
      <c r="O341" s="194">
        <f t="shared" si="300"/>
        <v>0.05</v>
      </c>
      <c r="P341" s="194">
        <f t="shared" si="300"/>
        <v>0.05</v>
      </c>
      <c r="Q341" s="194">
        <f t="shared" si="300"/>
        <v>0.05</v>
      </c>
      <c r="R341" s="194">
        <f t="shared" si="300"/>
        <v>0.05</v>
      </c>
      <c r="S341" s="194">
        <f t="shared" si="300"/>
        <v>0.05</v>
      </c>
      <c r="T341" s="194">
        <f t="shared" si="300"/>
        <v>0.05</v>
      </c>
      <c r="U341" s="194">
        <f t="shared" si="300"/>
        <v>0.05</v>
      </c>
      <c r="V341" s="194">
        <f t="shared" si="300"/>
        <v>0.05</v>
      </c>
      <c r="W341" s="194">
        <f t="shared" si="300"/>
        <v>0.05</v>
      </c>
      <c r="X341" s="194">
        <f t="shared" si="300"/>
        <v>6.611111111111112E-2</v>
      </c>
      <c r="Y341" s="194">
        <f t="shared" si="300"/>
        <v>8.2222222222222238E-2</v>
      </c>
      <c r="Z341" s="194">
        <f t="shared" si="300"/>
        <v>9.8333333333333356E-2</v>
      </c>
      <c r="AA341" s="194">
        <f t="shared" si="300"/>
        <v>0.11444444444444447</v>
      </c>
      <c r="AB341" s="194">
        <f t="shared" si="300"/>
        <v>0.13055555555555559</v>
      </c>
      <c r="AC341" s="194">
        <f t="shared" si="300"/>
        <v>0.1466666666666667</v>
      </c>
      <c r="AD341" s="194">
        <f t="shared" si="300"/>
        <v>0.1627777777777778</v>
      </c>
      <c r="AE341" s="194">
        <f t="shared" si="300"/>
        <v>0.1788888888888889</v>
      </c>
      <c r="AF341" s="82">
        <f t="shared" si="300"/>
        <v>0.19500000000000001</v>
      </c>
      <c r="AG341" s="194">
        <f t="shared" si="300"/>
        <v>0.21111111111111111</v>
      </c>
      <c r="AH341" s="194">
        <f t="shared" si="300"/>
        <v>0.22722222222222221</v>
      </c>
      <c r="AI341" s="194">
        <f t="shared" si="300"/>
        <v>0.24333333333333332</v>
      </c>
      <c r="AJ341" s="194">
        <f t="shared" si="300"/>
        <v>0.25944444444444442</v>
      </c>
      <c r="AK341" s="194">
        <f t="shared" ref="AK341:BB341" si="301">+AJ341+AK340</f>
        <v>0.27555555555555555</v>
      </c>
      <c r="AL341" s="194">
        <f t="shared" si="301"/>
        <v>0.29166666666666669</v>
      </c>
      <c r="AM341" s="194">
        <f t="shared" si="301"/>
        <v>0.30777777777777782</v>
      </c>
      <c r="AN341" s="194">
        <f t="shared" si="301"/>
        <v>0.32388888888888895</v>
      </c>
      <c r="AO341" s="194">
        <f t="shared" si="301"/>
        <v>0.34000000000000008</v>
      </c>
      <c r="AP341" s="194">
        <f t="shared" si="301"/>
        <v>1</v>
      </c>
      <c r="AQ341" s="194">
        <f t="shared" si="301"/>
        <v>1</v>
      </c>
      <c r="AR341" s="194">
        <f t="shared" si="301"/>
        <v>1</v>
      </c>
      <c r="AS341" s="194">
        <f t="shared" si="301"/>
        <v>1</v>
      </c>
      <c r="AT341" s="194">
        <f t="shared" si="301"/>
        <v>1</v>
      </c>
      <c r="AU341" s="194">
        <f t="shared" si="301"/>
        <v>1</v>
      </c>
      <c r="AV341" s="194">
        <f t="shared" si="301"/>
        <v>1</v>
      </c>
      <c r="AW341" s="194">
        <f t="shared" si="301"/>
        <v>1</v>
      </c>
      <c r="AX341" s="194">
        <f t="shared" si="301"/>
        <v>1</v>
      </c>
      <c r="AY341" s="194">
        <f t="shared" si="301"/>
        <v>1</v>
      </c>
      <c r="AZ341" s="194">
        <f t="shared" si="301"/>
        <v>1</v>
      </c>
      <c r="BA341" s="194">
        <f t="shared" si="301"/>
        <v>1</v>
      </c>
      <c r="BB341" s="194">
        <f t="shared" si="301"/>
        <v>1</v>
      </c>
      <c r="BC341" s="195"/>
      <c r="BD341" s="193"/>
    </row>
    <row r="342" spans="1:89" s="211" customFormat="1" x14ac:dyDescent="0.25">
      <c r="A342" s="295"/>
      <c r="B342" s="208"/>
      <c r="C342" s="298"/>
      <c r="D342" s="209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  <c r="AA342" s="209"/>
      <c r="AB342" s="209"/>
      <c r="AC342" s="209"/>
      <c r="AD342" s="209"/>
      <c r="AE342" s="209"/>
      <c r="AF342" s="83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10"/>
      <c r="BD342" s="208"/>
    </row>
    <row r="343" spans="1:89" s="197" customFormat="1" x14ac:dyDescent="0.25">
      <c r="A343" s="295"/>
      <c r="B343" s="197" t="s">
        <v>108</v>
      </c>
      <c r="C343" s="198">
        <v>14.2</v>
      </c>
      <c r="D343" s="199">
        <f t="shared" ref="D343:AI343" si="302">+D339*$C343</f>
        <v>0</v>
      </c>
      <c r="E343" s="199">
        <f t="shared" si="302"/>
        <v>0</v>
      </c>
      <c r="F343" s="199">
        <f t="shared" si="302"/>
        <v>0</v>
      </c>
      <c r="G343" s="199">
        <f t="shared" si="302"/>
        <v>0</v>
      </c>
      <c r="H343" s="199">
        <f t="shared" si="302"/>
        <v>0</v>
      </c>
      <c r="I343" s="199">
        <f t="shared" si="302"/>
        <v>0</v>
      </c>
      <c r="J343" s="199">
        <f t="shared" si="302"/>
        <v>0</v>
      </c>
      <c r="K343" s="199">
        <f t="shared" si="302"/>
        <v>0</v>
      </c>
      <c r="L343" s="199">
        <f t="shared" si="302"/>
        <v>0</v>
      </c>
      <c r="M343" s="199">
        <f t="shared" si="302"/>
        <v>0</v>
      </c>
      <c r="N343" s="199">
        <f t="shared" si="302"/>
        <v>0.70577380952380941</v>
      </c>
      <c r="O343" s="199">
        <f t="shared" si="302"/>
        <v>0.70577380952380941</v>
      </c>
      <c r="P343" s="199">
        <f t="shared" si="302"/>
        <v>0.70577380952380941</v>
      </c>
      <c r="Q343" s="199">
        <f t="shared" si="302"/>
        <v>0.70577380952380941</v>
      </c>
      <c r="R343" s="199">
        <f t="shared" si="302"/>
        <v>0.70577380952380941</v>
      </c>
      <c r="S343" s="199">
        <f t="shared" si="302"/>
        <v>0.70577380952380941</v>
      </c>
      <c r="T343" s="199">
        <f t="shared" si="302"/>
        <v>0.70577380952380941</v>
      </c>
      <c r="U343" s="199">
        <f t="shared" si="302"/>
        <v>0.70577380952380941</v>
      </c>
      <c r="V343" s="199">
        <f t="shared" si="302"/>
        <v>0.70577380952380941</v>
      </c>
      <c r="W343" s="199">
        <f t="shared" si="302"/>
        <v>0.70577380952380941</v>
      </c>
      <c r="X343" s="199">
        <f t="shared" si="302"/>
        <v>1.4160104761904762</v>
      </c>
      <c r="Y343" s="199">
        <f t="shared" si="302"/>
        <v>2.1262471428571432</v>
      </c>
      <c r="Z343" s="199">
        <f t="shared" si="302"/>
        <v>2.8364838095238096</v>
      </c>
      <c r="AA343" s="199">
        <f t="shared" si="302"/>
        <v>3.546720476190476</v>
      </c>
      <c r="AB343" s="199">
        <f t="shared" si="302"/>
        <v>4.256957142857142</v>
      </c>
      <c r="AC343" s="199">
        <f t="shared" si="302"/>
        <v>4.9671938095238088</v>
      </c>
      <c r="AD343" s="199">
        <f t="shared" si="302"/>
        <v>5.6774304761904757</v>
      </c>
      <c r="AE343" s="199">
        <f t="shared" si="302"/>
        <v>6.3876671428571417</v>
      </c>
      <c r="AF343" s="90">
        <f t="shared" si="302"/>
        <v>7.0979038095238085</v>
      </c>
      <c r="AG343" s="199">
        <f t="shared" si="302"/>
        <v>7.8081404761904745</v>
      </c>
      <c r="AH343" s="199">
        <f t="shared" si="302"/>
        <v>8.5183771428571422</v>
      </c>
      <c r="AI343" s="199">
        <f t="shared" si="302"/>
        <v>9.2286138095238091</v>
      </c>
      <c r="AJ343" s="199">
        <f t="shared" ref="AJ343:BB343" si="303">+AJ339*$C343</f>
        <v>9.9388504761904759</v>
      </c>
      <c r="AK343" s="199">
        <f t="shared" si="303"/>
        <v>10.649087142857143</v>
      </c>
      <c r="AL343" s="199">
        <f t="shared" si="303"/>
        <v>11.359323809523811</v>
      </c>
      <c r="AM343" s="199">
        <f t="shared" si="303"/>
        <v>12.069560476190478</v>
      </c>
      <c r="AN343" s="199">
        <f t="shared" si="303"/>
        <v>12.779797142857145</v>
      </c>
      <c r="AO343" s="199">
        <f t="shared" si="303"/>
        <v>13.490033809523812</v>
      </c>
      <c r="AP343" s="199">
        <f t="shared" si="303"/>
        <v>13.490033809523812</v>
      </c>
      <c r="AQ343" s="199">
        <f t="shared" si="303"/>
        <v>13.490033809523812</v>
      </c>
      <c r="AR343" s="199">
        <f t="shared" si="303"/>
        <v>13.490033809523812</v>
      </c>
      <c r="AS343" s="199">
        <f t="shared" si="303"/>
        <v>13.490033809523812</v>
      </c>
      <c r="AT343" s="199">
        <f t="shared" si="303"/>
        <v>14.200033809523813</v>
      </c>
      <c r="AU343" s="199">
        <f t="shared" si="303"/>
        <v>14.200033809523813</v>
      </c>
      <c r="AV343" s="199">
        <f t="shared" si="303"/>
        <v>14.200033809523813</v>
      </c>
      <c r="AW343" s="199">
        <f t="shared" si="303"/>
        <v>14.200033809523813</v>
      </c>
      <c r="AX343" s="199">
        <f t="shared" si="303"/>
        <v>14.200033809523813</v>
      </c>
      <c r="AY343" s="199">
        <f t="shared" si="303"/>
        <v>14.200033809523813</v>
      </c>
      <c r="AZ343" s="199">
        <f t="shared" si="303"/>
        <v>14.200033809523813</v>
      </c>
      <c r="BA343" s="199">
        <f t="shared" si="303"/>
        <v>14.200033809523813</v>
      </c>
      <c r="BB343" s="199">
        <f t="shared" si="303"/>
        <v>14.200033809523813</v>
      </c>
      <c r="BC343" s="200"/>
      <c r="BD343" s="201"/>
      <c r="BE343" s="201"/>
      <c r="BF343" s="201"/>
      <c r="BG343" s="201"/>
      <c r="BH343" s="201"/>
      <c r="BI343" s="201"/>
      <c r="BJ343" s="201"/>
      <c r="BK343" s="201"/>
      <c r="BL343" s="201"/>
      <c r="BM343" s="201"/>
      <c r="BN343" s="201"/>
      <c r="BO343" s="201"/>
      <c r="BP343" s="201"/>
      <c r="BQ343" s="201"/>
      <c r="BR343" s="201"/>
      <c r="BS343" s="201"/>
      <c r="BT343" s="201"/>
      <c r="BU343" s="201"/>
      <c r="BV343" s="201"/>
      <c r="BW343" s="201"/>
      <c r="BX343" s="201"/>
      <c r="BY343" s="201"/>
      <c r="BZ343" s="201"/>
      <c r="CA343" s="201"/>
      <c r="CB343" s="201"/>
      <c r="CC343" s="201"/>
      <c r="CD343" s="201"/>
      <c r="CE343" s="201"/>
      <c r="CF343" s="201"/>
      <c r="CG343" s="201"/>
      <c r="CH343" s="201"/>
      <c r="CI343" s="201"/>
      <c r="CJ343" s="201"/>
      <c r="CK343" s="201"/>
    </row>
    <row r="344" spans="1:89" s="202" customFormat="1" ht="13.8" thickBot="1" x14ac:dyDescent="0.3">
      <c r="A344" s="296"/>
      <c r="B344" s="202" t="s">
        <v>109</v>
      </c>
      <c r="C344" s="203" t="str">
        <f>+'NTP or Sold'!B33</f>
        <v>Committed</v>
      </c>
      <c r="D344" s="204">
        <f t="shared" ref="D344:AI344" si="304">+D341*$C343</f>
        <v>0</v>
      </c>
      <c r="E344" s="204">
        <f t="shared" si="304"/>
        <v>0</v>
      </c>
      <c r="F344" s="204">
        <f t="shared" si="304"/>
        <v>0</v>
      </c>
      <c r="G344" s="204">
        <f t="shared" si="304"/>
        <v>0</v>
      </c>
      <c r="H344" s="204">
        <f t="shared" si="304"/>
        <v>0</v>
      </c>
      <c r="I344" s="204">
        <f t="shared" si="304"/>
        <v>0</v>
      </c>
      <c r="J344" s="204">
        <f t="shared" si="304"/>
        <v>0</v>
      </c>
      <c r="K344" s="204">
        <f t="shared" si="304"/>
        <v>0</v>
      </c>
      <c r="L344" s="204">
        <f t="shared" si="304"/>
        <v>0</v>
      </c>
      <c r="M344" s="204">
        <f t="shared" si="304"/>
        <v>0</v>
      </c>
      <c r="N344" s="204">
        <f t="shared" si="304"/>
        <v>0.71</v>
      </c>
      <c r="O344" s="204">
        <f t="shared" si="304"/>
        <v>0.71</v>
      </c>
      <c r="P344" s="204">
        <f t="shared" si="304"/>
        <v>0.71</v>
      </c>
      <c r="Q344" s="204">
        <f t="shared" si="304"/>
        <v>0.71</v>
      </c>
      <c r="R344" s="204">
        <f t="shared" si="304"/>
        <v>0.71</v>
      </c>
      <c r="S344" s="204">
        <f t="shared" si="304"/>
        <v>0.71</v>
      </c>
      <c r="T344" s="204">
        <f t="shared" si="304"/>
        <v>0.71</v>
      </c>
      <c r="U344" s="204">
        <f t="shared" si="304"/>
        <v>0.71</v>
      </c>
      <c r="V344" s="204">
        <f t="shared" si="304"/>
        <v>0.71</v>
      </c>
      <c r="W344" s="204">
        <f t="shared" si="304"/>
        <v>0.71</v>
      </c>
      <c r="X344" s="204">
        <f t="shared" si="304"/>
        <v>0.93877777777777782</v>
      </c>
      <c r="Y344" s="204">
        <f t="shared" si="304"/>
        <v>1.1675555555555557</v>
      </c>
      <c r="Z344" s="204">
        <f t="shared" si="304"/>
        <v>1.3963333333333336</v>
      </c>
      <c r="AA344" s="204">
        <f t="shared" si="304"/>
        <v>1.6251111111111114</v>
      </c>
      <c r="AB344" s="204">
        <f t="shared" si="304"/>
        <v>1.8538888888888894</v>
      </c>
      <c r="AC344" s="204">
        <f t="shared" si="304"/>
        <v>2.0826666666666669</v>
      </c>
      <c r="AD344" s="204">
        <f t="shared" si="304"/>
        <v>2.3114444444444446</v>
      </c>
      <c r="AE344" s="204">
        <f t="shared" si="304"/>
        <v>2.5402222222222224</v>
      </c>
      <c r="AF344" s="136">
        <f t="shared" si="304"/>
        <v>2.7690000000000001</v>
      </c>
      <c r="AG344" s="204">
        <f t="shared" si="304"/>
        <v>2.9977777777777774</v>
      </c>
      <c r="AH344" s="204">
        <f t="shared" si="304"/>
        <v>3.2265555555555552</v>
      </c>
      <c r="AI344" s="204">
        <f t="shared" si="304"/>
        <v>3.4553333333333329</v>
      </c>
      <c r="AJ344" s="204">
        <f t="shared" ref="AJ344:BB344" si="305">+AJ341*$C343</f>
        <v>3.6841111111111107</v>
      </c>
      <c r="AK344" s="204">
        <f t="shared" si="305"/>
        <v>3.9128888888888889</v>
      </c>
      <c r="AL344" s="204">
        <f t="shared" si="305"/>
        <v>4.1416666666666666</v>
      </c>
      <c r="AM344" s="204">
        <f t="shared" si="305"/>
        <v>4.3704444444444448</v>
      </c>
      <c r="AN344" s="204">
        <f t="shared" si="305"/>
        <v>4.599222222222223</v>
      </c>
      <c r="AO344" s="204">
        <f t="shared" si="305"/>
        <v>4.8280000000000012</v>
      </c>
      <c r="AP344" s="204">
        <f t="shared" si="305"/>
        <v>14.2</v>
      </c>
      <c r="AQ344" s="204">
        <f t="shared" si="305"/>
        <v>14.2</v>
      </c>
      <c r="AR344" s="204">
        <f t="shared" si="305"/>
        <v>14.2</v>
      </c>
      <c r="AS344" s="204">
        <f t="shared" si="305"/>
        <v>14.2</v>
      </c>
      <c r="AT344" s="204">
        <f t="shared" si="305"/>
        <v>14.2</v>
      </c>
      <c r="AU344" s="204">
        <f t="shared" si="305"/>
        <v>14.2</v>
      </c>
      <c r="AV344" s="204">
        <f t="shared" si="305"/>
        <v>14.2</v>
      </c>
      <c r="AW344" s="204">
        <f t="shared" si="305"/>
        <v>14.2</v>
      </c>
      <c r="AX344" s="204">
        <f t="shared" si="305"/>
        <v>14.2</v>
      </c>
      <c r="AY344" s="204">
        <f t="shared" si="305"/>
        <v>14.2</v>
      </c>
      <c r="AZ344" s="204">
        <f t="shared" si="305"/>
        <v>14.2</v>
      </c>
      <c r="BA344" s="204">
        <f t="shared" si="305"/>
        <v>14.2</v>
      </c>
      <c r="BB344" s="204">
        <f t="shared" si="305"/>
        <v>14.2</v>
      </c>
      <c r="BC344" s="205"/>
      <c r="BD344" s="206"/>
      <c r="BE344" s="206"/>
      <c r="BF344" s="206"/>
      <c r="BG344" s="206"/>
      <c r="BH344" s="206"/>
      <c r="BI344" s="206"/>
      <c r="BJ344" s="206"/>
      <c r="BK344" s="206"/>
      <c r="BL344" s="206"/>
      <c r="BM344" s="206"/>
      <c r="BN344" s="206"/>
      <c r="BO344" s="206"/>
      <c r="BP344" s="206"/>
      <c r="BQ344" s="206"/>
      <c r="BR344" s="206"/>
      <c r="BS344" s="206"/>
      <c r="BT344" s="206"/>
      <c r="BU344" s="206"/>
      <c r="BV344" s="206"/>
      <c r="BW344" s="206"/>
      <c r="BX344" s="206"/>
      <c r="BY344" s="206"/>
      <c r="BZ344" s="206"/>
      <c r="CA344" s="206"/>
      <c r="CB344" s="206"/>
      <c r="CC344" s="206"/>
      <c r="CD344" s="206"/>
      <c r="CE344" s="206"/>
      <c r="CF344" s="206"/>
      <c r="CG344" s="206"/>
      <c r="CH344" s="206"/>
      <c r="CI344" s="206"/>
      <c r="CJ344" s="206"/>
      <c r="CK344" s="206"/>
    </row>
    <row r="345" spans="1:89" s="192" customFormat="1" ht="15" customHeight="1" thickTop="1" x14ac:dyDescent="0.25">
      <c r="A345" s="294">
        <f>+A337+1</f>
        <v>6</v>
      </c>
      <c r="B345" s="189" t="str">
        <f>+'NTP or Sold'!G34</f>
        <v>LM6000</v>
      </c>
      <c r="C345" s="297" t="str">
        <f>+'NTP or Sold'!S34</f>
        <v>Elektrobolt (ESA) - 85%</v>
      </c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  <c r="AA345" s="190"/>
      <c r="AB345" s="190"/>
      <c r="AC345" s="190"/>
      <c r="AD345" s="190"/>
      <c r="AE345" s="190"/>
      <c r="AF345" s="84"/>
      <c r="AG345" s="190"/>
      <c r="AH345" s="190"/>
      <c r="AI345" s="190"/>
      <c r="AJ345" s="190"/>
      <c r="AK345" s="190"/>
      <c r="AL345" s="190"/>
      <c r="AM345" s="190"/>
      <c r="AN345" s="190"/>
      <c r="AO345" s="190"/>
      <c r="AP345" s="190"/>
      <c r="AQ345" s="190"/>
      <c r="AR345" s="190"/>
      <c r="AS345" s="190"/>
      <c r="AT345" s="190"/>
      <c r="AU345" s="190"/>
      <c r="AV345" s="190"/>
      <c r="AW345" s="190"/>
      <c r="AX345" s="190"/>
      <c r="AY345" s="190"/>
      <c r="AZ345" s="190"/>
      <c r="BA345" s="190"/>
      <c r="BB345" s="190"/>
      <c r="BC345" s="191"/>
    </row>
    <row r="346" spans="1:89" s="196" customFormat="1" x14ac:dyDescent="0.25">
      <c r="A346" s="295"/>
      <c r="B346" s="193" t="s">
        <v>104</v>
      </c>
      <c r="C346" s="298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f>16.7/336</f>
        <v>4.9702380952380949E-2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6">+(0.95-0.0497)/18</f>
        <v>5.0016666666666668E-2</v>
      </c>
      <c r="Y346" s="194">
        <f t="shared" si="306"/>
        <v>5.0016666666666668E-2</v>
      </c>
      <c r="Z346" s="194">
        <f t="shared" si="306"/>
        <v>5.0016666666666668E-2</v>
      </c>
      <c r="AA346" s="194">
        <f t="shared" si="306"/>
        <v>5.0016666666666668E-2</v>
      </c>
      <c r="AB346" s="194">
        <f t="shared" si="306"/>
        <v>5.0016666666666668E-2</v>
      </c>
      <c r="AC346" s="194">
        <f t="shared" si="306"/>
        <v>5.0016666666666668E-2</v>
      </c>
      <c r="AD346" s="194">
        <f t="shared" si="306"/>
        <v>5.0016666666666668E-2</v>
      </c>
      <c r="AE346" s="194">
        <f t="shared" si="306"/>
        <v>5.0016666666666668E-2</v>
      </c>
      <c r="AF346" s="82">
        <f t="shared" si="306"/>
        <v>5.0016666666666668E-2</v>
      </c>
      <c r="AG346" s="194">
        <f t="shared" si="306"/>
        <v>5.0016666666666668E-2</v>
      </c>
      <c r="AH346" s="194">
        <f t="shared" si="306"/>
        <v>5.0016666666666668E-2</v>
      </c>
      <c r="AI346" s="194">
        <f t="shared" si="306"/>
        <v>5.0016666666666668E-2</v>
      </c>
      <c r="AJ346" s="194">
        <f t="shared" si="306"/>
        <v>5.0016666666666668E-2</v>
      </c>
      <c r="AK346" s="194">
        <f t="shared" si="306"/>
        <v>5.0016666666666668E-2</v>
      </c>
      <c r="AL346" s="194">
        <f t="shared" si="306"/>
        <v>5.0016666666666668E-2</v>
      </c>
      <c r="AM346" s="194">
        <f t="shared" si="306"/>
        <v>5.0016666666666668E-2</v>
      </c>
      <c r="AN346" s="194">
        <f t="shared" si="306"/>
        <v>5.0016666666666668E-2</v>
      </c>
      <c r="AO346" s="194">
        <f t="shared" si="306"/>
        <v>5.0016666666666668E-2</v>
      </c>
      <c r="AP346" s="194">
        <v>0</v>
      </c>
      <c r="AQ346" s="194">
        <v>0</v>
      </c>
      <c r="AR346" s="194">
        <v>0</v>
      </c>
      <c r="AS346" s="194">
        <v>0</v>
      </c>
      <c r="AT346" s="194">
        <v>0.05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1.0000023809523813</v>
      </c>
      <c r="BD346" s="193"/>
    </row>
    <row r="347" spans="1:89" s="196" customFormat="1" x14ac:dyDescent="0.25">
      <c r="A347" s="295"/>
      <c r="B347" s="193" t="s">
        <v>105</v>
      </c>
      <c r="C347" s="298"/>
      <c r="D347" s="194">
        <f>+D346</f>
        <v>0</v>
      </c>
      <c r="E347" s="194">
        <f t="shared" ref="E347:AJ347" si="307">+D347+E346</f>
        <v>0</v>
      </c>
      <c r="F347" s="194">
        <f t="shared" si="307"/>
        <v>0</v>
      </c>
      <c r="G347" s="194">
        <f t="shared" si="307"/>
        <v>0</v>
      </c>
      <c r="H347" s="194">
        <f t="shared" si="307"/>
        <v>0</v>
      </c>
      <c r="I347" s="194">
        <f t="shared" si="307"/>
        <v>0</v>
      </c>
      <c r="J347" s="194">
        <f t="shared" si="307"/>
        <v>0</v>
      </c>
      <c r="K347" s="194">
        <f t="shared" si="307"/>
        <v>0</v>
      </c>
      <c r="L347" s="194">
        <f t="shared" si="307"/>
        <v>0</v>
      </c>
      <c r="M347" s="194">
        <f t="shared" si="307"/>
        <v>0</v>
      </c>
      <c r="N347" s="194">
        <f t="shared" si="307"/>
        <v>4.9702380952380949E-2</v>
      </c>
      <c r="O347" s="194">
        <f t="shared" si="307"/>
        <v>4.9702380952380949E-2</v>
      </c>
      <c r="P347" s="194">
        <f t="shared" si="307"/>
        <v>4.9702380952380949E-2</v>
      </c>
      <c r="Q347" s="194">
        <f t="shared" si="307"/>
        <v>4.9702380952380949E-2</v>
      </c>
      <c r="R347" s="194">
        <f t="shared" si="307"/>
        <v>4.9702380952380949E-2</v>
      </c>
      <c r="S347" s="194">
        <f t="shared" si="307"/>
        <v>4.9702380952380949E-2</v>
      </c>
      <c r="T347" s="194">
        <f t="shared" si="307"/>
        <v>4.9702380952380949E-2</v>
      </c>
      <c r="U347" s="194">
        <f t="shared" si="307"/>
        <v>4.9702380952380949E-2</v>
      </c>
      <c r="V347" s="194">
        <f t="shared" si="307"/>
        <v>4.9702380952380949E-2</v>
      </c>
      <c r="W347" s="194">
        <f t="shared" si="307"/>
        <v>4.9702380952380949E-2</v>
      </c>
      <c r="X347" s="194">
        <f t="shared" si="307"/>
        <v>9.9719047619047624E-2</v>
      </c>
      <c r="Y347" s="194">
        <f t="shared" si="307"/>
        <v>0.14973571428571431</v>
      </c>
      <c r="Z347" s="194">
        <f t="shared" si="307"/>
        <v>0.19975238095238096</v>
      </c>
      <c r="AA347" s="194">
        <f t="shared" si="307"/>
        <v>0.24976904761904761</v>
      </c>
      <c r="AB347" s="194">
        <f t="shared" si="307"/>
        <v>0.29978571428571427</v>
      </c>
      <c r="AC347" s="194">
        <f t="shared" si="307"/>
        <v>0.34980238095238092</v>
      </c>
      <c r="AD347" s="194">
        <f t="shared" si="307"/>
        <v>0.39981904761904757</v>
      </c>
      <c r="AE347" s="194">
        <f t="shared" si="307"/>
        <v>0.44983571428571423</v>
      </c>
      <c r="AF347" s="82">
        <f t="shared" si="307"/>
        <v>0.49985238095238088</v>
      </c>
      <c r="AG347" s="194">
        <f t="shared" si="307"/>
        <v>0.54986904761904754</v>
      </c>
      <c r="AH347" s="194">
        <f t="shared" si="307"/>
        <v>0.59988571428571424</v>
      </c>
      <c r="AI347" s="194">
        <f t="shared" si="307"/>
        <v>0.64990238095238095</v>
      </c>
      <c r="AJ347" s="194">
        <f t="shared" si="307"/>
        <v>0.69991904761904766</v>
      </c>
      <c r="AK347" s="194">
        <f t="shared" ref="AK347:BB347" si="308">+AJ347+AK346</f>
        <v>0.74993571428571437</v>
      </c>
      <c r="AL347" s="194">
        <f t="shared" si="308"/>
        <v>0.79995238095238108</v>
      </c>
      <c r="AM347" s="194">
        <f t="shared" si="308"/>
        <v>0.84996904761904779</v>
      </c>
      <c r="AN347" s="194">
        <f t="shared" si="308"/>
        <v>0.8999857142857145</v>
      </c>
      <c r="AO347" s="194">
        <f t="shared" si="308"/>
        <v>0.95000238095238121</v>
      </c>
      <c r="AP347" s="194">
        <f t="shared" si="308"/>
        <v>0.95000238095238121</v>
      </c>
      <c r="AQ347" s="194">
        <f t="shared" si="308"/>
        <v>0.95000238095238121</v>
      </c>
      <c r="AR347" s="194">
        <f t="shared" si="308"/>
        <v>0.95000238095238121</v>
      </c>
      <c r="AS347" s="194">
        <f t="shared" si="308"/>
        <v>0.95000238095238121</v>
      </c>
      <c r="AT347" s="194">
        <f t="shared" si="308"/>
        <v>1.0000023809523813</v>
      </c>
      <c r="AU347" s="194">
        <f t="shared" si="308"/>
        <v>1.0000023809523813</v>
      </c>
      <c r="AV347" s="194">
        <f t="shared" si="308"/>
        <v>1.0000023809523813</v>
      </c>
      <c r="AW347" s="194">
        <f t="shared" si="308"/>
        <v>1.0000023809523813</v>
      </c>
      <c r="AX347" s="194">
        <f t="shared" si="308"/>
        <v>1.0000023809523813</v>
      </c>
      <c r="AY347" s="194">
        <f t="shared" si="308"/>
        <v>1.0000023809523813</v>
      </c>
      <c r="AZ347" s="194">
        <f t="shared" si="308"/>
        <v>1.0000023809523813</v>
      </c>
      <c r="BA347" s="194">
        <f t="shared" si="308"/>
        <v>1.0000023809523813</v>
      </c>
      <c r="BB347" s="194">
        <f t="shared" si="308"/>
        <v>1.0000023809523813</v>
      </c>
      <c r="BC347" s="195"/>
      <c r="BD347" s="193"/>
    </row>
    <row r="348" spans="1:89" s="196" customFormat="1" x14ac:dyDescent="0.25">
      <c r="A348" s="295"/>
      <c r="B348" s="193" t="s">
        <v>106</v>
      </c>
      <c r="C348" s="298"/>
      <c r="D348" s="194">
        <v>0</v>
      </c>
      <c r="E348" s="194">
        <v>0</v>
      </c>
      <c r="F348" s="194">
        <v>0</v>
      </c>
      <c r="G348" s="194">
        <v>0</v>
      </c>
      <c r="H348" s="194">
        <v>0</v>
      </c>
      <c r="I348" s="194">
        <v>0</v>
      </c>
      <c r="J348" s="194">
        <v>0</v>
      </c>
      <c r="K348" s="194">
        <v>0</v>
      </c>
      <c r="L348" s="194">
        <v>0</v>
      </c>
      <c r="M348" s="194">
        <v>0</v>
      </c>
      <c r="N348" s="194">
        <v>0.05</v>
      </c>
      <c r="O348" s="194">
        <v>0</v>
      </c>
      <c r="P348" s="194">
        <v>0</v>
      </c>
      <c r="Q348" s="194">
        <v>0</v>
      </c>
      <c r="R348" s="194">
        <v>0</v>
      </c>
      <c r="S348" s="194">
        <v>0</v>
      </c>
      <c r="T348" s="194">
        <v>0</v>
      </c>
      <c r="U348" s="194">
        <v>0</v>
      </c>
      <c r="V348" s="194">
        <v>0</v>
      </c>
      <c r="W348" s="194">
        <v>0</v>
      </c>
      <c r="X348" s="194">
        <f t="shared" ref="X348:AO348" si="309">+(0.34-0.05)/18</f>
        <v>1.6111111111111114E-2</v>
      </c>
      <c r="Y348" s="194">
        <f t="shared" si="309"/>
        <v>1.6111111111111114E-2</v>
      </c>
      <c r="Z348" s="194">
        <f t="shared" si="309"/>
        <v>1.6111111111111114E-2</v>
      </c>
      <c r="AA348" s="194">
        <f t="shared" si="309"/>
        <v>1.6111111111111114E-2</v>
      </c>
      <c r="AB348" s="194">
        <f t="shared" si="309"/>
        <v>1.6111111111111114E-2</v>
      </c>
      <c r="AC348" s="194">
        <f t="shared" si="309"/>
        <v>1.6111111111111114E-2</v>
      </c>
      <c r="AD348" s="194">
        <f t="shared" si="309"/>
        <v>1.6111111111111114E-2</v>
      </c>
      <c r="AE348" s="194">
        <f t="shared" si="309"/>
        <v>1.6111111111111114E-2</v>
      </c>
      <c r="AF348" s="82">
        <f t="shared" si="309"/>
        <v>1.6111111111111114E-2</v>
      </c>
      <c r="AG348" s="194">
        <f t="shared" si="309"/>
        <v>1.6111111111111114E-2</v>
      </c>
      <c r="AH348" s="194">
        <f t="shared" si="309"/>
        <v>1.6111111111111114E-2</v>
      </c>
      <c r="AI348" s="194">
        <f t="shared" si="309"/>
        <v>1.6111111111111114E-2</v>
      </c>
      <c r="AJ348" s="194">
        <f t="shared" si="309"/>
        <v>1.6111111111111114E-2</v>
      </c>
      <c r="AK348" s="194">
        <f t="shared" si="309"/>
        <v>1.6111111111111114E-2</v>
      </c>
      <c r="AL348" s="194">
        <f t="shared" si="309"/>
        <v>1.6111111111111114E-2</v>
      </c>
      <c r="AM348" s="194">
        <f t="shared" si="309"/>
        <v>1.6111111111111114E-2</v>
      </c>
      <c r="AN348" s="194">
        <f t="shared" si="309"/>
        <v>1.6111111111111114E-2</v>
      </c>
      <c r="AO348" s="194">
        <f t="shared" si="309"/>
        <v>1.6111111111111114E-2</v>
      </c>
      <c r="AP348" s="194">
        <v>0.66</v>
      </c>
      <c r="AQ348" s="194">
        <v>0</v>
      </c>
      <c r="AR348" s="194">
        <v>0</v>
      </c>
      <c r="AS348" s="194">
        <v>0</v>
      </c>
      <c r="AT348" s="194">
        <v>0</v>
      </c>
      <c r="AU348" s="194">
        <v>0</v>
      </c>
      <c r="AV348" s="194">
        <v>0</v>
      </c>
      <c r="AW348" s="194">
        <v>0</v>
      </c>
      <c r="AX348" s="194">
        <v>0</v>
      </c>
      <c r="AY348" s="194">
        <v>0</v>
      </c>
      <c r="AZ348" s="194">
        <v>0</v>
      </c>
      <c r="BA348" s="194">
        <v>0</v>
      </c>
      <c r="BB348" s="194">
        <v>0</v>
      </c>
      <c r="BC348" s="195">
        <f>SUM(N348:BB348)</f>
        <v>1</v>
      </c>
      <c r="BD348" s="193"/>
    </row>
    <row r="349" spans="1:89" s="196" customFormat="1" x14ac:dyDescent="0.25">
      <c r="A349" s="295"/>
      <c r="B349" s="193" t="s">
        <v>107</v>
      </c>
      <c r="C349" s="298"/>
      <c r="D349" s="194">
        <f>+D348</f>
        <v>0</v>
      </c>
      <c r="E349" s="194">
        <f t="shared" ref="E349:AJ349" si="310">+D349+E348</f>
        <v>0</v>
      </c>
      <c r="F349" s="194">
        <f t="shared" si="310"/>
        <v>0</v>
      </c>
      <c r="G349" s="194">
        <f t="shared" si="310"/>
        <v>0</v>
      </c>
      <c r="H349" s="194">
        <f t="shared" si="310"/>
        <v>0</v>
      </c>
      <c r="I349" s="194">
        <f t="shared" si="310"/>
        <v>0</v>
      </c>
      <c r="J349" s="194">
        <f t="shared" si="310"/>
        <v>0</v>
      </c>
      <c r="K349" s="194">
        <f t="shared" si="310"/>
        <v>0</v>
      </c>
      <c r="L349" s="194">
        <f t="shared" si="310"/>
        <v>0</v>
      </c>
      <c r="M349" s="194">
        <f t="shared" si="310"/>
        <v>0</v>
      </c>
      <c r="N349" s="194">
        <f t="shared" si="310"/>
        <v>0.05</v>
      </c>
      <c r="O349" s="194">
        <f t="shared" si="310"/>
        <v>0.05</v>
      </c>
      <c r="P349" s="194">
        <f t="shared" si="310"/>
        <v>0.05</v>
      </c>
      <c r="Q349" s="194">
        <f t="shared" si="310"/>
        <v>0.05</v>
      </c>
      <c r="R349" s="194">
        <f t="shared" si="310"/>
        <v>0.05</v>
      </c>
      <c r="S349" s="194">
        <f t="shared" si="310"/>
        <v>0.05</v>
      </c>
      <c r="T349" s="194">
        <f t="shared" si="310"/>
        <v>0.05</v>
      </c>
      <c r="U349" s="194">
        <f t="shared" si="310"/>
        <v>0.05</v>
      </c>
      <c r="V349" s="194">
        <f t="shared" si="310"/>
        <v>0.05</v>
      </c>
      <c r="W349" s="194">
        <f t="shared" si="310"/>
        <v>0.05</v>
      </c>
      <c r="X349" s="194">
        <f t="shared" si="310"/>
        <v>6.611111111111112E-2</v>
      </c>
      <c r="Y349" s="194">
        <f t="shared" si="310"/>
        <v>8.2222222222222238E-2</v>
      </c>
      <c r="Z349" s="194">
        <f t="shared" si="310"/>
        <v>9.8333333333333356E-2</v>
      </c>
      <c r="AA349" s="194">
        <f t="shared" si="310"/>
        <v>0.11444444444444447</v>
      </c>
      <c r="AB349" s="194">
        <f t="shared" si="310"/>
        <v>0.13055555555555559</v>
      </c>
      <c r="AC349" s="194">
        <f t="shared" si="310"/>
        <v>0.1466666666666667</v>
      </c>
      <c r="AD349" s="194">
        <f t="shared" si="310"/>
        <v>0.1627777777777778</v>
      </c>
      <c r="AE349" s="194">
        <f t="shared" si="310"/>
        <v>0.1788888888888889</v>
      </c>
      <c r="AF349" s="82">
        <f t="shared" si="310"/>
        <v>0.19500000000000001</v>
      </c>
      <c r="AG349" s="194">
        <f t="shared" si="310"/>
        <v>0.21111111111111111</v>
      </c>
      <c r="AH349" s="194">
        <f t="shared" si="310"/>
        <v>0.22722222222222221</v>
      </c>
      <c r="AI349" s="194">
        <f t="shared" si="310"/>
        <v>0.24333333333333332</v>
      </c>
      <c r="AJ349" s="194">
        <f t="shared" si="310"/>
        <v>0.25944444444444442</v>
      </c>
      <c r="AK349" s="194">
        <f t="shared" ref="AK349:BB349" si="311">+AJ349+AK348</f>
        <v>0.27555555555555555</v>
      </c>
      <c r="AL349" s="194">
        <f t="shared" si="311"/>
        <v>0.29166666666666669</v>
      </c>
      <c r="AM349" s="194">
        <f t="shared" si="311"/>
        <v>0.30777777777777782</v>
      </c>
      <c r="AN349" s="194">
        <f t="shared" si="311"/>
        <v>0.32388888888888895</v>
      </c>
      <c r="AO349" s="194">
        <f t="shared" si="311"/>
        <v>0.34000000000000008</v>
      </c>
      <c r="AP349" s="194">
        <f t="shared" si="311"/>
        <v>1</v>
      </c>
      <c r="AQ349" s="194">
        <f t="shared" si="311"/>
        <v>1</v>
      </c>
      <c r="AR349" s="194">
        <f t="shared" si="311"/>
        <v>1</v>
      </c>
      <c r="AS349" s="194">
        <f t="shared" si="311"/>
        <v>1</v>
      </c>
      <c r="AT349" s="194">
        <f t="shared" si="311"/>
        <v>1</v>
      </c>
      <c r="AU349" s="194">
        <f t="shared" si="311"/>
        <v>1</v>
      </c>
      <c r="AV349" s="194">
        <f t="shared" si="311"/>
        <v>1</v>
      </c>
      <c r="AW349" s="194">
        <f t="shared" si="311"/>
        <v>1</v>
      </c>
      <c r="AX349" s="194">
        <f t="shared" si="311"/>
        <v>1</v>
      </c>
      <c r="AY349" s="194">
        <f t="shared" si="311"/>
        <v>1</v>
      </c>
      <c r="AZ349" s="194">
        <f t="shared" si="311"/>
        <v>1</v>
      </c>
      <c r="BA349" s="194">
        <f t="shared" si="311"/>
        <v>1</v>
      </c>
      <c r="BB349" s="194">
        <f t="shared" si="311"/>
        <v>1</v>
      </c>
      <c r="BC349" s="195"/>
      <c r="BD349" s="193"/>
    </row>
    <row r="350" spans="1:89" s="211" customFormat="1" x14ac:dyDescent="0.25">
      <c r="A350" s="295"/>
      <c r="B350" s="208"/>
      <c r="C350" s="298"/>
      <c r="D350" s="209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83"/>
      <c r="AG350" s="209"/>
      <c r="AH350" s="209"/>
      <c r="AI350" s="209"/>
      <c r="AJ350" s="209"/>
      <c r="AK350" s="209"/>
      <c r="AL350" s="209"/>
      <c r="AM350" s="209"/>
      <c r="AN350" s="209"/>
      <c r="AO350" s="209"/>
      <c r="AP350" s="209"/>
      <c r="AQ350" s="209"/>
      <c r="AR350" s="209"/>
      <c r="AS350" s="209"/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10"/>
      <c r="BD350" s="208"/>
    </row>
    <row r="351" spans="1:89" s="197" customFormat="1" x14ac:dyDescent="0.25">
      <c r="A351" s="295"/>
      <c r="B351" s="197" t="s">
        <v>108</v>
      </c>
      <c r="C351" s="198">
        <v>14.2</v>
      </c>
      <c r="D351" s="199">
        <f t="shared" ref="D351:AI351" si="312">+D347*$C351</f>
        <v>0</v>
      </c>
      <c r="E351" s="199">
        <f t="shared" si="312"/>
        <v>0</v>
      </c>
      <c r="F351" s="199">
        <f t="shared" si="312"/>
        <v>0</v>
      </c>
      <c r="G351" s="199">
        <f t="shared" si="312"/>
        <v>0</v>
      </c>
      <c r="H351" s="199">
        <f t="shared" si="312"/>
        <v>0</v>
      </c>
      <c r="I351" s="199">
        <f t="shared" si="312"/>
        <v>0</v>
      </c>
      <c r="J351" s="199">
        <f t="shared" si="312"/>
        <v>0</v>
      </c>
      <c r="K351" s="199">
        <f t="shared" si="312"/>
        <v>0</v>
      </c>
      <c r="L351" s="199">
        <f t="shared" si="312"/>
        <v>0</v>
      </c>
      <c r="M351" s="199">
        <f t="shared" si="312"/>
        <v>0</v>
      </c>
      <c r="N351" s="199">
        <f t="shared" si="312"/>
        <v>0.70577380952380941</v>
      </c>
      <c r="O351" s="199">
        <f t="shared" si="312"/>
        <v>0.70577380952380941</v>
      </c>
      <c r="P351" s="199">
        <f t="shared" si="312"/>
        <v>0.70577380952380941</v>
      </c>
      <c r="Q351" s="199">
        <f t="shared" si="312"/>
        <v>0.70577380952380941</v>
      </c>
      <c r="R351" s="199">
        <f t="shared" si="312"/>
        <v>0.70577380952380941</v>
      </c>
      <c r="S351" s="199">
        <f t="shared" si="312"/>
        <v>0.70577380952380941</v>
      </c>
      <c r="T351" s="199">
        <f t="shared" si="312"/>
        <v>0.70577380952380941</v>
      </c>
      <c r="U351" s="199">
        <f t="shared" si="312"/>
        <v>0.70577380952380941</v>
      </c>
      <c r="V351" s="199">
        <f t="shared" si="312"/>
        <v>0.70577380952380941</v>
      </c>
      <c r="W351" s="199">
        <f t="shared" si="312"/>
        <v>0.70577380952380941</v>
      </c>
      <c r="X351" s="199">
        <f t="shared" si="312"/>
        <v>1.4160104761904762</v>
      </c>
      <c r="Y351" s="199">
        <f t="shared" si="312"/>
        <v>2.1262471428571432</v>
      </c>
      <c r="Z351" s="199">
        <f t="shared" si="312"/>
        <v>2.8364838095238096</v>
      </c>
      <c r="AA351" s="199">
        <f t="shared" si="312"/>
        <v>3.546720476190476</v>
      </c>
      <c r="AB351" s="199">
        <f t="shared" si="312"/>
        <v>4.256957142857142</v>
      </c>
      <c r="AC351" s="199">
        <f t="shared" si="312"/>
        <v>4.9671938095238088</v>
      </c>
      <c r="AD351" s="199">
        <f t="shared" si="312"/>
        <v>5.6774304761904757</v>
      </c>
      <c r="AE351" s="199">
        <f t="shared" si="312"/>
        <v>6.3876671428571417</v>
      </c>
      <c r="AF351" s="90">
        <f t="shared" si="312"/>
        <v>7.0979038095238085</v>
      </c>
      <c r="AG351" s="199">
        <f t="shared" si="312"/>
        <v>7.8081404761904745</v>
      </c>
      <c r="AH351" s="199">
        <f t="shared" si="312"/>
        <v>8.5183771428571422</v>
      </c>
      <c r="AI351" s="199">
        <f t="shared" si="312"/>
        <v>9.2286138095238091</v>
      </c>
      <c r="AJ351" s="199">
        <f t="shared" ref="AJ351:BB351" si="313">+AJ347*$C351</f>
        <v>9.9388504761904759</v>
      </c>
      <c r="AK351" s="199">
        <f t="shared" si="313"/>
        <v>10.649087142857143</v>
      </c>
      <c r="AL351" s="199">
        <f t="shared" si="313"/>
        <v>11.359323809523811</v>
      </c>
      <c r="AM351" s="199">
        <f t="shared" si="313"/>
        <v>12.069560476190478</v>
      </c>
      <c r="AN351" s="199">
        <f t="shared" si="313"/>
        <v>12.779797142857145</v>
      </c>
      <c r="AO351" s="199">
        <f t="shared" si="313"/>
        <v>13.490033809523812</v>
      </c>
      <c r="AP351" s="199">
        <f t="shared" si="313"/>
        <v>13.490033809523812</v>
      </c>
      <c r="AQ351" s="199">
        <f t="shared" si="313"/>
        <v>13.490033809523812</v>
      </c>
      <c r="AR351" s="199">
        <f t="shared" si="313"/>
        <v>13.490033809523812</v>
      </c>
      <c r="AS351" s="199">
        <f t="shared" si="313"/>
        <v>13.490033809523812</v>
      </c>
      <c r="AT351" s="199">
        <f t="shared" si="313"/>
        <v>14.200033809523813</v>
      </c>
      <c r="AU351" s="199">
        <f t="shared" si="313"/>
        <v>14.200033809523813</v>
      </c>
      <c r="AV351" s="199">
        <f t="shared" si="313"/>
        <v>14.200033809523813</v>
      </c>
      <c r="AW351" s="199">
        <f t="shared" si="313"/>
        <v>14.200033809523813</v>
      </c>
      <c r="AX351" s="199">
        <f t="shared" si="313"/>
        <v>14.200033809523813</v>
      </c>
      <c r="AY351" s="199">
        <f t="shared" si="313"/>
        <v>14.200033809523813</v>
      </c>
      <c r="AZ351" s="199">
        <f t="shared" si="313"/>
        <v>14.200033809523813</v>
      </c>
      <c r="BA351" s="199">
        <f t="shared" si="313"/>
        <v>14.200033809523813</v>
      </c>
      <c r="BB351" s="199">
        <f t="shared" si="313"/>
        <v>14.200033809523813</v>
      </c>
      <c r="BC351" s="200"/>
      <c r="BD351" s="201"/>
      <c r="BE351" s="201"/>
      <c r="BF351" s="201"/>
      <c r="BG351" s="201"/>
      <c r="BH351" s="201"/>
      <c r="BI351" s="201"/>
      <c r="BJ351" s="201"/>
      <c r="BK351" s="201"/>
      <c r="BL351" s="201"/>
      <c r="BM351" s="201"/>
      <c r="BN351" s="201"/>
      <c r="BO351" s="201"/>
      <c r="BP351" s="201"/>
      <c r="BQ351" s="201"/>
      <c r="BR351" s="201"/>
      <c r="BS351" s="201"/>
      <c r="BT351" s="201"/>
      <c r="BU351" s="201"/>
      <c r="BV351" s="201"/>
      <c r="BW351" s="201"/>
      <c r="BX351" s="201"/>
      <c r="BY351" s="201"/>
      <c r="BZ351" s="201"/>
      <c r="CA351" s="201"/>
      <c r="CB351" s="201"/>
      <c r="CC351" s="201"/>
      <c r="CD351" s="201"/>
      <c r="CE351" s="201"/>
      <c r="CF351" s="201"/>
      <c r="CG351" s="201"/>
      <c r="CH351" s="201"/>
      <c r="CI351" s="201"/>
      <c r="CJ351" s="201"/>
      <c r="CK351" s="201"/>
    </row>
    <row r="352" spans="1:89" s="202" customFormat="1" ht="13.8" thickBot="1" x14ac:dyDescent="0.3">
      <c r="A352" s="296"/>
      <c r="B352" s="202" t="s">
        <v>109</v>
      </c>
      <c r="C352" s="203" t="str">
        <f>+'NTP or Sold'!B34</f>
        <v>Committed</v>
      </c>
      <c r="D352" s="204">
        <f t="shared" ref="D352:AI352" si="314">+D349*$C351</f>
        <v>0</v>
      </c>
      <c r="E352" s="204">
        <f t="shared" si="314"/>
        <v>0</v>
      </c>
      <c r="F352" s="204">
        <f t="shared" si="314"/>
        <v>0</v>
      </c>
      <c r="G352" s="204">
        <f t="shared" si="314"/>
        <v>0</v>
      </c>
      <c r="H352" s="204">
        <f t="shared" si="314"/>
        <v>0</v>
      </c>
      <c r="I352" s="204">
        <f t="shared" si="314"/>
        <v>0</v>
      </c>
      <c r="J352" s="204">
        <f t="shared" si="314"/>
        <v>0</v>
      </c>
      <c r="K352" s="204">
        <f t="shared" si="314"/>
        <v>0</v>
      </c>
      <c r="L352" s="204">
        <f t="shared" si="314"/>
        <v>0</v>
      </c>
      <c r="M352" s="204">
        <f t="shared" si="314"/>
        <v>0</v>
      </c>
      <c r="N352" s="204">
        <f t="shared" si="314"/>
        <v>0.71</v>
      </c>
      <c r="O352" s="204">
        <f t="shared" si="314"/>
        <v>0.71</v>
      </c>
      <c r="P352" s="204">
        <f t="shared" si="314"/>
        <v>0.71</v>
      </c>
      <c r="Q352" s="204">
        <f t="shared" si="314"/>
        <v>0.71</v>
      </c>
      <c r="R352" s="204">
        <f t="shared" si="314"/>
        <v>0.71</v>
      </c>
      <c r="S352" s="204">
        <f t="shared" si="314"/>
        <v>0.71</v>
      </c>
      <c r="T352" s="204">
        <f t="shared" si="314"/>
        <v>0.71</v>
      </c>
      <c r="U352" s="204">
        <f t="shared" si="314"/>
        <v>0.71</v>
      </c>
      <c r="V352" s="204">
        <f t="shared" si="314"/>
        <v>0.71</v>
      </c>
      <c r="W352" s="204">
        <f t="shared" si="314"/>
        <v>0.71</v>
      </c>
      <c r="X352" s="204">
        <f t="shared" si="314"/>
        <v>0.93877777777777782</v>
      </c>
      <c r="Y352" s="204">
        <f t="shared" si="314"/>
        <v>1.1675555555555557</v>
      </c>
      <c r="Z352" s="204">
        <f t="shared" si="314"/>
        <v>1.3963333333333336</v>
      </c>
      <c r="AA352" s="204">
        <f t="shared" si="314"/>
        <v>1.6251111111111114</v>
      </c>
      <c r="AB352" s="204">
        <f t="shared" si="314"/>
        <v>1.8538888888888894</v>
      </c>
      <c r="AC352" s="204">
        <f t="shared" si="314"/>
        <v>2.0826666666666669</v>
      </c>
      <c r="AD352" s="204">
        <f t="shared" si="314"/>
        <v>2.3114444444444446</v>
      </c>
      <c r="AE352" s="204">
        <f t="shared" si="314"/>
        <v>2.5402222222222224</v>
      </c>
      <c r="AF352" s="136">
        <f t="shared" si="314"/>
        <v>2.7690000000000001</v>
      </c>
      <c r="AG352" s="204">
        <f t="shared" si="314"/>
        <v>2.9977777777777774</v>
      </c>
      <c r="AH352" s="204">
        <f t="shared" si="314"/>
        <v>3.2265555555555552</v>
      </c>
      <c r="AI352" s="204">
        <f t="shared" si="314"/>
        <v>3.4553333333333329</v>
      </c>
      <c r="AJ352" s="204">
        <f t="shared" ref="AJ352:BB352" si="315">+AJ349*$C351</f>
        <v>3.6841111111111107</v>
      </c>
      <c r="AK352" s="204">
        <f t="shared" si="315"/>
        <v>3.9128888888888889</v>
      </c>
      <c r="AL352" s="204">
        <f t="shared" si="315"/>
        <v>4.1416666666666666</v>
      </c>
      <c r="AM352" s="204">
        <f t="shared" si="315"/>
        <v>4.3704444444444448</v>
      </c>
      <c r="AN352" s="204">
        <f t="shared" si="315"/>
        <v>4.599222222222223</v>
      </c>
      <c r="AO352" s="204">
        <f t="shared" si="315"/>
        <v>4.8280000000000012</v>
      </c>
      <c r="AP352" s="204">
        <f t="shared" si="315"/>
        <v>14.2</v>
      </c>
      <c r="AQ352" s="204">
        <f t="shared" si="315"/>
        <v>14.2</v>
      </c>
      <c r="AR352" s="204">
        <f t="shared" si="315"/>
        <v>14.2</v>
      </c>
      <c r="AS352" s="204">
        <f t="shared" si="315"/>
        <v>14.2</v>
      </c>
      <c r="AT352" s="204">
        <f t="shared" si="315"/>
        <v>14.2</v>
      </c>
      <c r="AU352" s="204">
        <f t="shared" si="315"/>
        <v>14.2</v>
      </c>
      <c r="AV352" s="204">
        <f t="shared" si="315"/>
        <v>14.2</v>
      </c>
      <c r="AW352" s="204">
        <f t="shared" si="315"/>
        <v>14.2</v>
      </c>
      <c r="AX352" s="204">
        <f t="shared" si="315"/>
        <v>14.2</v>
      </c>
      <c r="AY352" s="204">
        <f t="shared" si="315"/>
        <v>14.2</v>
      </c>
      <c r="AZ352" s="204">
        <f t="shared" si="315"/>
        <v>14.2</v>
      </c>
      <c r="BA352" s="204">
        <f t="shared" si="315"/>
        <v>14.2</v>
      </c>
      <c r="BB352" s="204">
        <f t="shared" si="315"/>
        <v>14.2</v>
      </c>
      <c r="BC352" s="205"/>
      <c r="BD352" s="206"/>
      <c r="BE352" s="206"/>
      <c r="BF352" s="206"/>
      <c r="BG352" s="206"/>
      <c r="BH352" s="206"/>
      <c r="BI352" s="206"/>
      <c r="BJ352" s="206"/>
      <c r="BK352" s="206"/>
      <c r="BL352" s="206"/>
      <c r="BM352" s="206"/>
      <c r="BN352" s="206"/>
      <c r="BO352" s="206"/>
      <c r="BP352" s="206"/>
      <c r="BQ352" s="206"/>
      <c r="BR352" s="206"/>
      <c r="BS352" s="206"/>
      <c r="BT352" s="206"/>
      <c r="BU352" s="206"/>
      <c r="BV352" s="206"/>
      <c r="BW352" s="206"/>
      <c r="BX352" s="206"/>
      <c r="BY352" s="206"/>
      <c r="BZ352" s="206"/>
      <c r="CA352" s="206"/>
      <c r="CB352" s="206"/>
      <c r="CC352" s="206"/>
      <c r="CD352" s="206"/>
      <c r="CE352" s="206"/>
      <c r="CF352" s="206"/>
      <c r="CG352" s="206"/>
      <c r="CH352" s="206"/>
      <c r="CI352" s="206"/>
      <c r="CJ352" s="206"/>
      <c r="CK352" s="206"/>
    </row>
    <row r="353" spans="1:89" s="192" customFormat="1" ht="15" customHeight="1" thickTop="1" x14ac:dyDescent="0.25">
      <c r="A353" s="294">
        <f>+A345+1</f>
        <v>7</v>
      </c>
      <c r="B353" s="189" t="str">
        <f>+'NTP or Sold'!G35</f>
        <v>LM6000</v>
      </c>
      <c r="C353" s="297" t="str">
        <f>+'NTP or Sold'!S35</f>
        <v>Elektrobolt (ESA) - 85%</v>
      </c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84"/>
      <c r="AG353" s="190"/>
      <c r="AH353" s="190"/>
      <c r="AI353" s="190"/>
      <c r="AJ353" s="190"/>
      <c r="AK353" s="190"/>
      <c r="AL353" s="190"/>
      <c r="AM353" s="190"/>
      <c r="AN353" s="190"/>
      <c r="AO353" s="190"/>
      <c r="AP353" s="190"/>
      <c r="AQ353" s="190"/>
      <c r="AR353" s="190"/>
      <c r="AS353" s="190"/>
      <c r="AT353" s="190"/>
      <c r="AU353" s="190"/>
      <c r="AV353" s="190"/>
      <c r="AW353" s="190"/>
      <c r="AX353" s="190"/>
      <c r="AY353" s="190"/>
      <c r="AZ353" s="190"/>
      <c r="BA353" s="190"/>
      <c r="BB353" s="190"/>
      <c r="BC353" s="191"/>
    </row>
    <row r="354" spans="1:89" s="196" customFormat="1" x14ac:dyDescent="0.25">
      <c r="A354" s="295"/>
      <c r="B354" s="193" t="s">
        <v>104</v>
      </c>
      <c r="C354" s="298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f>16.7/336</f>
        <v>4.9702380952380949E-2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6">+(0.95-0.0497)/18</f>
        <v>5.0016666666666668E-2</v>
      </c>
      <c r="Y354" s="194">
        <f t="shared" si="316"/>
        <v>5.0016666666666668E-2</v>
      </c>
      <c r="Z354" s="194">
        <f t="shared" si="316"/>
        <v>5.0016666666666668E-2</v>
      </c>
      <c r="AA354" s="194">
        <f t="shared" si="316"/>
        <v>5.0016666666666668E-2</v>
      </c>
      <c r="AB354" s="194">
        <f t="shared" si="316"/>
        <v>5.0016666666666668E-2</v>
      </c>
      <c r="AC354" s="194">
        <f t="shared" si="316"/>
        <v>5.0016666666666668E-2</v>
      </c>
      <c r="AD354" s="194">
        <f t="shared" si="316"/>
        <v>5.0016666666666668E-2</v>
      </c>
      <c r="AE354" s="194">
        <f t="shared" si="316"/>
        <v>5.0016666666666668E-2</v>
      </c>
      <c r="AF354" s="82">
        <f t="shared" si="316"/>
        <v>5.0016666666666668E-2</v>
      </c>
      <c r="AG354" s="194">
        <f t="shared" si="316"/>
        <v>5.0016666666666668E-2</v>
      </c>
      <c r="AH354" s="194">
        <f t="shared" si="316"/>
        <v>5.0016666666666668E-2</v>
      </c>
      <c r="AI354" s="194">
        <f t="shared" si="316"/>
        <v>5.0016666666666668E-2</v>
      </c>
      <c r="AJ354" s="194">
        <f t="shared" si="316"/>
        <v>5.0016666666666668E-2</v>
      </c>
      <c r="AK354" s="194">
        <f t="shared" si="316"/>
        <v>5.0016666666666668E-2</v>
      </c>
      <c r="AL354" s="194">
        <f t="shared" si="316"/>
        <v>5.0016666666666668E-2</v>
      </c>
      <c r="AM354" s="194">
        <f t="shared" si="316"/>
        <v>5.0016666666666668E-2</v>
      </c>
      <c r="AN354" s="194">
        <f t="shared" si="316"/>
        <v>5.0016666666666668E-2</v>
      </c>
      <c r="AO354" s="194">
        <f t="shared" si="316"/>
        <v>5.0016666666666668E-2</v>
      </c>
      <c r="AP354" s="194">
        <v>0</v>
      </c>
      <c r="AQ354" s="194">
        <v>0</v>
      </c>
      <c r="AR354" s="194">
        <v>0</v>
      </c>
      <c r="AS354" s="194">
        <v>0</v>
      </c>
      <c r="AT354" s="194">
        <v>0.05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1.0000023809523813</v>
      </c>
      <c r="BD354" s="193"/>
    </row>
    <row r="355" spans="1:89" s="196" customFormat="1" x14ac:dyDescent="0.25">
      <c r="A355" s="295"/>
      <c r="B355" s="193" t="s">
        <v>105</v>
      </c>
      <c r="C355" s="298"/>
      <c r="D355" s="194">
        <f>+D354</f>
        <v>0</v>
      </c>
      <c r="E355" s="194">
        <f t="shared" ref="E355:AJ355" si="317">+D355+E354</f>
        <v>0</v>
      </c>
      <c r="F355" s="194">
        <f t="shared" si="317"/>
        <v>0</v>
      </c>
      <c r="G355" s="194">
        <f t="shared" si="317"/>
        <v>0</v>
      </c>
      <c r="H355" s="194">
        <f t="shared" si="317"/>
        <v>0</v>
      </c>
      <c r="I355" s="194">
        <f t="shared" si="317"/>
        <v>0</v>
      </c>
      <c r="J355" s="194">
        <f t="shared" si="317"/>
        <v>0</v>
      </c>
      <c r="K355" s="194">
        <f t="shared" si="317"/>
        <v>0</v>
      </c>
      <c r="L355" s="194">
        <f t="shared" si="317"/>
        <v>0</v>
      </c>
      <c r="M355" s="194">
        <f t="shared" si="317"/>
        <v>0</v>
      </c>
      <c r="N355" s="194">
        <f t="shared" si="317"/>
        <v>4.9702380952380949E-2</v>
      </c>
      <c r="O355" s="194">
        <f t="shared" si="317"/>
        <v>4.9702380952380949E-2</v>
      </c>
      <c r="P355" s="194">
        <f t="shared" si="317"/>
        <v>4.9702380952380949E-2</v>
      </c>
      <c r="Q355" s="194">
        <f t="shared" si="317"/>
        <v>4.9702380952380949E-2</v>
      </c>
      <c r="R355" s="194">
        <f t="shared" si="317"/>
        <v>4.9702380952380949E-2</v>
      </c>
      <c r="S355" s="194">
        <f t="shared" si="317"/>
        <v>4.9702380952380949E-2</v>
      </c>
      <c r="T355" s="194">
        <f t="shared" si="317"/>
        <v>4.9702380952380949E-2</v>
      </c>
      <c r="U355" s="194">
        <f t="shared" si="317"/>
        <v>4.9702380952380949E-2</v>
      </c>
      <c r="V355" s="194">
        <f t="shared" si="317"/>
        <v>4.9702380952380949E-2</v>
      </c>
      <c r="W355" s="194">
        <f t="shared" si="317"/>
        <v>4.9702380952380949E-2</v>
      </c>
      <c r="X355" s="194">
        <f t="shared" si="317"/>
        <v>9.9719047619047624E-2</v>
      </c>
      <c r="Y355" s="194">
        <f t="shared" si="317"/>
        <v>0.14973571428571431</v>
      </c>
      <c r="Z355" s="194">
        <f t="shared" si="317"/>
        <v>0.19975238095238096</v>
      </c>
      <c r="AA355" s="194">
        <f t="shared" si="317"/>
        <v>0.24976904761904761</v>
      </c>
      <c r="AB355" s="194">
        <f t="shared" si="317"/>
        <v>0.29978571428571427</v>
      </c>
      <c r="AC355" s="194">
        <f t="shared" si="317"/>
        <v>0.34980238095238092</v>
      </c>
      <c r="AD355" s="194">
        <f t="shared" si="317"/>
        <v>0.39981904761904757</v>
      </c>
      <c r="AE355" s="194">
        <f t="shared" si="317"/>
        <v>0.44983571428571423</v>
      </c>
      <c r="AF355" s="82">
        <f t="shared" si="317"/>
        <v>0.49985238095238088</v>
      </c>
      <c r="AG355" s="194">
        <f t="shared" si="317"/>
        <v>0.54986904761904754</v>
      </c>
      <c r="AH355" s="194">
        <f t="shared" si="317"/>
        <v>0.59988571428571424</v>
      </c>
      <c r="AI355" s="194">
        <f t="shared" si="317"/>
        <v>0.64990238095238095</v>
      </c>
      <c r="AJ355" s="194">
        <f t="shared" si="317"/>
        <v>0.69991904761904766</v>
      </c>
      <c r="AK355" s="194">
        <f t="shared" ref="AK355:BB355" si="318">+AJ355+AK354</f>
        <v>0.74993571428571437</v>
      </c>
      <c r="AL355" s="194">
        <f t="shared" si="318"/>
        <v>0.79995238095238108</v>
      </c>
      <c r="AM355" s="194">
        <f t="shared" si="318"/>
        <v>0.84996904761904779</v>
      </c>
      <c r="AN355" s="194">
        <f t="shared" si="318"/>
        <v>0.8999857142857145</v>
      </c>
      <c r="AO355" s="194">
        <f t="shared" si="318"/>
        <v>0.95000238095238121</v>
      </c>
      <c r="AP355" s="194">
        <f t="shared" si="318"/>
        <v>0.95000238095238121</v>
      </c>
      <c r="AQ355" s="194">
        <f t="shared" si="318"/>
        <v>0.95000238095238121</v>
      </c>
      <c r="AR355" s="194">
        <f t="shared" si="318"/>
        <v>0.95000238095238121</v>
      </c>
      <c r="AS355" s="194">
        <f t="shared" si="318"/>
        <v>0.95000238095238121</v>
      </c>
      <c r="AT355" s="194">
        <f t="shared" si="318"/>
        <v>1.0000023809523813</v>
      </c>
      <c r="AU355" s="194">
        <f t="shared" si="318"/>
        <v>1.0000023809523813</v>
      </c>
      <c r="AV355" s="194">
        <f t="shared" si="318"/>
        <v>1.0000023809523813</v>
      </c>
      <c r="AW355" s="194">
        <f t="shared" si="318"/>
        <v>1.0000023809523813</v>
      </c>
      <c r="AX355" s="194">
        <f t="shared" si="318"/>
        <v>1.0000023809523813</v>
      </c>
      <c r="AY355" s="194">
        <f t="shared" si="318"/>
        <v>1.0000023809523813</v>
      </c>
      <c r="AZ355" s="194">
        <f t="shared" si="318"/>
        <v>1.0000023809523813</v>
      </c>
      <c r="BA355" s="194">
        <f t="shared" si="318"/>
        <v>1.0000023809523813</v>
      </c>
      <c r="BB355" s="194">
        <f t="shared" si="318"/>
        <v>1.0000023809523813</v>
      </c>
      <c r="BC355" s="195"/>
      <c r="BD355" s="193"/>
    </row>
    <row r="356" spans="1:89" s="196" customFormat="1" x14ac:dyDescent="0.25">
      <c r="A356" s="295"/>
      <c r="B356" s="193" t="s">
        <v>106</v>
      </c>
      <c r="C356" s="298"/>
      <c r="D356" s="194">
        <v>0</v>
      </c>
      <c r="E356" s="194">
        <v>0</v>
      </c>
      <c r="F356" s="194">
        <v>0</v>
      </c>
      <c r="G356" s="194">
        <v>0</v>
      </c>
      <c r="H356" s="194">
        <v>0</v>
      </c>
      <c r="I356" s="194">
        <v>0</v>
      </c>
      <c r="J356" s="194">
        <v>0</v>
      </c>
      <c r="K356" s="194">
        <v>0</v>
      </c>
      <c r="L356" s="194">
        <v>0</v>
      </c>
      <c r="M356" s="194">
        <v>0</v>
      </c>
      <c r="N356" s="194">
        <v>0.05</v>
      </c>
      <c r="O356" s="194">
        <v>0</v>
      </c>
      <c r="P356" s="194">
        <v>0</v>
      </c>
      <c r="Q356" s="194">
        <v>0</v>
      </c>
      <c r="R356" s="194">
        <v>0</v>
      </c>
      <c r="S356" s="194">
        <v>0</v>
      </c>
      <c r="T356" s="194">
        <v>0</v>
      </c>
      <c r="U356" s="194">
        <v>0</v>
      </c>
      <c r="V356" s="194">
        <v>0</v>
      </c>
      <c r="W356" s="194">
        <v>0</v>
      </c>
      <c r="X356" s="194">
        <f t="shared" ref="X356:AO356" si="319">+(0.34-0.05)/18</f>
        <v>1.6111111111111114E-2</v>
      </c>
      <c r="Y356" s="194">
        <f t="shared" si="319"/>
        <v>1.6111111111111114E-2</v>
      </c>
      <c r="Z356" s="194">
        <f t="shared" si="319"/>
        <v>1.6111111111111114E-2</v>
      </c>
      <c r="AA356" s="194">
        <f t="shared" si="319"/>
        <v>1.6111111111111114E-2</v>
      </c>
      <c r="AB356" s="194">
        <f t="shared" si="319"/>
        <v>1.6111111111111114E-2</v>
      </c>
      <c r="AC356" s="194">
        <f t="shared" si="319"/>
        <v>1.6111111111111114E-2</v>
      </c>
      <c r="AD356" s="194">
        <f t="shared" si="319"/>
        <v>1.6111111111111114E-2</v>
      </c>
      <c r="AE356" s="194">
        <f t="shared" si="319"/>
        <v>1.6111111111111114E-2</v>
      </c>
      <c r="AF356" s="82">
        <f t="shared" si="319"/>
        <v>1.6111111111111114E-2</v>
      </c>
      <c r="AG356" s="194">
        <f t="shared" si="319"/>
        <v>1.6111111111111114E-2</v>
      </c>
      <c r="AH356" s="194">
        <f t="shared" si="319"/>
        <v>1.6111111111111114E-2</v>
      </c>
      <c r="AI356" s="194">
        <f t="shared" si="319"/>
        <v>1.6111111111111114E-2</v>
      </c>
      <c r="AJ356" s="194">
        <f t="shared" si="319"/>
        <v>1.6111111111111114E-2</v>
      </c>
      <c r="AK356" s="194">
        <f t="shared" si="319"/>
        <v>1.6111111111111114E-2</v>
      </c>
      <c r="AL356" s="194">
        <f t="shared" si="319"/>
        <v>1.6111111111111114E-2</v>
      </c>
      <c r="AM356" s="194">
        <f t="shared" si="319"/>
        <v>1.6111111111111114E-2</v>
      </c>
      <c r="AN356" s="194">
        <f t="shared" si="319"/>
        <v>1.6111111111111114E-2</v>
      </c>
      <c r="AO356" s="194">
        <f t="shared" si="319"/>
        <v>1.6111111111111114E-2</v>
      </c>
      <c r="AP356" s="194">
        <v>0.66</v>
      </c>
      <c r="AQ356" s="194">
        <v>0</v>
      </c>
      <c r="AR356" s="194">
        <v>0</v>
      </c>
      <c r="AS356" s="194">
        <v>0</v>
      </c>
      <c r="AT356" s="194">
        <v>0</v>
      </c>
      <c r="AU356" s="194">
        <v>0</v>
      </c>
      <c r="AV356" s="194">
        <v>0</v>
      </c>
      <c r="AW356" s="194">
        <v>0</v>
      </c>
      <c r="AX356" s="194">
        <v>0</v>
      </c>
      <c r="AY356" s="194">
        <v>0</v>
      </c>
      <c r="AZ356" s="194">
        <v>0</v>
      </c>
      <c r="BA356" s="194">
        <v>0</v>
      </c>
      <c r="BB356" s="194">
        <v>0</v>
      </c>
      <c r="BC356" s="195">
        <f>SUM(N356:BB356)</f>
        <v>1</v>
      </c>
      <c r="BD356" s="193"/>
    </row>
    <row r="357" spans="1:89" s="196" customFormat="1" x14ac:dyDescent="0.25">
      <c r="A357" s="295"/>
      <c r="B357" s="193" t="s">
        <v>107</v>
      </c>
      <c r="C357" s="298"/>
      <c r="D357" s="194">
        <f>+D356</f>
        <v>0</v>
      </c>
      <c r="E357" s="194">
        <f t="shared" ref="E357:AJ357" si="320">+D357+E356</f>
        <v>0</v>
      </c>
      <c r="F357" s="194">
        <f t="shared" si="320"/>
        <v>0</v>
      </c>
      <c r="G357" s="194">
        <f t="shared" si="320"/>
        <v>0</v>
      </c>
      <c r="H357" s="194">
        <f t="shared" si="320"/>
        <v>0</v>
      </c>
      <c r="I357" s="194">
        <f t="shared" si="320"/>
        <v>0</v>
      </c>
      <c r="J357" s="194">
        <f t="shared" si="320"/>
        <v>0</v>
      </c>
      <c r="K357" s="194">
        <f t="shared" si="320"/>
        <v>0</v>
      </c>
      <c r="L357" s="194">
        <f t="shared" si="320"/>
        <v>0</v>
      </c>
      <c r="M357" s="194">
        <f t="shared" si="320"/>
        <v>0</v>
      </c>
      <c r="N357" s="194">
        <f t="shared" si="320"/>
        <v>0.05</v>
      </c>
      <c r="O357" s="194">
        <f t="shared" si="320"/>
        <v>0.05</v>
      </c>
      <c r="P357" s="194">
        <f t="shared" si="320"/>
        <v>0.05</v>
      </c>
      <c r="Q357" s="194">
        <f t="shared" si="320"/>
        <v>0.05</v>
      </c>
      <c r="R357" s="194">
        <f t="shared" si="320"/>
        <v>0.05</v>
      </c>
      <c r="S357" s="194">
        <f t="shared" si="320"/>
        <v>0.05</v>
      </c>
      <c r="T357" s="194">
        <f t="shared" si="320"/>
        <v>0.05</v>
      </c>
      <c r="U357" s="194">
        <f t="shared" si="320"/>
        <v>0.05</v>
      </c>
      <c r="V357" s="194">
        <f t="shared" si="320"/>
        <v>0.05</v>
      </c>
      <c r="W357" s="194">
        <f t="shared" si="320"/>
        <v>0.05</v>
      </c>
      <c r="X357" s="194">
        <f t="shared" si="320"/>
        <v>6.611111111111112E-2</v>
      </c>
      <c r="Y357" s="194">
        <f t="shared" si="320"/>
        <v>8.2222222222222238E-2</v>
      </c>
      <c r="Z357" s="194">
        <f t="shared" si="320"/>
        <v>9.8333333333333356E-2</v>
      </c>
      <c r="AA357" s="194">
        <f t="shared" si="320"/>
        <v>0.11444444444444447</v>
      </c>
      <c r="AB357" s="194">
        <f t="shared" si="320"/>
        <v>0.13055555555555559</v>
      </c>
      <c r="AC357" s="194">
        <f t="shared" si="320"/>
        <v>0.1466666666666667</v>
      </c>
      <c r="AD357" s="194">
        <f t="shared" si="320"/>
        <v>0.1627777777777778</v>
      </c>
      <c r="AE357" s="194">
        <f t="shared" si="320"/>
        <v>0.1788888888888889</v>
      </c>
      <c r="AF357" s="82">
        <f t="shared" si="320"/>
        <v>0.19500000000000001</v>
      </c>
      <c r="AG357" s="194">
        <f t="shared" si="320"/>
        <v>0.21111111111111111</v>
      </c>
      <c r="AH357" s="194">
        <f t="shared" si="320"/>
        <v>0.22722222222222221</v>
      </c>
      <c r="AI357" s="194">
        <f t="shared" si="320"/>
        <v>0.24333333333333332</v>
      </c>
      <c r="AJ357" s="194">
        <f t="shared" si="320"/>
        <v>0.25944444444444442</v>
      </c>
      <c r="AK357" s="194">
        <f t="shared" ref="AK357:BB357" si="321">+AJ357+AK356</f>
        <v>0.27555555555555555</v>
      </c>
      <c r="AL357" s="194">
        <f t="shared" si="321"/>
        <v>0.29166666666666669</v>
      </c>
      <c r="AM357" s="194">
        <f t="shared" si="321"/>
        <v>0.30777777777777782</v>
      </c>
      <c r="AN357" s="194">
        <f t="shared" si="321"/>
        <v>0.32388888888888895</v>
      </c>
      <c r="AO357" s="194">
        <f t="shared" si="321"/>
        <v>0.34000000000000008</v>
      </c>
      <c r="AP357" s="194">
        <f t="shared" si="321"/>
        <v>1</v>
      </c>
      <c r="AQ357" s="194">
        <f t="shared" si="321"/>
        <v>1</v>
      </c>
      <c r="AR357" s="194">
        <f t="shared" si="321"/>
        <v>1</v>
      </c>
      <c r="AS357" s="194">
        <f t="shared" si="321"/>
        <v>1</v>
      </c>
      <c r="AT357" s="194">
        <f t="shared" si="321"/>
        <v>1</v>
      </c>
      <c r="AU357" s="194">
        <f t="shared" si="321"/>
        <v>1</v>
      </c>
      <c r="AV357" s="194">
        <f t="shared" si="321"/>
        <v>1</v>
      </c>
      <c r="AW357" s="194">
        <f t="shared" si="321"/>
        <v>1</v>
      </c>
      <c r="AX357" s="194">
        <f t="shared" si="321"/>
        <v>1</v>
      </c>
      <c r="AY357" s="194">
        <f t="shared" si="321"/>
        <v>1</v>
      </c>
      <c r="AZ357" s="194">
        <f t="shared" si="321"/>
        <v>1</v>
      </c>
      <c r="BA357" s="194">
        <f t="shared" si="321"/>
        <v>1</v>
      </c>
      <c r="BB357" s="194">
        <f t="shared" si="321"/>
        <v>1</v>
      </c>
      <c r="BC357" s="195"/>
      <c r="BD357" s="193"/>
    </row>
    <row r="358" spans="1:89" s="211" customFormat="1" x14ac:dyDescent="0.25">
      <c r="A358" s="295"/>
      <c r="B358" s="208"/>
      <c r="C358" s="298"/>
      <c r="D358" s="209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83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10"/>
      <c r="BD358" s="208"/>
    </row>
    <row r="359" spans="1:89" s="197" customFormat="1" x14ac:dyDescent="0.25">
      <c r="A359" s="295"/>
      <c r="B359" s="197" t="s">
        <v>108</v>
      </c>
      <c r="C359" s="198">
        <v>14.2</v>
      </c>
      <c r="D359" s="199">
        <f t="shared" ref="D359:AI359" si="322">+D355*$C359</f>
        <v>0</v>
      </c>
      <c r="E359" s="199">
        <f t="shared" si="322"/>
        <v>0</v>
      </c>
      <c r="F359" s="199">
        <f t="shared" si="322"/>
        <v>0</v>
      </c>
      <c r="G359" s="199">
        <f t="shared" si="322"/>
        <v>0</v>
      </c>
      <c r="H359" s="199">
        <f t="shared" si="322"/>
        <v>0</v>
      </c>
      <c r="I359" s="199">
        <f t="shared" si="322"/>
        <v>0</v>
      </c>
      <c r="J359" s="199">
        <f t="shared" si="322"/>
        <v>0</v>
      </c>
      <c r="K359" s="199">
        <f t="shared" si="322"/>
        <v>0</v>
      </c>
      <c r="L359" s="199">
        <f t="shared" si="322"/>
        <v>0</v>
      </c>
      <c r="M359" s="199">
        <f t="shared" si="322"/>
        <v>0</v>
      </c>
      <c r="N359" s="199">
        <f t="shared" si="322"/>
        <v>0.70577380952380941</v>
      </c>
      <c r="O359" s="199">
        <f t="shared" si="322"/>
        <v>0.70577380952380941</v>
      </c>
      <c r="P359" s="199">
        <f t="shared" si="322"/>
        <v>0.70577380952380941</v>
      </c>
      <c r="Q359" s="199">
        <f t="shared" si="322"/>
        <v>0.70577380952380941</v>
      </c>
      <c r="R359" s="199">
        <f t="shared" si="322"/>
        <v>0.70577380952380941</v>
      </c>
      <c r="S359" s="199">
        <f t="shared" si="322"/>
        <v>0.70577380952380941</v>
      </c>
      <c r="T359" s="199">
        <f t="shared" si="322"/>
        <v>0.70577380952380941</v>
      </c>
      <c r="U359" s="199">
        <f t="shared" si="322"/>
        <v>0.70577380952380941</v>
      </c>
      <c r="V359" s="199">
        <f t="shared" si="322"/>
        <v>0.70577380952380941</v>
      </c>
      <c r="W359" s="199">
        <f t="shared" si="322"/>
        <v>0.70577380952380941</v>
      </c>
      <c r="X359" s="199">
        <f t="shared" si="322"/>
        <v>1.4160104761904762</v>
      </c>
      <c r="Y359" s="199">
        <f t="shared" si="322"/>
        <v>2.1262471428571432</v>
      </c>
      <c r="Z359" s="199">
        <f t="shared" si="322"/>
        <v>2.8364838095238096</v>
      </c>
      <c r="AA359" s="199">
        <f t="shared" si="322"/>
        <v>3.546720476190476</v>
      </c>
      <c r="AB359" s="199">
        <f t="shared" si="322"/>
        <v>4.256957142857142</v>
      </c>
      <c r="AC359" s="199">
        <f t="shared" si="322"/>
        <v>4.9671938095238088</v>
      </c>
      <c r="AD359" s="199">
        <f t="shared" si="322"/>
        <v>5.6774304761904757</v>
      </c>
      <c r="AE359" s="199">
        <f t="shared" si="322"/>
        <v>6.3876671428571417</v>
      </c>
      <c r="AF359" s="90">
        <f t="shared" si="322"/>
        <v>7.0979038095238085</v>
      </c>
      <c r="AG359" s="199">
        <f t="shared" si="322"/>
        <v>7.8081404761904745</v>
      </c>
      <c r="AH359" s="199">
        <f t="shared" si="322"/>
        <v>8.5183771428571422</v>
      </c>
      <c r="AI359" s="199">
        <f t="shared" si="322"/>
        <v>9.2286138095238091</v>
      </c>
      <c r="AJ359" s="199">
        <f t="shared" ref="AJ359:BB359" si="323">+AJ355*$C359</f>
        <v>9.9388504761904759</v>
      </c>
      <c r="AK359" s="199">
        <f t="shared" si="323"/>
        <v>10.649087142857143</v>
      </c>
      <c r="AL359" s="199">
        <f t="shared" si="323"/>
        <v>11.359323809523811</v>
      </c>
      <c r="AM359" s="199">
        <f t="shared" si="323"/>
        <v>12.069560476190478</v>
      </c>
      <c r="AN359" s="199">
        <f t="shared" si="323"/>
        <v>12.779797142857145</v>
      </c>
      <c r="AO359" s="199">
        <f t="shared" si="323"/>
        <v>13.490033809523812</v>
      </c>
      <c r="AP359" s="199">
        <f t="shared" si="323"/>
        <v>13.490033809523812</v>
      </c>
      <c r="AQ359" s="199">
        <f t="shared" si="323"/>
        <v>13.490033809523812</v>
      </c>
      <c r="AR359" s="199">
        <f t="shared" si="323"/>
        <v>13.490033809523812</v>
      </c>
      <c r="AS359" s="199">
        <f t="shared" si="323"/>
        <v>13.490033809523812</v>
      </c>
      <c r="AT359" s="199">
        <f t="shared" si="323"/>
        <v>14.200033809523813</v>
      </c>
      <c r="AU359" s="199">
        <f t="shared" si="323"/>
        <v>14.200033809523813</v>
      </c>
      <c r="AV359" s="199">
        <f t="shared" si="323"/>
        <v>14.200033809523813</v>
      </c>
      <c r="AW359" s="199">
        <f t="shared" si="323"/>
        <v>14.200033809523813</v>
      </c>
      <c r="AX359" s="199">
        <f t="shared" si="323"/>
        <v>14.200033809523813</v>
      </c>
      <c r="AY359" s="199">
        <f t="shared" si="323"/>
        <v>14.200033809523813</v>
      </c>
      <c r="AZ359" s="199">
        <f t="shared" si="323"/>
        <v>14.200033809523813</v>
      </c>
      <c r="BA359" s="199">
        <f t="shared" si="323"/>
        <v>14.200033809523813</v>
      </c>
      <c r="BB359" s="199">
        <f t="shared" si="323"/>
        <v>14.200033809523813</v>
      </c>
      <c r="BC359" s="200"/>
      <c r="BD359" s="201"/>
      <c r="BE359" s="201"/>
      <c r="BF359" s="201"/>
      <c r="BG359" s="201"/>
      <c r="BH359" s="201"/>
      <c r="BI359" s="201"/>
      <c r="BJ359" s="201"/>
      <c r="BK359" s="201"/>
      <c r="BL359" s="201"/>
      <c r="BM359" s="201"/>
      <c r="BN359" s="201"/>
      <c r="BO359" s="201"/>
      <c r="BP359" s="201"/>
      <c r="BQ359" s="201"/>
      <c r="BR359" s="201"/>
      <c r="BS359" s="201"/>
      <c r="BT359" s="201"/>
      <c r="BU359" s="201"/>
      <c r="BV359" s="201"/>
      <c r="BW359" s="201"/>
      <c r="BX359" s="201"/>
      <c r="BY359" s="201"/>
      <c r="BZ359" s="201"/>
      <c r="CA359" s="201"/>
      <c r="CB359" s="201"/>
      <c r="CC359" s="201"/>
      <c r="CD359" s="201"/>
      <c r="CE359" s="201"/>
      <c r="CF359" s="201"/>
      <c r="CG359" s="201"/>
      <c r="CH359" s="201"/>
      <c r="CI359" s="201"/>
      <c r="CJ359" s="201"/>
      <c r="CK359" s="201"/>
    </row>
    <row r="360" spans="1:89" s="202" customFormat="1" ht="13.8" thickBot="1" x14ac:dyDescent="0.3">
      <c r="A360" s="296"/>
      <c r="B360" s="202" t="s">
        <v>109</v>
      </c>
      <c r="C360" s="203" t="str">
        <f>+'NTP or Sold'!B35</f>
        <v>Committed</v>
      </c>
      <c r="D360" s="204">
        <f t="shared" ref="D360:AI360" si="324">+D357*$C359</f>
        <v>0</v>
      </c>
      <c r="E360" s="204">
        <f t="shared" si="324"/>
        <v>0</v>
      </c>
      <c r="F360" s="204">
        <f t="shared" si="324"/>
        <v>0</v>
      </c>
      <c r="G360" s="204">
        <f t="shared" si="324"/>
        <v>0</v>
      </c>
      <c r="H360" s="204">
        <f t="shared" si="324"/>
        <v>0</v>
      </c>
      <c r="I360" s="204">
        <f t="shared" si="324"/>
        <v>0</v>
      </c>
      <c r="J360" s="204">
        <f t="shared" si="324"/>
        <v>0</v>
      </c>
      <c r="K360" s="204">
        <f t="shared" si="324"/>
        <v>0</v>
      </c>
      <c r="L360" s="204">
        <f t="shared" si="324"/>
        <v>0</v>
      </c>
      <c r="M360" s="204">
        <f t="shared" si="324"/>
        <v>0</v>
      </c>
      <c r="N360" s="204">
        <f t="shared" si="324"/>
        <v>0.71</v>
      </c>
      <c r="O360" s="204">
        <f t="shared" si="324"/>
        <v>0.71</v>
      </c>
      <c r="P360" s="204">
        <f t="shared" si="324"/>
        <v>0.71</v>
      </c>
      <c r="Q360" s="204">
        <f t="shared" si="324"/>
        <v>0.71</v>
      </c>
      <c r="R360" s="204">
        <f t="shared" si="324"/>
        <v>0.71</v>
      </c>
      <c r="S360" s="204">
        <f t="shared" si="324"/>
        <v>0.71</v>
      </c>
      <c r="T360" s="204">
        <f t="shared" si="324"/>
        <v>0.71</v>
      </c>
      <c r="U360" s="204">
        <f t="shared" si="324"/>
        <v>0.71</v>
      </c>
      <c r="V360" s="204">
        <f t="shared" si="324"/>
        <v>0.71</v>
      </c>
      <c r="W360" s="204">
        <f t="shared" si="324"/>
        <v>0.71</v>
      </c>
      <c r="X360" s="204">
        <f t="shared" si="324"/>
        <v>0.93877777777777782</v>
      </c>
      <c r="Y360" s="204">
        <f t="shared" si="324"/>
        <v>1.1675555555555557</v>
      </c>
      <c r="Z360" s="204">
        <f t="shared" si="324"/>
        <v>1.3963333333333336</v>
      </c>
      <c r="AA360" s="204">
        <f t="shared" si="324"/>
        <v>1.6251111111111114</v>
      </c>
      <c r="AB360" s="204">
        <f t="shared" si="324"/>
        <v>1.8538888888888894</v>
      </c>
      <c r="AC360" s="204">
        <f t="shared" si="324"/>
        <v>2.0826666666666669</v>
      </c>
      <c r="AD360" s="204">
        <f t="shared" si="324"/>
        <v>2.3114444444444446</v>
      </c>
      <c r="AE360" s="204">
        <f t="shared" si="324"/>
        <v>2.5402222222222224</v>
      </c>
      <c r="AF360" s="136">
        <f t="shared" si="324"/>
        <v>2.7690000000000001</v>
      </c>
      <c r="AG360" s="204">
        <f t="shared" si="324"/>
        <v>2.9977777777777774</v>
      </c>
      <c r="AH360" s="204">
        <f t="shared" si="324"/>
        <v>3.2265555555555552</v>
      </c>
      <c r="AI360" s="204">
        <f t="shared" si="324"/>
        <v>3.4553333333333329</v>
      </c>
      <c r="AJ360" s="204">
        <f t="shared" ref="AJ360:BB360" si="325">+AJ357*$C359</f>
        <v>3.6841111111111107</v>
      </c>
      <c r="AK360" s="204">
        <f t="shared" si="325"/>
        <v>3.9128888888888889</v>
      </c>
      <c r="AL360" s="204">
        <f t="shared" si="325"/>
        <v>4.1416666666666666</v>
      </c>
      <c r="AM360" s="204">
        <f t="shared" si="325"/>
        <v>4.3704444444444448</v>
      </c>
      <c r="AN360" s="204">
        <f t="shared" si="325"/>
        <v>4.599222222222223</v>
      </c>
      <c r="AO360" s="204">
        <f t="shared" si="325"/>
        <v>4.8280000000000012</v>
      </c>
      <c r="AP360" s="204">
        <f t="shared" si="325"/>
        <v>14.2</v>
      </c>
      <c r="AQ360" s="204">
        <f t="shared" si="325"/>
        <v>14.2</v>
      </c>
      <c r="AR360" s="204">
        <f t="shared" si="325"/>
        <v>14.2</v>
      </c>
      <c r="AS360" s="204">
        <f t="shared" si="325"/>
        <v>14.2</v>
      </c>
      <c r="AT360" s="204">
        <f t="shared" si="325"/>
        <v>14.2</v>
      </c>
      <c r="AU360" s="204">
        <f t="shared" si="325"/>
        <v>14.2</v>
      </c>
      <c r="AV360" s="204">
        <f t="shared" si="325"/>
        <v>14.2</v>
      </c>
      <c r="AW360" s="204">
        <f t="shared" si="325"/>
        <v>14.2</v>
      </c>
      <c r="AX360" s="204">
        <f t="shared" si="325"/>
        <v>14.2</v>
      </c>
      <c r="AY360" s="204">
        <f t="shared" si="325"/>
        <v>14.2</v>
      </c>
      <c r="AZ360" s="204">
        <f t="shared" si="325"/>
        <v>14.2</v>
      </c>
      <c r="BA360" s="204">
        <f t="shared" si="325"/>
        <v>14.2</v>
      </c>
      <c r="BB360" s="204">
        <f t="shared" si="325"/>
        <v>14.2</v>
      </c>
      <c r="BC360" s="205"/>
      <c r="BD360" s="206"/>
      <c r="BE360" s="206"/>
      <c r="BF360" s="206"/>
      <c r="BG360" s="206"/>
      <c r="BH360" s="206"/>
      <c r="BI360" s="206"/>
      <c r="BJ360" s="206"/>
      <c r="BK360" s="206"/>
      <c r="BL360" s="206"/>
      <c r="BM360" s="206"/>
      <c r="BN360" s="206"/>
      <c r="BO360" s="206"/>
      <c r="BP360" s="206"/>
      <c r="BQ360" s="206"/>
      <c r="BR360" s="206"/>
      <c r="BS360" s="206"/>
      <c r="BT360" s="206"/>
      <c r="BU360" s="206"/>
      <c r="BV360" s="206"/>
      <c r="BW360" s="206"/>
      <c r="BX360" s="206"/>
      <c r="BY360" s="206"/>
      <c r="BZ360" s="206"/>
      <c r="CA360" s="206"/>
      <c r="CB360" s="206"/>
      <c r="CC360" s="206"/>
      <c r="CD360" s="206"/>
      <c r="CE360" s="206"/>
      <c r="CF360" s="206"/>
      <c r="CG360" s="206"/>
      <c r="CH360" s="206"/>
      <c r="CI360" s="206"/>
      <c r="CJ360" s="206"/>
      <c r="CK360" s="206"/>
    </row>
    <row r="361" spans="1:89" s="192" customFormat="1" ht="15" customHeight="1" thickTop="1" x14ac:dyDescent="0.25">
      <c r="A361" s="294">
        <f>+A353+1</f>
        <v>8</v>
      </c>
      <c r="B361" s="189" t="str">
        <f>+'NTP or Sold'!G36</f>
        <v>LM6000</v>
      </c>
      <c r="C361" s="297" t="str">
        <f>+'NTP or Sold'!S36</f>
        <v>Elektrobolt (ESA) - 85%</v>
      </c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84"/>
      <c r="AG361" s="190"/>
      <c r="AH361" s="190"/>
      <c r="AI361" s="190"/>
      <c r="AJ361" s="190"/>
      <c r="AK361" s="190"/>
      <c r="AL361" s="190"/>
      <c r="AM361" s="190"/>
      <c r="AN361" s="190"/>
      <c r="AO361" s="190"/>
      <c r="AP361" s="190"/>
      <c r="AQ361" s="190"/>
      <c r="AR361" s="190"/>
      <c r="AS361" s="190"/>
      <c r="AT361" s="190"/>
      <c r="AU361" s="190"/>
      <c r="AV361" s="190"/>
      <c r="AW361" s="190"/>
      <c r="AX361" s="190"/>
      <c r="AY361" s="190"/>
      <c r="AZ361" s="190"/>
      <c r="BA361" s="190"/>
      <c r="BB361" s="190"/>
      <c r="BC361" s="191"/>
    </row>
    <row r="362" spans="1:89" s="196" customFormat="1" x14ac:dyDescent="0.25">
      <c r="A362" s="295"/>
      <c r="B362" s="193" t="s">
        <v>104</v>
      </c>
      <c r="C362" s="298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f>16.7/336</f>
        <v>4.9702380952380949E-2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6">+(0.95-0.0497)/18</f>
        <v>5.0016666666666668E-2</v>
      </c>
      <c r="Y362" s="194">
        <f t="shared" si="326"/>
        <v>5.0016666666666668E-2</v>
      </c>
      <c r="Z362" s="194">
        <f t="shared" si="326"/>
        <v>5.0016666666666668E-2</v>
      </c>
      <c r="AA362" s="194">
        <f t="shared" si="326"/>
        <v>5.0016666666666668E-2</v>
      </c>
      <c r="AB362" s="194">
        <f t="shared" si="326"/>
        <v>5.0016666666666668E-2</v>
      </c>
      <c r="AC362" s="194">
        <f t="shared" si="326"/>
        <v>5.0016666666666668E-2</v>
      </c>
      <c r="AD362" s="194">
        <f t="shared" si="326"/>
        <v>5.0016666666666668E-2</v>
      </c>
      <c r="AE362" s="194">
        <f t="shared" si="326"/>
        <v>5.0016666666666668E-2</v>
      </c>
      <c r="AF362" s="82">
        <f t="shared" si="326"/>
        <v>5.0016666666666668E-2</v>
      </c>
      <c r="AG362" s="194">
        <f t="shared" si="326"/>
        <v>5.0016666666666668E-2</v>
      </c>
      <c r="AH362" s="194">
        <f t="shared" si="326"/>
        <v>5.0016666666666668E-2</v>
      </c>
      <c r="AI362" s="194">
        <f t="shared" si="326"/>
        <v>5.0016666666666668E-2</v>
      </c>
      <c r="AJ362" s="194">
        <f t="shared" si="326"/>
        <v>5.0016666666666668E-2</v>
      </c>
      <c r="AK362" s="194">
        <f t="shared" si="326"/>
        <v>5.0016666666666668E-2</v>
      </c>
      <c r="AL362" s="194">
        <f t="shared" si="326"/>
        <v>5.0016666666666668E-2</v>
      </c>
      <c r="AM362" s="194">
        <f t="shared" si="326"/>
        <v>5.0016666666666668E-2</v>
      </c>
      <c r="AN362" s="194">
        <f t="shared" si="326"/>
        <v>5.0016666666666668E-2</v>
      </c>
      <c r="AO362" s="194">
        <f t="shared" si="326"/>
        <v>5.0016666666666668E-2</v>
      </c>
      <c r="AP362" s="194">
        <v>0</v>
      </c>
      <c r="AQ362" s="194">
        <v>0</v>
      </c>
      <c r="AR362" s="194">
        <v>0</v>
      </c>
      <c r="AS362" s="194">
        <v>0</v>
      </c>
      <c r="AT362" s="194">
        <v>0.05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1.0000023809523813</v>
      </c>
      <c r="BD362" s="193"/>
    </row>
    <row r="363" spans="1:89" s="196" customFormat="1" x14ac:dyDescent="0.25">
      <c r="A363" s="295"/>
      <c r="B363" s="193" t="s">
        <v>105</v>
      </c>
      <c r="C363" s="298"/>
      <c r="D363" s="194">
        <f>+D362</f>
        <v>0</v>
      </c>
      <c r="E363" s="194">
        <f t="shared" ref="E363:AJ363" si="327">+D363+E362</f>
        <v>0</v>
      </c>
      <c r="F363" s="194">
        <f t="shared" si="327"/>
        <v>0</v>
      </c>
      <c r="G363" s="194">
        <f t="shared" si="327"/>
        <v>0</v>
      </c>
      <c r="H363" s="194">
        <f t="shared" si="327"/>
        <v>0</v>
      </c>
      <c r="I363" s="194">
        <f t="shared" si="327"/>
        <v>0</v>
      </c>
      <c r="J363" s="194">
        <f t="shared" si="327"/>
        <v>0</v>
      </c>
      <c r="K363" s="194">
        <f t="shared" si="327"/>
        <v>0</v>
      </c>
      <c r="L363" s="194">
        <f t="shared" si="327"/>
        <v>0</v>
      </c>
      <c r="M363" s="194">
        <f t="shared" si="327"/>
        <v>0</v>
      </c>
      <c r="N363" s="194">
        <f t="shared" si="327"/>
        <v>4.9702380952380949E-2</v>
      </c>
      <c r="O363" s="194">
        <f t="shared" si="327"/>
        <v>4.9702380952380949E-2</v>
      </c>
      <c r="P363" s="194">
        <f t="shared" si="327"/>
        <v>4.9702380952380949E-2</v>
      </c>
      <c r="Q363" s="194">
        <f t="shared" si="327"/>
        <v>4.9702380952380949E-2</v>
      </c>
      <c r="R363" s="194">
        <f t="shared" si="327"/>
        <v>4.9702380952380949E-2</v>
      </c>
      <c r="S363" s="194">
        <f t="shared" si="327"/>
        <v>4.9702380952380949E-2</v>
      </c>
      <c r="T363" s="194">
        <f t="shared" si="327"/>
        <v>4.9702380952380949E-2</v>
      </c>
      <c r="U363" s="194">
        <f t="shared" si="327"/>
        <v>4.9702380952380949E-2</v>
      </c>
      <c r="V363" s="194">
        <f t="shared" si="327"/>
        <v>4.9702380952380949E-2</v>
      </c>
      <c r="W363" s="194">
        <f t="shared" si="327"/>
        <v>4.9702380952380949E-2</v>
      </c>
      <c r="X363" s="194">
        <f t="shared" si="327"/>
        <v>9.9719047619047624E-2</v>
      </c>
      <c r="Y363" s="194">
        <f t="shared" si="327"/>
        <v>0.14973571428571431</v>
      </c>
      <c r="Z363" s="194">
        <f t="shared" si="327"/>
        <v>0.19975238095238096</v>
      </c>
      <c r="AA363" s="194">
        <f t="shared" si="327"/>
        <v>0.24976904761904761</v>
      </c>
      <c r="AB363" s="194">
        <f t="shared" si="327"/>
        <v>0.29978571428571427</v>
      </c>
      <c r="AC363" s="194">
        <f t="shared" si="327"/>
        <v>0.34980238095238092</v>
      </c>
      <c r="AD363" s="194">
        <f t="shared" si="327"/>
        <v>0.39981904761904757</v>
      </c>
      <c r="AE363" s="194">
        <f t="shared" si="327"/>
        <v>0.44983571428571423</v>
      </c>
      <c r="AF363" s="82">
        <f t="shared" si="327"/>
        <v>0.49985238095238088</v>
      </c>
      <c r="AG363" s="194">
        <f t="shared" si="327"/>
        <v>0.54986904761904754</v>
      </c>
      <c r="AH363" s="194">
        <f t="shared" si="327"/>
        <v>0.59988571428571424</v>
      </c>
      <c r="AI363" s="194">
        <f t="shared" si="327"/>
        <v>0.64990238095238095</v>
      </c>
      <c r="AJ363" s="194">
        <f t="shared" si="327"/>
        <v>0.69991904761904766</v>
      </c>
      <c r="AK363" s="194">
        <f t="shared" ref="AK363:BB363" si="328">+AJ363+AK362</f>
        <v>0.74993571428571437</v>
      </c>
      <c r="AL363" s="194">
        <f t="shared" si="328"/>
        <v>0.79995238095238108</v>
      </c>
      <c r="AM363" s="194">
        <f t="shared" si="328"/>
        <v>0.84996904761904779</v>
      </c>
      <c r="AN363" s="194">
        <f t="shared" si="328"/>
        <v>0.8999857142857145</v>
      </c>
      <c r="AO363" s="194">
        <f t="shared" si="328"/>
        <v>0.95000238095238121</v>
      </c>
      <c r="AP363" s="194">
        <f t="shared" si="328"/>
        <v>0.95000238095238121</v>
      </c>
      <c r="AQ363" s="194">
        <f t="shared" si="328"/>
        <v>0.95000238095238121</v>
      </c>
      <c r="AR363" s="194">
        <f t="shared" si="328"/>
        <v>0.95000238095238121</v>
      </c>
      <c r="AS363" s="194">
        <f t="shared" si="328"/>
        <v>0.95000238095238121</v>
      </c>
      <c r="AT363" s="194">
        <f t="shared" si="328"/>
        <v>1.0000023809523813</v>
      </c>
      <c r="AU363" s="194">
        <f t="shared" si="328"/>
        <v>1.0000023809523813</v>
      </c>
      <c r="AV363" s="194">
        <f t="shared" si="328"/>
        <v>1.0000023809523813</v>
      </c>
      <c r="AW363" s="194">
        <f t="shared" si="328"/>
        <v>1.0000023809523813</v>
      </c>
      <c r="AX363" s="194">
        <f t="shared" si="328"/>
        <v>1.0000023809523813</v>
      </c>
      <c r="AY363" s="194">
        <f t="shared" si="328"/>
        <v>1.0000023809523813</v>
      </c>
      <c r="AZ363" s="194">
        <f t="shared" si="328"/>
        <v>1.0000023809523813</v>
      </c>
      <c r="BA363" s="194">
        <f t="shared" si="328"/>
        <v>1.0000023809523813</v>
      </c>
      <c r="BB363" s="194">
        <f t="shared" si="328"/>
        <v>1.0000023809523813</v>
      </c>
      <c r="BC363" s="195"/>
      <c r="BD363" s="193"/>
    </row>
    <row r="364" spans="1:89" s="196" customFormat="1" x14ac:dyDescent="0.25">
      <c r="A364" s="295"/>
      <c r="B364" s="193" t="s">
        <v>106</v>
      </c>
      <c r="C364" s="298"/>
      <c r="D364" s="194">
        <v>0</v>
      </c>
      <c r="E364" s="194">
        <v>0</v>
      </c>
      <c r="F364" s="194">
        <v>0</v>
      </c>
      <c r="G364" s="194">
        <v>0</v>
      </c>
      <c r="H364" s="194">
        <v>0</v>
      </c>
      <c r="I364" s="194">
        <v>0</v>
      </c>
      <c r="J364" s="194">
        <v>0</v>
      </c>
      <c r="K364" s="194">
        <v>0</v>
      </c>
      <c r="L364" s="194">
        <v>0</v>
      </c>
      <c r="M364" s="194">
        <v>0</v>
      </c>
      <c r="N364" s="194">
        <v>0.05</v>
      </c>
      <c r="O364" s="194">
        <v>0</v>
      </c>
      <c r="P364" s="194">
        <v>0</v>
      </c>
      <c r="Q364" s="194">
        <v>0</v>
      </c>
      <c r="R364" s="194">
        <v>0</v>
      </c>
      <c r="S364" s="194">
        <v>0</v>
      </c>
      <c r="T364" s="194">
        <v>0</v>
      </c>
      <c r="U364" s="194">
        <v>0</v>
      </c>
      <c r="V364" s="194">
        <v>0</v>
      </c>
      <c r="W364" s="194">
        <v>0</v>
      </c>
      <c r="X364" s="194">
        <f t="shared" ref="X364:AO364" si="329">+(0.34-0.05)/18</f>
        <v>1.6111111111111114E-2</v>
      </c>
      <c r="Y364" s="194">
        <f t="shared" si="329"/>
        <v>1.6111111111111114E-2</v>
      </c>
      <c r="Z364" s="194">
        <f t="shared" si="329"/>
        <v>1.6111111111111114E-2</v>
      </c>
      <c r="AA364" s="194">
        <f t="shared" si="329"/>
        <v>1.6111111111111114E-2</v>
      </c>
      <c r="AB364" s="194">
        <f t="shared" si="329"/>
        <v>1.6111111111111114E-2</v>
      </c>
      <c r="AC364" s="194">
        <f t="shared" si="329"/>
        <v>1.6111111111111114E-2</v>
      </c>
      <c r="AD364" s="194">
        <f t="shared" si="329"/>
        <v>1.6111111111111114E-2</v>
      </c>
      <c r="AE364" s="194">
        <f t="shared" si="329"/>
        <v>1.6111111111111114E-2</v>
      </c>
      <c r="AF364" s="82">
        <f t="shared" si="329"/>
        <v>1.6111111111111114E-2</v>
      </c>
      <c r="AG364" s="194">
        <f t="shared" si="329"/>
        <v>1.6111111111111114E-2</v>
      </c>
      <c r="AH364" s="194">
        <f t="shared" si="329"/>
        <v>1.6111111111111114E-2</v>
      </c>
      <c r="AI364" s="194">
        <f t="shared" si="329"/>
        <v>1.6111111111111114E-2</v>
      </c>
      <c r="AJ364" s="194">
        <f t="shared" si="329"/>
        <v>1.6111111111111114E-2</v>
      </c>
      <c r="AK364" s="194">
        <f t="shared" si="329"/>
        <v>1.6111111111111114E-2</v>
      </c>
      <c r="AL364" s="194">
        <f t="shared" si="329"/>
        <v>1.6111111111111114E-2</v>
      </c>
      <c r="AM364" s="194">
        <f t="shared" si="329"/>
        <v>1.6111111111111114E-2</v>
      </c>
      <c r="AN364" s="194">
        <f t="shared" si="329"/>
        <v>1.6111111111111114E-2</v>
      </c>
      <c r="AO364" s="194">
        <f t="shared" si="329"/>
        <v>1.6111111111111114E-2</v>
      </c>
      <c r="AP364" s="194">
        <v>0.66</v>
      </c>
      <c r="AQ364" s="194">
        <v>0</v>
      </c>
      <c r="AR364" s="194">
        <v>0</v>
      </c>
      <c r="AS364" s="194">
        <v>0</v>
      </c>
      <c r="AT364" s="194">
        <v>0</v>
      </c>
      <c r="AU364" s="194">
        <v>0</v>
      </c>
      <c r="AV364" s="194">
        <v>0</v>
      </c>
      <c r="AW364" s="194">
        <v>0</v>
      </c>
      <c r="AX364" s="194">
        <v>0</v>
      </c>
      <c r="AY364" s="194">
        <v>0</v>
      </c>
      <c r="AZ364" s="194">
        <v>0</v>
      </c>
      <c r="BA364" s="194">
        <v>0</v>
      </c>
      <c r="BB364" s="194">
        <v>0</v>
      </c>
      <c r="BC364" s="195">
        <f>SUM(N364:BB364)</f>
        <v>1</v>
      </c>
      <c r="BD364" s="193"/>
    </row>
    <row r="365" spans="1:89" s="196" customFormat="1" x14ac:dyDescent="0.25">
      <c r="A365" s="295"/>
      <c r="B365" s="193" t="s">
        <v>107</v>
      </c>
      <c r="C365" s="298"/>
      <c r="D365" s="194">
        <f>+D364</f>
        <v>0</v>
      </c>
      <c r="E365" s="194">
        <f t="shared" ref="E365:AJ365" si="330">+D365+E364</f>
        <v>0</v>
      </c>
      <c r="F365" s="194">
        <f t="shared" si="330"/>
        <v>0</v>
      </c>
      <c r="G365" s="194">
        <f t="shared" si="330"/>
        <v>0</v>
      </c>
      <c r="H365" s="194">
        <f t="shared" si="330"/>
        <v>0</v>
      </c>
      <c r="I365" s="194">
        <f t="shared" si="330"/>
        <v>0</v>
      </c>
      <c r="J365" s="194">
        <f t="shared" si="330"/>
        <v>0</v>
      </c>
      <c r="K365" s="194">
        <f t="shared" si="330"/>
        <v>0</v>
      </c>
      <c r="L365" s="194">
        <f t="shared" si="330"/>
        <v>0</v>
      </c>
      <c r="M365" s="194">
        <f t="shared" si="330"/>
        <v>0</v>
      </c>
      <c r="N365" s="194">
        <f t="shared" si="330"/>
        <v>0.05</v>
      </c>
      <c r="O365" s="194">
        <f t="shared" si="330"/>
        <v>0.05</v>
      </c>
      <c r="P365" s="194">
        <f t="shared" si="330"/>
        <v>0.05</v>
      </c>
      <c r="Q365" s="194">
        <f t="shared" si="330"/>
        <v>0.05</v>
      </c>
      <c r="R365" s="194">
        <f t="shared" si="330"/>
        <v>0.05</v>
      </c>
      <c r="S365" s="194">
        <f t="shared" si="330"/>
        <v>0.05</v>
      </c>
      <c r="T365" s="194">
        <f t="shared" si="330"/>
        <v>0.05</v>
      </c>
      <c r="U365" s="194">
        <f t="shared" si="330"/>
        <v>0.05</v>
      </c>
      <c r="V365" s="194">
        <f t="shared" si="330"/>
        <v>0.05</v>
      </c>
      <c r="W365" s="194">
        <f t="shared" si="330"/>
        <v>0.05</v>
      </c>
      <c r="X365" s="194">
        <f t="shared" si="330"/>
        <v>6.611111111111112E-2</v>
      </c>
      <c r="Y365" s="194">
        <f t="shared" si="330"/>
        <v>8.2222222222222238E-2</v>
      </c>
      <c r="Z365" s="194">
        <f t="shared" si="330"/>
        <v>9.8333333333333356E-2</v>
      </c>
      <c r="AA365" s="194">
        <f t="shared" si="330"/>
        <v>0.11444444444444447</v>
      </c>
      <c r="AB365" s="194">
        <f t="shared" si="330"/>
        <v>0.13055555555555559</v>
      </c>
      <c r="AC365" s="194">
        <f t="shared" si="330"/>
        <v>0.1466666666666667</v>
      </c>
      <c r="AD365" s="194">
        <f t="shared" si="330"/>
        <v>0.1627777777777778</v>
      </c>
      <c r="AE365" s="194">
        <f t="shared" si="330"/>
        <v>0.1788888888888889</v>
      </c>
      <c r="AF365" s="82">
        <f t="shared" si="330"/>
        <v>0.19500000000000001</v>
      </c>
      <c r="AG365" s="194">
        <f t="shared" si="330"/>
        <v>0.21111111111111111</v>
      </c>
      <c r="AH365" s="194">
        <f t="shared" si="330"/>
        <v>0.22722222222222221</v>
      </c>
      <c r="AI365" s="194">
        <f t="shared" si="330"/>
        <v>0.24333333333333332</v>
      </c>
      <c r="AJ365" s="194">
        <f t="shared" si="330"/>
        <v>0.25944444444444442</v>
      </c>
      <c r="AK365" s="194">
        <f t="shared" ref="AK365:BB365" si="331">+AJ365+AK364</f>
        <v>0.27555555555555555</v>
      </c>
      <c r="AL365" s="194">
        <f t="shared" si="331"/>
        <v>0.29166666666666669</v>
      </c>
      <c r="AM365" s="194">
        <f t="shared" si="331"/>
        <v>0.30777777777777782</v>
      </c>
      <c r="AN365" s="194">
        <f t="shared" si="331"/>
        <v>0.32388888888888895</v>
      </c>
      <c r="AO365" s="194">
        <f t="shared" si="331"/>
        <v>0.34000000000000008</v>
      </c>
      <c r="AP365" s="194">
        <f t="shared" si="331"/>
        <v>1</v>
      </c>
      <c r="AQ365" s="194">
        <f t="shared" si="331"/>
        <v>1</v>
      </c>
      <c r="AR365" s="194">
        <f t="shared" si="331"/>
        <v>1</v>
      </c>
      <c r="AS365" s="194">
        <f t="shared" si="331"/>
        <v>1</v>
      </c>
      <c r="AT365" s="194">
        <f t="shared" si="331"/>
        <v>1</v>
      </c>
      <c r="AU365" s="194">
        <f t="shared" si="331"/>
        <v>1</v>
      </c>
      <c r="AV365" s="194">
        <f t="shared" si="331"/>
        <v>1</v>
      </c>
      <c r="AW365" s="194">
        <f t="shared" si="331"/>
        <v>1</v>
      </c>
      <c r="AX365" s="194">
        <f t="shared" si="331"/>
        <v>1</v>
      </c>
      <c r="AY365" s="194">
        <f t="shared" si="331"/>
        <v>1</v>
      </c>
      <c r="AZ365" s="194">
        <f t="shared" si="331"/>
        <v>1</v>
      </c>
      <c r="BA365" s="194">
        <f t="shared" si="331"/>
        <v>1</v>
      </c>
      <c r="BB365" s="194">
        <f t="shared" si="331"/>
        <v>1</v>
      </c>
      <c r="BC365" s="195"/>
      <c r="BD365" s="193"/>
    </row>
    <row r="366" spans="1:89" s="211" customFormat="1" x14ac:dyDescent="0.25">
      <c r="A366" s="295"/>
      <c r="B366" s="208"/>
      <c r="C366" s="298"/>
      <c r="D366" s="209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  <c r="AA366" s="209"/>
      <c r="AB366" s="209"/>
      <c r="AC366" s="209"/>
      <c r="AD366" s="209"/>
      <c r="AE366" s="209"/>
      <c r="AF366" s="83"/>
      <c r="AG366" s="209"/>
      <c r="AH366" s="209"/>
      <c r="AI366" s="209"/>
      <c r="AJ366" s="209"/>
      <c r="AK366" s="209"/>
      <c r="AL366" s="209"/>
      <c r="AM366" s="209"/>
      <c r="AN366" s="209"/>
      <c r="AO366" s="209"/>
      <c r="AP366" s="209"/>
      <c r="AQ366" s="209"/>
      <c r="AR366" s="209"/>
      <c r="AS366" s="209"/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10"/>
      <c r="BD366" s="208"/>
    </row>
    <row r="367" spans="1:89" s="197" customFormat="1" x14ac:dyDescent="0.25">
      <c r="A367" s="295"/>
      <c r="B367" s="197" t="s">
        <v>108</v>
      </c>
      <c r="C367" s="198">
        <v>14.2</v>
      </c>
      <c r="D367" s="199">
        <f t="shared" ref="D367:AI367" si="332">+D363*$C367</f>
        <v>0</v>
      </c>
      <c r="E367" s="199">
        <f t="shared" si="332"/>
        <v>0</v>
      </c>
      <c r="F367" s="199">
        <f t="shared" si="332"/>
        <v>0</v>
      </c>
      <c r="G367" s="199">
        <f t="shared" si="332"/>
        <v>0</v>
      </c>
      <c r="H367" s="199">
        <f t="shared" si="332"/>
        <v>0</v>
      </c>
      <c r="I367" s="199">
        <f t="shared" si="332"/>
        <v>0</v>
      </c>
      <c r="J367" s="199">
        <f t="shared" si="332"/>
        <v>0</v>
      </c>
      <c r="K367" s="199">
        <f t="shared" si="332"/>
        <v>0</v>
      </c>
      <c r="L367" s="199">
        <f t="shared" si="332"/>
        <v>0</v>
      </c>
      <c r="M367" s="199">
        <f t="shared" si="332"/>
        <v>0</v>
      </c>
      <c r="N367" s="199">
        <f t="shared" si="332"/>
        <v>0.70577380952380941</v>
      </c>
      <c r="O367" s="199">
        <f t="shared" si="332"/>
        <v>0.70577380952380941</v>
      </c>
      <c r="P367" s="199">
        <f t="shared" si="332"/>
        <v>0.70577380952380941</v>
      </c>
      <c r="Q367" s="199">
        <f t="shared" si="332"/>
        <v>0.70577380952380941</v>
      </c>
      <c r="R367" s="199">
        <f t="shared" si="332"/>
        <v>0.70577380952380941</v>
      </c>
      <c r="S367" s="199">
        <f t="shared" si="332"/>
        <v>0.70577380952380941</v>
      </c>
      <c r="T367" s="199">
        <f t="shared" si="332"/>
        <v>0.70577380952380941</v>
      </c>
      <c r="U367" s="199">
        <f t="shared" si="332"/>
        <v>0.70577380952380941</v>
      </c>
      <c r="V367" s="199">
        <f t="shared" si="332"/>
        <v>0.70577380952380941</v>
      </c>
      <c r="W367" s="199">
        <f t="shared" si="332"/>
        <v>0.70577380952380941</v>
      </c>
      <c r="X367" s="199">
        <f t="shared" si="332"/>
        <v>1.4160104761904762</v>
      </c>
      <c r="Y367" s="199">
        <f t="shared" si="332"/>
        <v>2.1262471428571432</v>
      </c>
      <c r="Z367" s="199">
        <f t="shared" si="332"/>
        <v>2.8364838095238096</v>
      </c>
      <c r="AA367" s="199">
        <f t="shared" si="332"/>
        <v>3.546720476190476</v>
      </c>
      <c r="AB367" s="199">
        <f t="shared" si="332"/>
        <v>4.256957142857142</v>
      </c>
      <c r="AC367" s="199">
        <f t="shared" si="332"/>
        <v>4.9671938095238088</v>
      </c>
      <c r="AD367" s="199">
        <f t="shared" si="332"/>
        <v>5.6774304761904757</v>
      </c>
      <c r="AE367" s="199">
        <f t="shared" si="332"/>
        <v>6.3876671428571417</v>
      </c>
      <c r="AF367" s="90">
        <f t="shared" si="332"/>
        <v>7.0979038095238085</v>
      </c>
      <c r="AG367" s="199">
        <f t="shared" si="332"/>
        <v>7.8081404761904745</v>
      </c>
      <c r="AH367" s="199">
        <f t="shared" si="332"/>
        <v>8.5183771428571422</v>
      </c>
      <c r="AI367" s="199">
        <f t="shared" si="332"/>
        <v>9.2286138095238091</v>
      </c>
      <c r="AJ367" s="199">
        <f t="shared" ref="AJ367:BB367" si="333">+AJ363*$C367</f>
        <v>9.9388504761904759</v>
      </c>
      <c r="AK367" s="199">
        <f t="shared" si="333"/>
        <v>10.649087142857143</v>
      </c>
      <c r="AL367" s="199">
        <f t="shared" si="333"/>
        <v>11.359323809523811</v>
      </c>
      <c r="AM367" s="199">
        <f t="shared" si="333"/>
        <v>12.069560476190478</v>
      </c>
      <c r="AN367" s="199">
        <f t="shared" si="333"/>
        <v>12.779797142857145</v>
      </c>
      <c r="AO367" s="199">
        <f t="shared" si="333"/>
        <v>13.490033809523812</v>
      </c>
      <c r="AP367" s="199">
        <f t="shared" si="333"/>
        <v>13.490033809523812</v>
      </c>
      <c r="AQ367" s="199">
        <f t="shared" si="333"/>
        <v>13.490033809523812</v>
      </c>
      <c r="AR367" s="199">
        <f t="shared" si="333"/>
        <v>13.490033809523812</v>
      </c>
      <c r="AS367" s="199">
        <f t="shared" si="333"/>
        <v>13.490033809523812</v>
      </c>
      <c r="AT367" s="199">
        <f t="shared" si="333"/>
        <v>14.200033809523813</v>
      </c>
      <c r="AU367" s="199">
        <f t="shared" si="333"/>
        <v>14.200033809523813</v>
      </c>
      <c r="AV367" s="199">
        <f t="shared" si="333"/>
        <v>14.200033809523813</v>
      </c>
      <c r="AW367" s="199">
        <f t="shared" si="333"/>
        <v>14.200033809523813</v>
      </c>
      <c r="AX367" s="199">
        <f t="shared" si="333"/>
        <v>14.200033809523813</v>
      </c>
      <c r="AY367" s="199">
        <f t="shared" si="333"/>
        <v>14.200033809523813</v>
      </c>
      <c r="AZ367" s="199">
        <f t="shared" si="333"/>
        <v>14.200033809523813</v>
      </c>
      <c r="BA367" s="199">
        <f t="shared" si="333"/>
        <v>14.200033809523813</v>
      </c>
      <c r="BB367" s="199">
        <f t="shared" si="333"/>
        <v>14.200033809523813</v>
      </c>
      <c r="BC367" s="200"/>
      <c r="BD367" s="201"/>
      <c r="BE367" s="201"/>
      <c r="BF367" s="201"/>
      <c r="BG367" s="201"/>
      <c r="BH367" s="201"/>
      <c r="BI367" s="201"/>
      <c r="BJ367" s="201"/>
      <c r="BK367" s="201"/>
      <c r="BL367" s="201"/>
      <c r="BM367" s="201"/>
      <c r="BN367" s="201"/>
      <c r="BO367" s="201"/>
      <c r="BP367" s="201"/>
      <c r="BQ367" s="201"/>
      <c r="BR367" s="201"/>
      <c r="BS367" s="201"/>
      <c r="BT367" s="201"/>
      <c r="BU367" s="201"/>
      <c r="BV367" s="201"/>
      <c r="BW367" s="201"/>
      <c r="BX367" s="201"/>
      <c r="BY367" s="201"/>
      <c r="BZ367" s="201"/>
      <c r="CA367" s="201"/>
      <c r="CB367" s="201"/>
      <c r="CC367" s="201"/>
      <c r="CD367" s="201"/>
      <c r="CE367" s="201"/>
      <c r="CF367" s="201"/>
      <c r="CG367" s="201"/>
      <c r="CH367" s="201"/>
      <c r="CI367" s="201"/>
      <c r="CJ367" s="201"/>
      <c r="CK367" s="201"/>
    </row>
    <row r="368" spans="1:89" s="202" customFormat="1" ht="13.8" thickBot="1" x14ac:dyDescent="0.3">
      <c r="A368" s="296"/>
      <c r="B368" s="202" t="s">
        <v>109</v>
      </c>
      <c r="C368" s="203" t="str">
        <f>+'NTP or Sold'!B36</f>
        <v>Committed</v>
      </c>
      <c r="D368" s="204">
        <f t="shared" ref="D368:AI368" si="334">+D365*$C367</f>
        <v>0</v>
      </c>
      <c r="E368" s="204">
        <f t="shared" si="334"/>
        <v>0</v>
      </c>
      <c r="F368" s="204">
        <f t="shared" si="334"/>
        <v>0</v>
      </c>
      <c r="G368" s="204">
        <f t="shared" si="334"/>
        <v>0</v>
      </c>
      <c r="H368" s="204">
        <f t="shared" si="334"/>
        <v>0</v>
      </c>
      <c r="I368" s="204">
        <f t="shared" si="334"/>
        <v>0</v>
      </c>
      <c r="J368" s="204">
        <f t="shared" si="334"/>
        <v>0</v>
      </c>
      <c r="K368" s="204">
        <f t="shared" si="334"/>
        <v>0</v>
      </c>
      <c r="L368" s="204">
        <f t="shared" si="334"/>
        <v>0</v>
      </c>
      <c r="M368" s="204">
        <f t="shared" si="334"/>
        <v>0</v>
      </c>
      <c r="N368" s="204">
        <f t="shared" si="334"/>
        <v>0.71</v>
      </c>
      <c r="O368" s="204">
        <f t="shared" si="334"/>
        <v>0.71</v>
      </c>
      <c r="P368" s="204">
        <f t="shared" si="334"/>
        <v>0.71</v>
      </c>
      <c r="Q368" s="204">
        <f t="shared" si="334"/>
        <v>0.71</v>
      </c>
      <c r="R368" s="204">
        <f t="shared" si="334"/>
        <v>0.71</v>
      </c>
      <c r="S368" s="204">
        <f t="shared" si="334"/>
        <v>0.71</v>
      </c>
      <c r="T368" s="204">
        <f t="shared" si="334"/>
        <v>0.71</v>
      </c>
      <c r="U368" s="204">
        <f t="shared" si="334"/>
        <v>0.71</v>
      </c>
      <c r="V368" s="204">
        <f t="shared" si="334"/>
        <v>0.71</v>
      </c>
      <c r="W368" s="204">
        <f t="shared" si="334"/>
        <v>0.71</v>
      </c>
      <c r="X368" s="204">
        <f t="shared" si="334"/>
        <v>0.93877777777777782</v>
      </c>
      <c r="Y368" s="204">
        <f t="shared" si="334"/>
        <v>1.1675555555555557</v>
      </c>
      <c r="Z368" s="204">
        <f t="shared" si="334"/>
        <v>1.3963333333333336</v>
      </c>
      <c r="AA368" s="204">
        <f t="shared" si="334"/>
        <v>1.6251111111111114</v>
      </c>
      <c r="AB368" s="204">
        <f t="shared" si="334"/>
        <v>1.8538888888888894</v>
      </c>
      <c r="AC368" s="204">
        <f t="shared" si="334"/>
        <v>2.0826666666666669</v>
      </c>
      <c r="AD368" s="204">
        <f t="shared" si="334"/>
        <v>2.3114444444444446</v>
      </c>
      <c r="AE368" s="204">
        <f t="shared" si="334"/>
        <v>2.5402222222222224</v>
      </c>
      <c r="AF368" s="136">
        <f t="shared" si="334"/>
        <v>2.7690000000000001</v>
      </c>
      <c r="AG368" s="204">
        <f t="shared" si="334"/>
        <v>2.9977777777777774</v>
      </c>
      <c r="AH368" s="204">
        <f t="shared" si="334"/>
        <v>3.2265555555555552</v>
      </c>
      <c r="AI368" s="204">
        <f t="shared" si="334"/>
        <v>3.4553333333333329</v>
      </c>
      <c r="AJ368" s="204">
        <f t="shared" ref="AJ368:BB368" si="335">+AJ365*$C367</f>
        <v>3.6841111111111107</v>
      </c>
      <c r="AK368" s="204">
        <f t="shared" si="335"/>
        <v>3.9128888888888889</v>
      </c>
      <c r="AL368" s="204">
        <f t="shared" si="335"/>
        <v>4.1416666666666666</v>
      </c>
      <c r="AM368" s="204">
        <f t="shared" si="335"/>
        <v>4.3704444444444448</v>
      </c>
      <c r="AN368" s="204">
        <f t="shared" si="335"/>
        <v>4.599222222222223</v>
      </c>
      <c r="AO368" s="204">
        <f t="shared" si="335"/>
        <v>4.8280000000000012</v>
      </c>
      <c r="AP368" s="204">
        <f t="shared" si="335"/>
        <v>14.2</v>
      </c>
      <c r="AQ368" s="204">
        <f t="shared" si="335"/>
        <v>14.2</v>
      </c>
      <c r="AR368" s="204">
        <f t="shared" si="335"/>
        <v>14.2</v>
      </c>
      <c r="AS368" s="204">
        <f t="shared" si="335"/>
        <v>14.2</v>
      </c>
      <c r="AT368" s="204">
        <f t="shared" si="335"/>
        <v>14.2</v>
      </c>
      <c r="AU368" s="204">
        <f t="shared" si="335"/>
        <v>14.2</v>
      </c>
      <c r="AV368" s="204">
        <f t="shared" si="335"/>
        <v>14.2</v>
      </c>
      <c r="AW368" s="204">
        <f t="shared" si="335"/>
        <v>14.2</v>
      </c>
      <c r="AX368" s="204">
        <f t="shared" si="335"/>
        <v>14.2</v>
      </c>
      <c r="AY368" s="204">
        <f t="shared" si="335"/>
        <v>14.2</v>
      </c>
      <c r="AZ368" s="204">
        <f t="shared" si="335"/>
        <v>14.2</v>
      </c>
      <c r="BA368" s="204">
        <f t="shared" si="335"/>
        <v>14.2</v>
      </c>
      <c r="BB368" s="204">
        <f t="shared" si="335"/>
        <v>14.2</v>
      </c>
      <c r="BC368" s="205"/>
      <c r="BD368" s="206"/>
      <c r="BE368" s="206"/>
      <c r="BF368" s="206"/>
      <c r="BG368" s="206"/>
      <c r="BH368" s="206"/>
      <c r="BI368" s="206"/>
      <c r="BJ368" s="206"/>
      <c r="BK368" s="206"/>
      <c r="BL368" s="206"/>
      <c r="BM368" s="206"/>
      <c r="BN368" s="206"/>
      <c r="BO368" s="206"/>
      <c r="BP368" s="206"/>
      <c r="BQ368" s="206"/>
      <c r="BR368" s="206"/>
      <c r="BS368" s="206"/>
      <c r="BT368" s="206"/>
      <c r="BU368" s="206"/>
      <c r="BV368" s="206"/>
      <c r="BW368" s="206"/>
      <c r="BX368" s="206"/>
      <c r="BY368" s="206"/>
      <c r="BZ368" s="206"/>
      <c r="CA368" s="206"/>
      <c r="CB368" s="206"/>
      <c r="CC368" s="206"/>
      <c r="CD368" s="206"/>
      <c r="CE368" s="206"/>
      <c r="CF368" s="206"/>
      <c r="CG368" s="206"/>
      <c r="CH368" s="206"/>
      <c r="CI368" s="206"/>
      <c r="CJ368" s="206"/>
      <c r="CK368" s="206"/>
    </row>
    <row r="369" spans="1:89" s="192" customFormat="1" ht="15" customHeight="1" thickTop="1" x14ac:dyDescent="0.25">
      <c r="A369" s="294">
        <f>+A361+1</f>
        <v>9</v>
      </c>
      <c r="B369" s="189" t="str">
        <f>+'NTP or Sold'!G37</f>
        <v>LM6000</v>
      </c>
      <c r="C369" s="297" t="str">
        <f>+'NTP or Sold'!S37</f>
        <v>Elektrobolt (ESA) - 85%</v>
      </c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  <c r="AA369" s="190"/>
      <c r="AB369" s="190"/>
      <c r="AC369" s="190"/>
      <c r="AD369" s="190"/>
      <c r="AE369" s="190"/>
      <c r="AF369" s="84"/>
      <c r="AG369" s="190"/>
      <c r="AH369" s="190"/>
      <c r="AI369" s="190"/>
      <c r="AJ369" s="190"/>
      <c r="AK369" s="190"/>
      <c r="AL369" s="190"/>
      <c r="AM369" s="190"/>
      <c r="AN369" s="190"/>
      <c r="AO369" s="190"/>
      <c r="AP369" s="190"/>
      <c r="AQ369" s="190"/>
      <c r="AR369" s="190"/>
      <c r="AS369" s="190"/>
      <c r="AT369" s="190"/>
      <c r="AU369" s="190"/>
      <c r="AV369" s="190"/>
      <c r="AW369" s="190"/>
      <c r="AX369" s="190"/>
      <c r="AY369" s="190"/>
      <c r="AZ369" s="190"/>
      <c r="BA369" s="190"/>
      <c r="BB369" s="190"/>
      <c r="BC369" s="191"/>
    </row>
    <row r="370" spans="1:89" s="196" customFormat="1" x14ac:dyDescent="0.25">
      <c r="A370" s="295"/>
      <c r="B370" s="193" t="s">
        <v>104</v>
      </c>
      <c r="C370" s="298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f>16.7/336</f>
        <v>4.9702380952380949E-2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6">+(0.95-0.0497)/18</f>
        <v>5.0016666666666668E-2</v>
      </c>
      <c r="Y370" s="194">
        <f t="shared" si="336"/>
        <v>5.0016666666666668E-2</v>
      </c>
      <c r="Z370" s="194">
        <f t="shared" si="336"/>
        <v>5.0016666666666668E-2</v>
      </c>
      <c r="AA370" s="194">
        <f t="shared" si="336"/>
        <v>5.0016666666666668E-2</v>
      </c>
      <c r="AB370" s="194">
        <f t="shared" si="336"/>
        <v>5.0016666666666668E-2</v>
      </c>
      <c r="AC370" s="194">
        <f t="shared" si="336"/>
        <v>5.0016666666666668E-2</v>
      </c>
      <c r="AD370" s="194">
        <f t="shared" si="336"/>
        <v>5.0016666666666668E-2</v>
      </c>
      <c r="AE370" s="194">
        <f t="shared" si="336"/>
        <v>5.0016666666666668E-2</v>
      </c>
      <c r="AF370" s="82">
        <f t="shared" si="336"/>
        <v>5.0016666666666668E-2</v>
      </c>
      <c r="AG370" s="194">
        <f t="shared" si="336"/>
        <v>5.0016666666666668E-2</v>
      </c>
      <c r="AH370" s="194">
        <f t="shared" si="336"/>
        <v>5.0016666666666668E-2</v>
      </c>
      <c r="AI370" s="194">
        <f t="shared" si="336"/>
        <v>5.0016666666666668E-2</v>
      </c>
      <c r="AJ370" s="194">
        <f t="shared" si="336"/>
        <v>5.0016666666666668E-2</v>
      </c>
      <c r="AK370" s="194">
        <f t="shared" si="336"/>
        <v>5.0016666666666668E-2</v>
      </c>
      <c r="AL370" s="194">
        <f t="shared" si="336"/>
        <v>5.0016666666666668E-2</v>
      </c>
      <c r="AM370" s="194">
        <f t="shared" si="336"/>
        <v>5.0016666666666668E-2</v>
      </c>
      <c r="AN370" s="194">
        <f t="shared" si="336"/>
        <v>5.0016666666666668E-2</v>
      </c>
      <c r="AO370" s="194">
        <f t="shared" si="336"/>
        <v>5.0016666666666668E-2</v>
      </c>
      <c r="AP370" s="194">
        <v>0</v>
      </c>
      <c r="AQ370" s="194">
        <v>0</v>
      </c>
      <c r="AR370" s="194">
        <v>0</v>
      </c>
      <c r="AS370" s="194">
        <v>0</v>
      </c>
      <c r="AT370" s="194">
        <v>0.05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1.0000023809523813</v>
      </c>
      <c r="BD370" s="193"/>
    </row>
    <row r="371" spans="1:89" s="196" customFormat="1" x14ac:dyDescent="0.25">
      <c r="A371" s="295"/>
      <c r="B371" s="193" t="s">
        <v>105</v>
      </c>
      <c r="C371" s="298"/>
      <c r="D371" s="194">
        <f>+D370</f>
        <v>0</v>
      </c>
      <c r="E371" s="194">
        <f t="shared" ref="E371:AJ371" si="337">+D371+E370</f>
        <v>0</v>
      </c>
      <c r="F371" s="194">
        <f t="shared" si="337"/>
        <v>0</v>
      </c>
      <c r="G371" s="194">
        <f t="shared" si="337"/>
        <v>0</v>
      </c>
      <c r="H371" s="194">
        <f t="shared" si="337"/>
        <v>0</v>
      </c>
      <c r="I371" s="194">
        <f t="shared" si="337"/>
        <v>0</v>
      </c>
      <c r="J371" s="194">
        <f t="shared" si="337"/>
        <v>0</v>
      </c>
      <c r="K371" s="194">
        <f t="shared" si="337"/>
        <v>0</v>
      </c>
      <c r="L371" s="194">
        <f t="shared" si="337"/>
        <v>0</v>
      </c>
      <c r="M371" s="194">
        <f t="shared" si="337"/>
        <v>0</v>
      </c>
      <c r="N371" s="194">
        <f t="shared" si="337"/>
        <v>4.9702380952380949E-2</v>
      </c>
      <c r="O371" s="194">
        <f t="shared" si="337"/>
        <v>4.9702380952380949E-2</v>
      </c>
      <c r="P371" s="194">
        <f t="shared" si="337"/>
        <v>4.9702380952380949E-2</v>
      </c>
      <c r="Q371" s="194">
        <f t="shared" si="337"/>
        <v>4.9702380952380949E-2</v>
      </c>
      <c r="R371" s="194">
        <f t="shared" si="337"/>
        <v>4.9702380952380949E-2</v>
      </c>
      <c r="S371" s="194">
        <f t="shared" si="337"/>
        <v>4.9702380952380949E-2</v>
      </c>
      <c r="T371" s="194">
        <f t="shared" si="337"/>
        <v>4.9702380952380949E-2</v>
      </c>
      <c r="U371" s="194">
        <f t="shared" si="337"/>
        <v>4.9702380952380949E-2</v>
      </c>
      <c r="V371" s="194">
        <f t="shared" si="337"/>
        <v>4.9702380952380949E-2</v>
      </c>
      <c r="W371" s="194">
        <f t="shared" si="337"/>
        <v>4.9702380952380949E-2</v>
      </c>
      <c r="X371" s="194">
        <f t="shared" si="337"/>
        <v>9.9719047619047624E-2</v>
      </c>
      <c r="Y371" s="194">
        <f t="shared" si="337"/>
        <v>0.14973571428571431</v>
      </c>
      <c r="Z371" s="194">
        <f t="shared" si="337"/>
        <v>0.19975238095238096</v>
      </c>
      <c r="AA371" s="194">
        <f t="shared" si="337"/>
        <v>0.24976904761904761</v>
      </c>
      <c r="AB371" s="194">
        <f t="shared" si="337"/>
        <v>0.29978571428571427</v>
      </c>
      <c r="AC371" s="194">
        <f t="shared" si="337"/>
        <v>0.34980238095238092</v>
      </c>
      <c r="AD371" s="194">
        <f t="shared" si="337"/>
        <v>0.39981904761904757</v>
      </c>
      <c r="AE371" s="194">
        <f t="shared" si="337"/>
        <v>0.44983571428571423</v>
      </c>
      <c r="AF371" s="82">
        <f t="shared" si="337"/>
        <v>0.49985238095238088</v>
      </c>
      <c r="AG371" s="194">
        <f t="shared" si="337"/>
        <v>0.54986904761904754</v>
      </c>
      <c r="AH371" s="194">
        <f t="shared" si="337"/>
        <v>0.59988571428571424</v>
      </c>
      <c r="AI371" s="194">
        <f t="shared" si="337"/>
        <v>0.64990238095238095</v>
      </c>
      <c r="AJ371" s="194">
        <f t="shared" si="337"/>
        <v>0.69991904761904766</v>
      </c>
      <c r="AK371" s="194">
        <f t="shared" ref="AK371:BB371" si="338">+AJ371+AK370</f>
        <v>0.74993571428571437</v>
      </c>
      <c r="AL371" s="194">
        <f t="shared" si="338"/>
        <v>0.79995238095238108</v>
      </c>
      <c r="AM371" s="194">
        <f t="shared" si="338"/>
        <v>0.84996904761904779</v>
      </c>
      <c r="AN371" s="194">
        <f t="shared" si="338"/>
        <v>0.8999857142857145</v>
      </c>
      <c r="AO371" s="194">
        <f t="shared" si="338"/>
        <v>0.95000238095238121</v>
      </c>
      <c r="AP371" s="194">
        <f t="shared" si="338"/>
        <v>0.95000238095238121</v>
      </c>
      <c r="AQ371" s="194">
        <f t="shared" si="338"/>
        <v>0.95000238095238121</v>
      </c>
      <c r="AR371" s="194">
        <f t="shared" si="338"/>
        <v>0.95000238095238121</v>
      </c>
      <c r="AS371" s="194">
        <f t="shared" si="338"/>
        <v>0.95000238095238121</v>
      </c>
      <c r="AT371" s="194">
        <f t="shared" si="338"/>
        <v>1.0000023809523813</v>
      </c>
      <c r="AU371" s="194">
        <f t="shared" si="338"/>
        <v>1.0000023809523813</v>
      </c>
      <c r="AV371" s="194">
        <f t="shared" si="338"/>
        <v>1.0000023809523813</v>
      </c>
      <c r="AW371" s="194">
        <f t="shared" si="338"/>
        <v>1.0000023809523813</v>
      </c>
      <c r="AX371" s="194">
        <f t="shared" si="338"/>
        <v>1.0000023809523813</v>
      </c>
      <c r="AY371" s="194">
        <f t="shared" si="338"/>
        <v>1.0000023809523813</v>
      </c>
      <c r="AZ371" s="194">
        <f t="shared" si="338"/>
        <v>1.0000023809523813</v>
      </c>
      <c r="BA371" s="194">
        <f t="shared" si="338"/>
        <v>1.0000023809523813</v>
      </c>
      <c r="BB371" s="194">
        <f t="shared" si="338"/>
        <v>1.0000023809523813</v>
      </c>
      <c r="BC371" s="195"/>
      <c r="BD371" s="193"/>
    </row>
    <row r="372" spans="1:89" s="196" customFormat="1" x14ac:dyDescent="0.25">
      <c r="A372" s="295"/>
      <c r="B372" s="193" t="s">
        <v>106</v>
      </c>
      <c r="C372" s="298"/>
      <c r="D372" s="194">
        <v>0</v>
      </c>
      <c r="E372" s="194">
        <v>0</v>
      </c>
      <c r="F372" s="194">
        <v>0</v>
      </c>
      <c r="G372" s="194">
        <v>0</v>
      </c>
      <c r="H372" s="194">
        <v>0</v>
      </c>
      <c r="I372" s="194">
        <v>0</v>
      </c>
      <c r="J372" s="194">
        <v>0</v>
      </c>
      <c r="K372" s="194">
        <v>0</v>
      </c>
      <c r="L372" s="194">
        <v>0</v>
      </c>
      <c r="M372" s="194">
        <v>0</v>
      </c>
      <c r="N372" s="194">
        <v>0.05</v>
      </c>
      <c r="O372" s="194">
        <v>0</v>
      </c>
      <c r="P372" s="194">
        <v>0</v>
      </c>
      <c r="Q372" s="194">
        <v>0</v>
      </c>
      <c r="R372" s="194">
        <v>0</v>
      </c>
      <c r="S372" s="194">
        <v>0</v>
      </c>
      <c r="T372" s="194">
        <v>0</v>
      </c>
      <c r="U372" s="194">
        <v>0</v>
      </c>
      <c r="V372" s="194">
        <v>0</v>
      </c>
      <c r="W372" s="194">
        <v>0</v>
      </c>
      <c r="X372" s="194">
        <f t="shared" ref="X372:AO372" si="339">+(0.34-0.05)/18</f>
        <v>1.6111111111111114E-2</v>
      </c>
      <c r="Y372" s="194">
        <f t="shared" si="339"/>
        <v>1.6111111111111114E-2</v>
      </c>
      <c r="Z372" s="194">
        <f t="shared" si="339"/>
        <v>1.6111111111111114E-2</v>
      </c>
      <c r="AA372" s="194">
        <f t="shared" si="339"/>
        <v>1.6111111111111114E-2</v>
      </c>
      <c r="AB372" s="194">
        <f t="shared" si="339"/>
        <v>1.6111111111111114E-2</v>
      </c>
      <c r="AC372" s="194">
        <f t="shared" si="339"/>
        <v>1.6111111111111114E-2</v>
      </c>
      <c r="AD372" s="194">
        <f t="shared" si="339"/>
        <v>1.6111111111111114E-2</v>
      </c>
      <c r="AE372" s="194">
        <f t="shared" si="339"/>
        <v>1.6111111111111114E-2</v>
      </c>
      <c r="AF372" s="82">
        <f t="shared" si="339"/>
        <v>1.6111111111111114E-2</v>
      </c>
      <c r="AG372" s="194">
        <f t="shared" si="339"/>
        <v>1.6111111111111114E-2</v>
      </c>
      <c r="AH372" s="194">
        <f t="shared" si="339"/>
        <v>1.6111111111111114E-2</v>
      </c>
      <c r="AI372" s="194">
        <f t="shared" si="339"/>
        <v>1.6111111111111114E-2</v>
      </c>
      <c r="AJ372" s="194">
        <f t="shared" si="339"/>
        <v>1.6111111111111114E-2</v>
      </c>
      <c r="AK372" s="194">
        <f t="shared" si="339"/>
        <v>1.6111111111111114E-2</v>
      </c>
      <c r="AL372" s="194">
        <f t="shared" si="339"/>
        <v>1.6111111111111114E-2</v>
      </c>
      <c r="AM372" s="194">
        <f t="shared" si="339"/>
        <v>1.6111111111111114E-2</v>
      </c>
      <c r="AN372" s="194">
        <f t="shared" si="339"/>
        <v>1.6111111111111114E-2</v>
      </c>
      <c r="AO372" s="194">
        <f t="shared" si="339"/>
        <v>1.6111111111111114E-2</v>
      </c>
      <c r="AP372" s="194">
        <v>0.66</v>
      </c>
      <c r="AQ372" s="194">
        <v>0</v>
      </c>
      <c r="AR372" s="194">
        <v>0</v>
      </c>
      <c r="AS372" s="194">
        <v>0</v>
      </c>
      <c r="AT372" s="194">
        <v>0</v>
      </c>
      <c r="AU372" s="194">
        <v>0</v>
      </c>
      <c r="AV372" s="194">
        <v>0</v>
      </c>
      <c r="AW372" s="194">
        <v>0</v>
      </c>
      <c r="AX372" s="194">
        <v>0</v>
      </c>
      <c r="AY372" s="194">
        <v>0</v>
      </c>
      <c r="AZ372" s="194">
        <v>0</v>
      </c>
      <c r="BA372" s="194">
        <v>0</v>
      </c>
      <c r="BB372" s="194">
        <v>0</v>
      </c>
      <c r="BC372" s="195">
        <f>SUM(N372:BB372)</f>
        <v>1</v>
      </c>
      <c r="BD372" s="193"/>
    </row>
    <row r="373" spans="1:89" s="196" customFormat="1" x14ac:dyDescent="0.25">
      <c r="A373" s="295"/>
      <c r="B373" s="193" t="s">
        <v>107</v>
      </c>
      <c r="C373" s="298"/>
      <c r="D373" s="194">
        <f>+D372</f>
        <v>0</v>
      </c>
      <c r="E373" s="194">
        <f t="shared" ref="E373:AJ373" si="340">+D373+E372</f>
        <v>0</v>
      </c>
      <c r="F373" s="194">
        <f t="shared" si="340"/>
        <v>0</v>
      </c>
      <c r="G373" s="194">
        <f t="shared" si="340"/>
        <v>0</v>
      </c>
      <c r="H373" s="194">
        <f t="shared" si="340"/>
        <v>0</v>
      </c>
      <c r="I373" s="194">
        <f t="shared" si="340"/>
        <v>0</v>
      </c>
      <c r="J373" s="194">
        <f t="shared" si="340"/>
        <v>0</v>
      </c>
      <c r="K373" s="194">
        <f t="shared" si="340"/>
        <v>0</v>
      </c>
      <c r="L373" s="194">
        <f t="shared" si="340"/>
        <v>0</v>
      </c>
      <c r="M373" s="194">
        <f t="shared" si="340"/>
        <v>0</v>
      </c>
      <c r="N373" s="194">
        <f t="shared" si="340"/>
        <v>0.05</v>
      </c>
      <c r="O373" s="194">
        <f t="shared" si="340"/>
        <v>0.05</v>
      </c>
      <c r="P373" s="194">
        <f t="shared" si="340"/>
        <v>0.05</v>
      </c>
      <c r="Q373" s="194">
        <f t="shared" si="340"/>
        <v>0.05</v>
      </c>
      <c r="R373" s="194">
        <f t="shared" si="340"/>
        <v>0.05</v>
      </c>
      <c r="S373" s="194">
        <f t="shared" si="340"/>
        <v>0.05</v>
      </c>
      <c r="T373" s="194">
        <f t="shared" si="340"/>
        <v>0.05</v>
      </c>
      <c r="U373" s="194">
        <f t="shared" si="340"/>
        <v>0.05</v>
      </c>
      <c r="V373" s="194">
        <f t="shared" si="340"/>
        <v>0.05</v>
      </c>
      <c r="W373" s="194">
        <f t="shared" si="340"/>
        <v>0.05</v>
      </c>
      <c r="X373" s="194">
        <f t="shared" si="340"/>
        <v>6.611111111111112E-2</v>
      </c>
      <c r="Y373" s="194">
        <f t="shared" si="340"/>
        <v>8.2222222222222238E-2</v>
      </c>
      <c r="Z373" s="194">
        <f t="shared" si="340"/>
        <v>9.8333333333333356E-2</v>
      </c>
      <c r="AA373" s="194">
        <f t="shared" si="340"/>
        <v>0.11444444444444447</v>
      </c>
      <c r="AB373" s="194">
        <f t="shared" si="340"/>
        <v>0.13055555555555559</v>
      </c>
      <c r="AC373" s="194">
        <f t="shared" si="340"/>
        <v>0.1466666666666667</v>
      </c>
      <c r="AD373" s="194">
        <f t="shared" si="340"/>
        <v>0.1627777777777778</v>
      </c>
      <c r="AE373" s="194">
        <f t="shared" si="340"/>
        <v>0.1788888888888889</v>
      </c>
      <c r="AF373" s="82">
        <f t="shared" si="340"/>
        <v>0.19500000000000001</v>
      </c>
      <c r="AG373" s="194">
        <f t="shared" si="340"/>
        <v>0.21111111111111111</v>
      </c>
      <c r="AH373" s="194">
        <f t="shared" si="340"/>
        <v>0.22722222222222221</v>
      </c>
      <c r="AI373" s="194">
        <f t="shared" si="340"/>
        <v>0.24333333333333332</v>
      </c>
      <c r="AJ373" s="194">
        <f t="shared" si="340"/>
        <v>0.25944444444444442</v>
      </c>
      <c r="AK373" s="194">
        <f t="shared" ref="AK373:BB373" si="341">+AJ373+AK372</f>
        <v>0.27555555555555555</v>
      </c>
      <c r="AL373" s="194">
        <f t="shared" si="341"/>
        <v>0.29166666666666669</v>
      </c>
      <c r="AM373" s="194">
        <f t="shared" si="341"/>
        <v>0.30777777777777782</v>
      </c>
      <c r="AN373" s="194">
        <f t="shared" si="341"/>
        <v>0.32388888888888895</v>
      </c>
      <c r="AO373" s="194">
        <f t="shared" si="341"/>
        <v>0.34000000000000008</v>
      </c>
      <c r="AP373" s="194">
        <f t="shared" si="341"/>
        <v>1</v>
      </c>
      <c r="AQ373" s="194">
        <f t="shared" si="341"/>
        <v>1</v>
      </c>
      <c r="AR373" s="194">
        <f t="shared" si="341"/>
        <v>1</v>
      </c>
      <c r="AS373" s="194">
        <f t="shared" si="341"/>
        <v>1</v>
      </c>
      <c r="AT373" s="194">
        <f t="shared" si="341"/>
        <v>1</v>
      </c>
      <c r="AU373" s="194">
        <f t="shared" si="341"/>
        <v>1</v>
      </c>
      <c r="AV373" s="194">
        <f t="shared" si="341"/>
        <v>1</v>
      </c>
      <c r="AW373" s="194">
        <f t="shared" si="341"/>
        <v>1</v>
      </c>
      <c r="AX373" s="194">
        <f t="shared" si="341"/>
        <v>1</v>
      </c>
      <c r="AY373" s="194">
        <f t="shared" si="341"/>
        <v>1</v>
      </c>
      <c r="AZ373" s="194">
        <f t="shared" si="341"/>
        <v>1</v>
      </c>
      <c r="BA373" s="194">
        <f t="shared" si="341"/>
        <v>1</v>
      </c>
      <c r="BB373" s="194">
        <f t="shared" si="341"/>
        <v>1</v>
      </c>
      <c r="BC373" s="195"/>
      <c r="BD373" s="193"/>
    </row>
    <row r="374" spans="1:89" s="211" customFormat="1" x14ac:dyDescent="0.25">
      <c r="A374" s="295"/>
      <c r="B374" s="208"/>
      <c r="C374" s="298"/>
      <c r="D374" s="209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83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10"/>
      <c r="BD374" s="208"/>
    </row>
    <row r="375" spans="1:89" s="197" customFormat="1" x14ac:dyDescent="0.25">
      <c r="A375" s="295"/>
      <c r="B375" s="197" t="s">
        <v>108</v>
      </c>
      <c r="C375" s="198">
        <v>14.2</v>
      </c>
      <c r="D375" s="199">
        <f t="shared" ref="D375:AI375" si="342">+D371*$C375</f>
        <v>0</v>
      </c>
      <c r="E375" s="199">
        <f t="shared" si="342"/>
        <v>0</v>
      </c>
      <c r="F375" s="199">
        <f t="shared" si="342"/>
        <v>0</v>
      </c>
      <c r="G375" s="199">
        <f t="shared" si="342"/>
        <v>0</v>
      </c>
      <c r="H375" s="199">
        <f t="shared" si="342"/>
        <v>0</v>
      </c>
      <c r="I375" s="199">
        <f t="shared" si="342"/>
        <v>0</v>
      </c>
      <c r="J375" s="199">
        <f t="shared" si="342"/>
        <v>0</v>
      </c>
      <c r="K375" s="199">
        <f t="shared" si="342"/>
        <v>0</v>
      </c>
      <c r="L375" s="199">
        <f t="shared" si="342"/>
        <v>0</v>
      </c>
      <c r="M375" s="199">
        <f t="shared" si="342"/>
        <v>0</v>
      </c>
      <c r="N375" s="199">
        <f t="shared" si="342"/>
        <v>0.70577380952380941</v>
      </c>
      <c r="O375" s="199">
        <f t="shared" si="342"/>
        <v>0.70577380952380941</v>
      </c>
      <c r="P375" s="199">
        <f t="shared" si="342"/>
        <v>0.70577380952380941</v>
      </c>
      <c r="Q375" s="199">
        <f t="shared" si="342"/>
        <v>0.70577380952380941</v>
      </c>
      <c r="R375" s="199">
        <f t="shared" si="342"/>
        <v>0.70577380952380941</v>
      </c>
      <c r="S375" s="199">
        <f t="shared" si="342"/>
        <v>0.70577380952380941</v>
      </c>
      <c r="T375" s="199">
        <f t="shared" si="342"/>
        <v>0.70577380952380941</v>
      </c>
      <c r="U375" s="199">
        <f t="shared" si="342"/>
        <v>0.70577380952380941</v>
      </c>
      <c r="V375" s="199">
        <f t="shared" si="342"/>
        <v>0.70577380952380941</v>
      </c>
      <c r="W375" s="199">
        <f t="shared" si="342"/>
        <v>0.70577380952380941</v>
      </c>
      <c r="X375" s="199">
        <f t="shared" si="342"/>
        <v>1.4160104761904762</v>
      </c>
      <c r="Y375" s="199">
        <f t="shared" si="342"/>
        <v>2.1262471428571432</v>
      </c>
      <c r="Z375" s="199">
        <f t="shared" si="342"/>
        <v>2.8364838095238096</v>
      </c>
      <c r="AA375" s="199">
        <f t="shared" si="342"/>
        <v>3.546720476190476</v>
      </c>
      <c r="AB375" s="199">
        <f t="shared" si="342"/>
        <v>4.256957142857142</v>
      </c>
      <c r="AC375" s="199">
        <f t="shared" si="342"/>
        <v>4.9671938095238088</v>
      </c>
      <c r="AD375" s="199">
        <f t="shared" si="342"/>
        <v>5.6774304761904757</v>
      </c>
      <c r="AE375" s="199">
        <f t="shared" si="342"/>
        <v>6.3876671428571417</v>
      </c>
      <c r="AF375" s="90">
        <f t="shared" si="342"/>
        <v>7.0979038095238085</v>
      </c>
      <c r="AG375" s="199">
        <f t="shared" si="342"/>
        <v>7.8081404761904745</v>
      </c>
      <c r="AH375" s="199">
        <f t="shared" si="342"/>
        <v>8.5183771428571422</v>
      </c>
      <c r="AI375" s="199">
        <f t="shared" si="342"/>
        <v>9.2286138095238091</v>
      </c>
      <c r="AJ375" s="199">
        <f t="shared" ref="AJ375:BB375" si="343">+AJ371*$C375</f>
        <v>9.9388504761904759</v>
      </c>
      <c r="AK375" s="199">
        <f t="shared" si="343"/>
        <v>10.649087142857143</v>
      </c>
      <c r="AL375" s="199">
        <f t="shared" si="343"/>
        <v>11.359323809523811</v>
      </c>
      <c r="AM375" s="199">
        <f t="shared" si="343"/>
        <v>12.069560476190478</v>
      </c>
      <c r="AN375" s="199">
        <f t="shared" si="343"/>
        <v>12.779797142857145</v>
      </c>
      <c r="AO375" s="199">
        <f t="shared" si="343"/>
        <v>13.490033809523812</v>
      </c>
      <c r="AP375" s="199">
        <f t="shared" si="343"/>
        <v>13.490033809523812</v>
      </c>
      <c r="AQ375" s="199">
        <f t="shared" si="343"/>
        <v>13.490033809523812</v>
      </c>
      <c r="AR375" s="199">
        <f t="shared" si="343"/>
        <v>13.490033809523812</v>
      </c>
      <c r="AS375" s="199">
        <f t="shared" si="343"/>
        <v>13.490033809523812</v>
      </c>
      <c r="AT375" s="199">
        <f t="shared" si="343"/>
        <v>14.200033809523813</v>
      </c>
      <c r="AU375" s="199">
        <f t="shared" si="343"/>
        <v>14.200033809523813</v>
      </c>
      <c r="AV375" s="199">
        <f t="shared" si="343"/>
        <v>14.200033809523813</v>
      </c>
      <c r="AW375" s="199">
        <f t="shared" si="343"/>
        <v>14.200033809523813</v>
      </c>
      <c r="AX375" s="199">
        <f t="shared" si="343"/>
        <v>14.200033809523813</v>
      </c>
      <c r="AY375" s="199">
        <f t="shared" si="343"/>
        <v>14.200033809523813</v>
      </c>
      <c r="AZ375" s="199">
        <f t="shared" si="343"/>
        <v>14.200033809523813</v>
      </c>
      <c r="BA375" s="199">
        <f t="shared" si="343"/>
        <v>14.200033809523813</v>
      </c>
      <c r="BB375" s="199">
        <f t="shared" si="343"/>
        <v>14.200033809523813</v>
      </c>
      <c r="BC375" s="200"/>
      <c r="BD375" s="201"/>
      <c r="BE375" s="201"/>
      <c r="BF375" s="201"/>
      <c r="BG375" s="201"/>
      <c r="BH375" s="201"/>
      <c r="BI375" s="201"/>
      <c r="BJ375" s="201"/>
      <c r="BK375" s="201"/>
      <c r="BL375" s="201"/>
      <c r="BM375" s="201"/>
      <c r="BN375" s="201"/>
      <c r="BO375" s="201"/>
      <c r="BP375" s="201"/>
      <c r="BQ375" s="201"/>
      <c r="BR375" s="201"/>
      <c r="BS375" s="201"/>
      <c r="BT375" s="201"/>
      <c r="BU375" s="201"/>
      <c r="BV375" s="201"/>
      <c r="BW375" s="201"/>
      <c r="BX375" s="201"/>
      <c r="BY375" s="201"/>
      <c r="BZ375" s="201"/>
      <c r="CA375" s="201"/>
      <c r="CB375" s="201"/>
      <c r="CC375" s="201"/>
      <c r="CD375" s="201"/>
      <c r="CE375" s="201"/>
      <c r="CF375" s="201"/>
      <c r="CG375" s="201"/>
      <c r="CH375" s="201"/>
      <c r="CI375" s="201"/>
      <c r="CJ375" s="201"/>
      <c r="CK375" s="201"/>
    </row>
    <row r="376" spans="1:89" s="202" customFormat="1" ht="13.8" thickBot="1" x14ac:dyDescent="0.3">
      <c r="A376" s="296"/>
      <c r="B376" s="202" t="s">
        <v>109</v>
      </c>
      <c r="C376" s="203" t="str">
        <f>+'NTP or Sold'!B37</f>
        <v>Committed</v>
      </c>
      <c r="D376" s="204">
        <f t="shared" ref="D376:AI376" si="344">+D373*$C375</f>
        <v>0</v>
      </c>
      <c r="E376" s="204">
        <f t="shared" si="344"/>
        <v>0</v>
      </c>
      <c r="F376" s="204">
        <f t="shared" si="344"/>
        <v>0</v>
      </c>
      <c r="G376" s="204">
        <f t="shared" si="344"/>
        <v>0</v>
      </c>
      <c r="H376" s="204">
        <f t="shared" si="344"/>
        <v>0</v>
      </c>
      <c r="I376" s="204">
        <f t="shared" si="344"/>
        <v>0</v>
      </c>
      <c r="J376" s="204">
        <f t="shared" si="344"/>
        <v>0</v>
      </c>
      <c r="K376" s="204">
        <f t="shared" si="344"/>
        <v>0</v>
      </c>
      <c r="L376" s="204">
        <f t="shared" si="344"/>
        <v>0</v>
      </c>
      <c r="M376" s="204">
        <f t="shared" si="344"/>
        <v>0</v>
      </c>
      <c r="N376" s="204">
        <f t="shared" si="344"/>
        <v>0.71</v>
      </c>
      <c r="O376" s="204">
        <f t="shared" si="344"/>
        <v>0.71</v>
      </c>
      <c r="P376" s="204">
        <f t="shared" si="344"/>
        <v>0.71</v>
      </c>
      <c r="Q376" s="204">
        <f t="shared" si="344"/>
        <v>0.71</v>
      </c>
      <c r="R376" s="204">
        <f t="shared" si="344"/>
        <v>0.71</v>
      </c>
      <c r="S376" s="204">
        <f t="shared" si="344"/>
        <v>0.71</v>
      </c>
      <c r="T376" s="204">
        <f t="shared" si="344"/>
        <v>0.71</v>
      </c>
      <c r="U376" s="204">
        <f t="shared" si="344"/>
        <v>0.71</v>
      </c>
      <c r="V376" s="204">
        <f t="shared" si="344"/>
        <v>0.71</v>
      </c>
      <c r="W376" s="204">
        <f t="shared" si="344"/>
        <v>0.71</v>
      </c>
      <c r="X376" s="204">
        <f t="shared" si="344"/>
        <v>0.93877777777777782</v>
      </c>
      <c r="Y376" s="204">
        <f t="shared" si="344"/>
        <v>1.1675555555555557</v>
      </c>
      <c r="Z376" s="204">
        <f t="shared" si="344"/>
        <v>1.3963333333333336</v>
      </c>
      <c r="AA376" s="204">
        <f t="shared" si="344"/>
        <v>1.6251111111111114</v>
      </c>
      <c r="AB376" s="204">
        <f t="shared" si="344"/>
        <v>1.8538888888888894</v>
      </c>
      <c r="AC376" s="204">
        <f t="shared" si="344"/>
        <v>2.0826666666666669</v>
      </c>
      <c r="AD376" s="204">
        <f t="shared" si="344"/>
        <v>2.3114444444444446</v>
      </c>
      <c r="AE376" s="204">
        <f t="shared" si="344"/>
        <v>2.5402222222222224</v>
      </c>
      <c r="AF376" s="136">
        <f t="shared" si="344"/>
        <v>2.7690000000000001</v>
      </c>
      <c r="AG376" s="204">
        <f t="shared" si="344"/>
        <v>2.9977777777777774</v>
      </c>
      <c r="AH376" s="204">
        <f t="shared" si="344"/>
        <v>3.2265555555555552</v>
      </c>
      <c r="AI376" s="204">
        <f t="shared" si="344"/>
        <v>3.4553333333333329</v>
      </c>
      <c r="AJ376" s="204">
        <f t="shared" ref="AJ376:BB376" si="345">+AJ373*$C375</f>
        <v>3.6841111111111107</v>
      </c>
      <c r="AK376" s="204">
        <f t="shared" si="345"/>
        <v>3.9128888888888889</v>
      </c>
      <c r="AL376" s="204">
        <f t="shared" si="345"/>
        <v>4.1416666666666666</v>
      </c>
      <c r="AM376" s="204">
        <f t="shared" si="345"/>
        <v>4.3704444444444448</v>
      </c>
      <c r="AN376" s="204">
        <f t="shared" si="345"/>
        <v>4.599222222222223</v>
      </c>
      <c r="AO376" s="204">
        <f t="shared" si="345"/>
        <v>4.8280000000000012</v>
      </c>
      <c r="AP376" s="204">
        <f t="shared" si="345"/>
        <v>14.2</v>
      </c>
      <c r="AQ376" s="204">
        <f t="shared" si="345"/>
        <v>14.2</v>
      </c>
      <c r="AR376" s="204">
        <f t="shared" si="345"/>
        <v>14.2</v>
      </c>
      <c r="AS376" s="204">
        <f t="shared" si="345"/>
        <v>14.2</v>
      </c>
      <c r="AT376" s="204">
        <f t="shared" si="345"/>
        <v>14.2</v>
      </c>
      <c r="AU376" s="204">
        <f t="shared" si="345"/>
        <v>14.2</v>
      </c>
      <c r="AV376" s="204">
        <f t="shared" si="345"/>
        <v>14.2</v>
      </c>
      <c r="AW376" s="204">
        <f t="shared" si="345"/>
        <v>14.2</v>
      </c>
      <c r="AX376" s="204">
        <f t="shared" si="345"/>
        <v>14.2</v>
      </c>
      <c r="AY376" s="204">
        <f t="shared" si="345"/>
        <v>14.2</v>
      </c>
      <c r="AZ376" s="204">
        <f t="shared" si="345"/>
        <v>14.2</v>
      </c>
      <c r="BA376" s="204">
        <f t="shared" si="345"/>
        <v>14.2</v>
      </c>
      <c r="BB376" s="204">
        <f t="shared" si="345"/>
        <v>14.2</v>
      </c>
      <c r="BC376" s="205"/>
      <c r="BD376" s="206"/>
      <c r="BE376" s="206"/>
      <c r="BF376" s="206"/>
      <c r="BG376" s="206"/>
      <c r="BH376" s="206"/>
      <c r="BI376" s="206"/>
      <c r="BJ376" s="206"/>
      <c r="BK376" s="206"/>
      <c r="BL376" s="206"/>
      <c r="BM376" s="206"/>
      <c r="BN376" s="206"/>
      <c r="BO376" s="206"/>
      <c r="BP376" s="206"/>
      <c r="BQ376" s="206"/>
      <c r="BR376" s="206"/>
      <c r="BS376" s="206"/>
      <c r="BT376" s="206"/>
      <c r="BU376" s="206"/>
      <c r="BV376" s="206"/>
      <c r="BW376" s="206"/>
      <c r="BX376" s="206"/>
      <c r="BY376" s="206"/>
      <c r="BZ376" s="206"/>
      <c r="CA376" s="206"/>
      <c r="CB376" s="206"/>
      <c r="CC376" s="206"/>
      <c r="CD376" s="206"/>
      <c r="CE376" s="206"/>
      <c r="CF376" s="206"/>
      <c r="CG376" s="206"/>
      <c r="CH376" s="206"/>
      <c r="CI376" s="206"/>
      <c r="CJ376" s="206"/>
      <c r="CK376" s="206"/>
    </row>
    <row r="377" spans="1:89" s="192" customFormat="1" ht="15" customHeight="1" thickTop="1" x14ac:dyDescent="0.25">
      <c r="A377" s="294">
        <f>+A369+1</f>
        <v>10</v>
      </c>
      <c r="B377" s="189" t="str">
        <f>+'NTP or Sold'!G38</f>
        <v>LM6000</v>
      </c>
      <c r="C377" s="297" t="str">
        <f>+'NTP or Sold'!S38</f>
        <v>Elektrobolt (ESA) - 85%</v>
      </c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  <c r="AA377" s="190"/>
      <c r="AB377" s="190"/>
      <c r="AC377" s="190"/>
      <c r="AD377" s="190"/>
      <c r="AE377" s="190"/>
      <c r="AF377" s="84"/>
      <c r="AG377" s="190"/>
      <c r="AH377" s="190"/>
      <c r="AI377" s="190"/>
      <c r="AJ377" s="190"/>
      <c r="AK377" s="190"/>
      <c r="AL377" s="190"/>
      <c r="AM377" s="190"/>
      <c r="AN377" s="190"/>
      <c r="AO377" s="190"/>
      <c r="AP377" s="190"/>
      <c r="AQ377" s="190"/>
      <c r="AR377" s="190"/>
      <c r="AS377" s="190"/>
      <c r="AT377" s="190"/>
      <c r="AU377" s="190"/>
      <c r="AV377" s="190"/>
      <c r="AW377" s="190"/>
      <c r="AX377" s="190"/>
      <c r="AY377" s="190"/>
      <c r="AZ377" s="190"/>
      <c r="BA377" s="190"/>
      <c r="BB377" s="190"/>
      <c r="BC377" s="191"/>
    </row>
    <row r="378" spans="1:89" s="196" customFormat="1" x14ac:dyDescent="0.25">
      <c r="A378" s="295"/>
      <c r="B378" s="193" t="s">
        <v>104</v>
      </c>
      <c r="C378" s="298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f>16.7/336</f>
        <v>4.9702380952380949E-2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6">+(0.95-0.0497)/18</f>
        <v>5.0016666666666668E-2</v>
      </c>
      <c r="Y378" s="194">
        <f t="shared" si="346"/>
        <v>5.0016666666666668E-2</v>
      </c>
      <c r="Z378" s="194">
        <f t="shared" si="346"/>
        <v>5.0016666666666668E-2</v>
      </c>
      <c r="AA378" s="194">
        <f t="shared" si="346"/>
        <v>5.0016666666666668E-2</v>
      </c>
      <c r="AB378" s="194">
        <f t="shared" si="346"/>
        <v>5.0016666666666668E-2</v>
      </c>
      <c r="AC378" s="194">
        <f t="shared" si="346"/>
        <v>5.0016666666666668E-2</v>
      </c>
      <c r="AD378" s="194">
        <f t="shared" si="346"/>
        <v>5.0016666666666668E-2</v>
      </c>
      <c r="AE378" s="194">
        <f t="shared" si="346"/>
        <v>5.0016666666666668E-2</v>
      </c>
      <c r="AF378" s="82">
        <f t="shared" si="346"/>
        <v>5.0016666666666668E-2</v>
      </c>
      <c r="AG378" s="194">
        <f t="shared" si="346"/>
        <v>5.0016666666666668E-2</v>
      </c>
      <c r="AH378" s="194">
        <f t="shared" si="346"/>
        <v>5.0016666666666668E-2</v>
      </c>
      <c r="AI378" s="194">
        <f t="shared" si="346"/>
        <v>5.0016666666666668E-2</v>
      </c>
      <c r="AJ378" s="194">
        <f t="shared" si="346"/>
        <v>5.0016666666666668E-2</v>
      </c>
      <c r="AK378" s="194">
        <f t="shared" si="346"/>
        <v>5.0016666666666668E-2</v>
      </c>
      <c r="AL378" s="194">
        <f t="shared" si="346"/>
        <v>5.0016666666666668E-2</v>
      </c>
      <c r="AM378" s="194">
        <f t="shared" si="346"/>
        <v>5.0016666666666668E-2</v>
      </c>
      <c r="AN378" s="194">
        <f t="shared" si="346"/>
        <v>5.0016666666666668E-2</v>
      </c>
      <c r="AO378" s="194">
        <f t="shared" si="346"/>
        <v>5.0016666666666668E-2</v>
      </c>
      <c r="AP378" s="194">
        <v>0</v>
      </c>
      <c r="AQ378" s="194">
        <v>0</v>
      </c>
      <c r="AR378" s="194">
        <v>0</v>
      </c>
      <c r="AS378" s="194">
        <v>0</v>
      </c>
      <c r="AT378" s="194">
        <v>0.05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1.0000023809523813</v>
      </c>
      <c r="BD378" s="193"/>
    </row>
    <row r="379" spans="1:89" s="196" customFormat="1" x14ac:dyDescent="0.25">
      <c r="A379" s="295"/>
      <c r="B379" s="193" t="s">
        <v>105</v>
      </c>
      <c r="C379" s="298"/>
      <c r="D379" s="194">
        <f>+D378</f>
        <v>0</v>
      </c>
      <c r="E379" s="194">
        <f t="shared" ref="E379:AJ379" si="347">+D379+E378</f>
        <v>0</v>
      </c>
      <c r="F379" s="194">
        <f t="shared" si="347"/>
        <v>0</v>
      </c>
      <c r="G379" s="194">
        <f t="shared" si="347"/>
        <v>0</v>
      </c>
      <c r="H379" s="194">
        <f t="shared" si="347"/>
        <v>0</v>
      </c>
      <c r="I379" s="194">
        <f t="shared" si="347"/>
        <v>0</v>
      </c>
      <c r="J379" s="194">
        <f t="shared" si="347"/>
        <v>0</v>
      </c>
      <c r="K379" s="194">
        <f t="shared" si="347"/>
        <v>0</v>
      </c>
      <c r="L379" s="194">
        <f t="shared" si="347"/>
        <v>0</v>
      </c>
      <c r="M379" s="194">
        <f t="shared" si="347"/>
        <v>0</v>
      </c>
      <c r="N379" s="194">
        <f t="shared" si="347"/>
        <v>4.9702380952380949E-2</v>
      </c>
      <c r="O379" s="194">
        <f t="shared" si="347"/>
        <v>4.9702380952380949E-2</v>
      </c>
      <c r="P379" s="194">
        <f t="shared" si="347"/>
        <v>4.9702380952380949E-2</v>
      </c>
      <c r="Q379" s="194">
        <f t="shared" si="347"/>
        <v>4.9702380952380949E-2</v>
      </c>
      <c r="R379" s="194">
        <f t="shared" si="347"/>
        <v>4.9702380952380949E-2</v>
      </c>
      <c r="S379" s="194">
        <f t="shared" si="347"/>
        <v>4.9702380952380949E-2</v>
      </c>
      <c r="T379" s="194">
        <f t="shared" si="347"/>
        <v>4.9702380952380949E-2</v>
      </c>
      <c r="U379" s="194">
        <f t="shared" si="347"/>
        <v>4.9702380952380949E-2</v>
      </c>
      <c r="V379" s="194">
        <f t="shared" si="347"/>
        <v>4.9702380952380949E-2</v>
      </c>
      <c r="W379" s="194">
        <f t="shared" si="347"/>
        <v>4.9702380952380949E-2</v>
      </c>
      <c r="X379" s="194">
        <f t="shared" si="347"/>
        <v>9.9719047619047624E-2</v>
      </c>
      <c r="Y379" s="194">
        <f t="shared" si="347"/>
        <v>0.14973571428571431</v>
      </c>
      <c r="Z379" s="194">
        <f t="shared" si="347"/>
        <v>0.19975238095238096</v>
      </c>
      <c r="AA379" s="194">
        <f t="shared" si="347"/>
        <v>0.24976904761904761</v>
      </c>
      <c r="AB379" s="194">
        <f t="shared" si="347"/>
        <v>0.29978571428571427</v>
      </c>
      <c r="AC379" s="194">
        <f t="shared" si="347"/>
        <v>0.34980238095238092</v>
      </c>
      <c r="AD379" s="194">
        <f t="shared" si="347"/>
        <v>0.39981904761904757</v>
      </c>
      <c r="AE379" s="194">
        <f t="shared" si="347"/>
        <v>0.44983571428571423</v>
      </c>
      <c r="AF379" s="82">
        <f t="shared" si="347"/>
        <v>0.49985238095238088</v>
      </c>
      <c r="AG379" s="194">
        <f t="shared" si="347"/>
        <v>0.54986904761904754</v>
      </c>
      <c r="AH379" s="194">
        <f t="shared" si="347"/>
        <v>0.59988571428571424</v>
      </c>
      <c r="AI379" s="194">
        <f t="shared" si="347"/>
        <v>0.64990238095238095</v>
      </c>
      <c r="AJ379" s="194">
        <f t="shared" si="347"/>
        <v>0.69991904761904766</v>
      </c>
      <c r="AK379" s="194">
        <f t="shared" ref="AK379:BB379" si="348">+AJ379+AK378</f>
        <v>0.74993571428571437</v>
      </c>
      <c r="AL379" s="194">
        <f t="shared" si="348"/>
        <v>0.79995238095238108</v>
      </c>
      <c r="AM379" s="194">
        <f t="shared" si="348"/>
        <v>0.84996904761904779</v>
      </c>
      <c r="AN379" s="194">
        <f t="shared" si="348"/>
        <v>0.8999857142857145</v>
      </c>
      <c r="AO379" s="194">
        <f t="shared" si="348"/>
        <v>0.95000238095238121</v>
      </c>
      <c r="AP379" s="194">
        <f t="shared" si="348"/>
        <v>0.95000238095238121</v>
      </c>
      <c r="AQ379" s="194">
        <f t="shared" si="348"/>
        <v>0.95000238095238121</v>
      </c>
      <c r="AR379" s="194">
        <f t="shared" si="348"/>
        <v>0.95000238095238121</v>
      </c>
      <c r="AS379" s="194">
        <f t="shared" si="348"/>
        <v>0.95000238095238121</v>
      </c>
      <c r="AT379" s="194">
        <f t="shared" si="348"/>
        <v>1.0000023809523813</v>
      </c>
      <c r="AU379" s="194">
        <f t="shared" si="348"/>
        <v>1.0000023809523813</v>
      </c>
      <c r="AV379" s="194">
        <f t="shared" si="348"/>
        <v>1.0000023809523813</v>
      </c>
      <c r="AW379" s="194">
        <f t="shared" si="348"/>
        <v>1.0000023809523813</v>
      </c>
      <c r="AX379" s="194">
        <f t="shared" si="348"/>
        <v>1.0000023809523813</v>
      </c>
      <c r="AY379" s="194">
        <f t="shared" si="348"/>
        <v>1.0000023809523813</v>
      </c>
      <c r="AZ379" s="194">
        <f t="shared" si="348"/>
        <v>1.0000023809523813</v>
      </c>
      <c r="BA379" s="194">
        <f t="shared" si="348"/>
        <v>1.0000023809523813</v>
      </c>
      <c r="BB379" s="194">
        <f t="shared" si="348"/>
        <v>1.0000023809523813</v>
      </c>
      <c r="BC379" s="195"/>
      <c r="BD379" s="193"/>
    </row>
    <row r="380" spans="1:89" s="196" customFormat="1" x14ac:dyDescent="0.25">
      <c r="A380" s="295"/>
      <c r="B380" s="193" t="s">
        <v>106</v>
      </c>
      <c r="C380" s="298"/>
      <c r="D380" s="194">
        <v>0</v>
      </c>
      <c r="E380" s="194">
        <v>0</v>
      </c>
      <c r="F380" s="194">
        <v>0</v>
      </c>
      <c r="G380" s="194">
        <v>0</v>
      </c>
      <c r="H380" s="194">
        <v>0</v>
      </c>
      <c r="I380" s="194">
        <v>0</v>
      </c>
      <c r="J380" s="194">
        <v>0</v>
      </c>
      <c r="K380" s="194">
        <v>0</v>
      </c>
      <c r="L380" s="194">
        <v>0</v>
      </c>
      <c r="M380" s="194">
        <v>0</v>
      </c>
      <c r="N380" s="194">
        <v>0.05</v>
      </c>
      <c r="O380" s="194">
        <v>0</v>
      </c>
      <c r="P380" s="194">
        <v>0</v>
      </c>
      <c r="Q380" s="194">
        <v>0</v>
      </c>
      <c r="R380" s="194">
        <v>0</v>
      </c>
      <c r="S380" s="194">
        <v>0</v>
      </c>
      <c r="T380" s="194">
        <v>0</v>
      </c>
      <c r="U380" s="194">
        <v>0</v>
      </c>
      <c r="V380" s="194">
        <v>0</v>
      </c>
      <c r="W380" s="194">
        <v>0</v>
      </c>
      <c r="X380" s="194">
        <f t="shared" ref="X380:AO380" si="349">+(0.34-0.05)/18</f>
        <v>1.6111111111111114E-2</v>
      </c>
      <c r="Y380" s="194">
        <f t="shared" si="349"/>
        <v>1.6111111111111114E-2</v>
      </c>
      <c r="Z380" s="194">
        <f t="shared" si="349"/>
        <v>1.6111111111111114E-2</v>
      </c>
      <c r="AA380" s="194">
        <f t="shared" si="349"/>
        <v>1.6111111111111114E-2</v>
      </c>
      <c r="AB380" s="194">
        <f t="shared" si="349"/>
        <v>1.6111111111111114E-2</v>
      </c>
      <c r="AC380" s="194">
        <f t="shared" si="349"/>
        <v>1.6111111111111114E-2</v>
      </c>
      <c r="AD380" s="194">
        <f t="shared" si="349"/>
        <v>1.6111111111111114E-2</v>
      </c>
      <c r="AE380" s="194">
        <f t="shared" si="349"/>
        <v>1.6111111111111114E-2</v>
      </c>
      <c r="AF380" s="82">
        <f t="shared" si="349"/>
        <v>1.6111111111111114E-2</v>
      </c>
      <c r="AG380" s="194">
        <f t="shared" si="349"/>
        <v>1.6111111111111114E-2</v>
      </c>
      <c r="AH380" s="194">
        <f t="shared" si="349"/>
        <v>1.6111111111111114E-2</v>
      </c>
      <c r="AI380" s="194">
        <f t="shared" si="349"/>
        <v>1.6111111111111114E-2</v>
      </c>
      <c r="AJ380" s="194">
        <f t="shared" si="349"/>
        <v>1.6111111111111114E-2</v>
      </c>
      <c r="AK380" s="194">
        <f t="shared" si="349"/>
        <v>1.6111111111111114E-2</v>
      </c>
      <c r="AL380" s="194">
        <f t="shared" si="349"/>
        <v>1.6111111111111114E-2</v>
      </c>
      <c r="AM380" s="194">
        <f t="shared" si="349"/>
        <v>1.6111111111111114E-2</v>
      </c>
      <c r="AN380" s="194">
        <f t="shared" si="349"/>
        <v>1.6111111111111114E-2</v>
      </c>
      <c r="AO380" s="194">
        <f t="shared" si="349"/>
        <v>1.6111111111111114E-2</v>
      </c>
      <c r="AP380" s="194">
        <v>0.66</v>
      </c>
      <c r="AQ380" s="194">
        <v>0</v>
      </c>
      <c r="AR380" s="194">
        <v>0</v>
      </c>
      <c r="AS380" s="194">
        <v>0</v>
      </c>
      <c r="AT380" s="194">
        <v>0</v>
      </c>
      <c r="AU380" s="194">
        <v>0</v>
      </c>
      <c r="AV380" s="194">
        <v>0</v>
      </c>
      <c r="AW380" s="194">
        <v>0</v>
      </c>
      <c r="AX380" s="194">
        <v>0</v>
      </c>
      <c r="AY380" s="194">
        <v>0</v>
      </c>
      <c r="AZ380" s="194">
        <v>0</v>
      </c>
      <c r="BA380" s="194">
        <v>0</v>
      </c>
      <c r="BB380" s="194">
        <v>0</v>
      </c>
      <c r="BC380" s="195">
        <f>SUM(N380:BB380)</f>
        <v>1</v>
      </c>
      <c r="BD380" s="193"/>
    </row>
    <row r="381" spans="1:89" s="196" customFormat="1" x14ac:dyDescent="0.25">
      <c r="A381" s="295"/>
      <c r="B381" s="193" t="s">
        <v>107</v>
      </c>
      <c r="C381" s="298"/>
      <c r="D381" s="194">
        <f>+D380</f>
        <v>0</v>
      </c>
      <c r="E381" s="194">
        <f t="shared" ref="E381:AJ381" si="350">+D381+E380</f>
        <v>0</v>
      </c>
      <c r="F381" s="194">
        <f t="shared" si="350"/>
        <v>0</v>
      </c>
      <c r="G381" s="194">
        <f t="shared" si="350"/>
        <v>0</v>
      </c>
      <c r="H381" s="194">
        <f t="shared" si="350"/>
        <v>0</v>
      </c>
      <c r="I381" s="194">
        <f t="shared" si="350"/>
        <v>0</v>
      </c>
      <c r="J381" s="194">
        <f t="shared" si="350"/>
        <v>0</v>
      </c>
      <c r="K381" s="194">
        <f t="shared" si="350"/>
        <v>0</v>
      </c>
      <c r="L381" s="194">
        <f t="shared" si="350"/>
        <v>0</v>
      </c>
      <c r="M381" s="194">
        <f t="shared" si="350"/>
        <v>0</v>
      </c>
      <c r="N381" s="194">
        <f t="shared" si="350"/>
        <v>0.05</v>
      </c>
      <c r="O381" s="194">
        <f t="shared" si="350"/>
        <v>0.05</v>
      </c>
      <c r="P381" s="194">
        <f t="shared" si="350"/>
        <v>0.05</v>
      </c>
      <c r="Q381" s="194">
        <f t="shared" si="350"/>
        <v>0.05</v>
      </c>
      <c r="R381" s="194">
        <f t="shared" si="350"/>
        <v>0.05</v>
      </c>
      <c r="S381" s="194">
        <f t="shared" si="350"/>
        <v>0.05</v>
      </c>
      <c r="T381" s="194">
        <f t="shared" si="350"/>
        <v>0.05</v>
      </c>
      <c r="U381" s="194">
        <f t="shared" si="350"/>
        <v>0.05</v>
      </c>
      <c r="V381" s="194">
        <f t="shared" si="350"/>
        <v>0.05</v>
      </c>
      <c r="W381" s="194">
        <f t="shared" si="350"/>
        <v>0.05</v>
      </c>
      <c r="X381" s="194">
        <f t="shared" si="350"/>
        <v>6.611111111111112E-2</v>
      </c>
      <c r="Y381" s="194">
        <f t="shared" si="350"/>
        <v>8.2222222222222238E-2</v>
      </c>
      <c r="Z381" s="194">
        <f t="shared" si="350"/>
        <v>9.8333333333333356E-2</v>
      </c>
      <c r="AA381" s="194">
        <f t="shared" si="350"/>
        <v>0.11444444444444447</v>
      </c>
      <c r="AB381" s="194">
        <f t="shared" si="350"/>
        <v>0.13055555555555559</v>
      </c>
      <c r="AC381" s="194">
        <f t="shared" si="350"/>
        <v>0.1466666666666667</v>
      </c>
      <c r="AD381" s="194">
        <f t="shared" si="350"/>
        <v>0.1627777777777778</v>
      </c>
      <c r="AE381" s="194">
        <f t="shared" si="350"/>
        <v>0.1788888888888889</v>
      </c>
      <c r="AF381" s="82">
        <f t="shared" si="350"/>
        <v>0.19500000000000001</v>
      </c>
      <c r="AG381" s="194">
        <f t="shared" si="350"/>
        <v>0.21111111111111111</v>
      </c>
      <c r="AH381" s="194">
        <f t="shared" si="350"/>
        <v>0.22722222222222221</v>
      </c>
      <c r="AI381" s="194">
        <f t="shared" si="350"/>
        <v>0.24333333333333332</v>
      </c>
      <c r="AJ381" s="194">
        <f t="shared" si="350"/>
        <v>0.25944444444444442</v>
      </c>
      <c r="AK381" s="194">
        <f t="shared" ref="AK381:BB381" si="351">+AJ381+AK380</f>
        <v>0.27555555555555555</v>
      </c>
      <c r="AL381" s="194">
        <f t="shared" si="351"/>
        <v>0.29166666666666669</v>
      </c>
      <c r="AM381" s="194">
        <f t="shared" si="351"/>
        <v>0.30777777777777782</v>
      </c>
      <c r="AN381" s="194">
        <f t="shared" si="351"/>
        <v>0.32388888888888895</v>
      </c>
      <c r="AO381" s="194">
        <f t="shared" si="351"/>
        <v>0.34000000000000008</v>
      </c>
      <c r="AP381" s="194">
        <f t="shared" si="351"/>
        <v>1</v>
      </c>
      <c r="AQ381" s="194">
        <f t="shared" si="351"/>
        <v>1</v>
      </c>
      <c r="AR381" s="194">
        <f t="shared" si="351"/>
        <v>1</v>
      </c>
      <c r="AS381" s="194">
        <f t="shared" si="351"/>
        <v>1</v>
      </c>
      <c r="AT381" s="194">
        <f t="shared" si="351"/>
        <v>1</v>
      </c>
      <c r="AU381" s="194">
        <f t="shared" si="351"/>
        <v>1</v>
      </c>
      <c r="AV381" s="194">
        <f t="shared" si="351"/>
        <v>1</v>
      </c>
      <c r="AW381" s="194">
        <f t="shared" si="351"/>
        <v>1</v>
      </c>
      <c r="AX381" s="194">
        <f t="shared" si="351"/>
        <v>1</v>
      </c>
      <c r="AY381" s="194">
        <f t="shared" si="351"/>
        <v>1</v>
      </c>
      <c r="AZ381" s="194">
        <f t="shared" si="351"/>
        <v>1</v>
      </c>
      <c r="BA381" s="194">
        <f t="shared" si="351"/>
        <v>1</v>
      </c>
      <c r="BB381" s="194">
        <f t="shared" si="351"/>
        <v>1</v>
      </c>
      <c r="BC381" s="195"/>
      <c r="BD381" s="193"/>
    </row>
    <row r="382" spans="1:89" s="211" customFormat="1" x14ac:dyDescent="0.25">
      <c r="A382" s="295"/>
      <c r="B382" s="208"/>
      <c r="C382" s="298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209"/>
      <c r="AA382" s="209"/>
      <c r="AB382" s="209"/>
      <c r="AC382" s="209"/>
      <c r="AD382" s="209"/>
      <c r="AE382" s="209"/>
      <c r="AF382" s="83"/>
      <c r="AG382" s="209"/>
      <c r="AH382" s="209"/>
      <c r="AI382" s="209"/>
      <c r="AJ382" s="209"/>
      <c r="AK382" s="209"/>
      <c r="AL382" s="209"/>
      <c r="AM382" s="209"/>
      <c r="AN382" s="209"/>
      <c r="AO382" s="209"/>
      <c r="AP382" s="209"/>
      <c r="AQ382" s="209"/>
      <c r="AR382" s="209"/>
      <c r="AS382" s="209"/>
      <c r="AT382" s="209"/>
      <c r="AU382" s="209"/>
      <c r="AV382" s="209"/>
      <c r="AW382" s="209"/>
      <c r="AX382" s="209"/>
      <c r="AY382" s="209"/>
      <c r="AZ382" s="209"/>
      <c r="BA382" s="209"/>
      <c r="BB382" s="209"/>
      <c r="BC382" s="210"/>
      <c r="BD382" s="208"/>
    </row>
    <row r="383" spans="1:89" s="197" customFormat="1" x14ac:dyDescent="0.25">
      <c r="A383" s="295"/>
      <c r="B383" s="197" t="s">
        <v>108</v>
      </c>
      <c r="C383" s="198">
        <v>14.2</v>
      </c>
      <c r="D383" s="199">
        <f t="shared" ref="D383:AI383" si="352">+D379*$C383</f>
        <v>0</v>
      </c>
      <c r="E383" s="199">
        <f t="shared" si="352"/>
        <v>0</v>
      </c>
      <c r="F383" s="199">
        <f t="shared" si="352"/>
        <v>0</v>
      </c>
      <c r="G383" s="199">
        <f t="shared" si="352"/>
        <v>0</v>
      </c>
      <c r="H383" s="199">
        <f t="shared" si="352"/>
        <v>0</v>
      </c>
      <c r="I383" s="199">
        <f t="shared" si="352"/>
        <v>0</v>
      </c>
      <c r="J383" s="199">
        <f t="shared" si="352"/>
        <v>0</v>
      </c>
      <c r="K383" s="199">
        <f t="shared" si="352"/>
        <v>0</v>
      </c>
      <c r="L383" s="199">
        <f t="shared" si="352"/>
        <v>0</v>
      </c>
      <c r="M383" s="199">
        <f t="shared" si="352"/>
        <v>0</v>
      </c>
      <c r="N383" s="199">
        <f t="shared" si="352"/>
        <v>0.70577380952380941</v>
      </c>
      <c r="O383" s="199">
        <f t="shared" si="352"/>
        <v>0.70577380952380941</v>
      </c>
      <c r="P383" s="199">
        <f t="shared" si="352"/>
        <v>0.70577380952380941</v>
      </c>
      <c r="Q383" s="199">
        <f t="shared" si="352"/>
        <v>0.70577380952380941</v>
      </c>
      <c r="R383" s="199">
        <f t="shared" si="352"/>
        <v>0.70577380952380941</v>
      </c>
      <c r="S383" s="199">
        <f t="shared" si="352"/>
        <v>0.70577380952380941</v>
      </c>
      <c r="T383" s="199">
        <f t="shared" si="352"/>
        <v>0.70577380952380941</v>
      </c>
      <c r="U383" s="199">
        <f t="shared" si="352"/>
        <v>0.70577380952380941</v>
      </c>
      <c r="V383" s="199">
        <f t="shared" si="352"/>
        <v>0.70577380952380941</v>
      </c>
      <c r="W383" s="199">
        <f t="shared" si="352"/>
        <v>0.70577380952380941</v>
      </c>
      <c r="X383" s="199">
        <f t="shared" si="352"/>
        <v>1.4160104761904762</v>
      </c>
      <c r="Y383" s="199">
        <f t="shared" si="352"/>
        <v>2.1262471428571432</v>
      </c>
      <c r="Z383" s="199">
        <f t="shared" si="352"/>
        <v>2.8364838095238096</v>
      </c>
      <c r="AA383" s="199">
        <f t="shared" si="352"/>
        <v>3.546720476190476</v>
      </c>
      <c r="AB383" s="199">
        <f t="shared" si="352"/>
        <v>4.256957142857142</v>
      </c>
      <c r="AC383" s="199">
        <f t="shared" si="352"/>
        <v>4.9671938095238088</v>
      </c>
      <c r="AD383" s="199">
        <f t="shared" si="352"/>
        <v>5.6774304761904757</v>
      </c>
      <c r="AE383" s="199">
        <f t="shared" si="352"/>
        <v>6.3876671428571417</v>
      </c>
      <c r="AF383" s="90">
        <f t="shared" si="352"/>
        <v>7.0979038095238085</v>
      </c>
      <c r="AG383" s="199">
        <f t="shared" si="352"/>
        <v>7.8081404761904745</v>
      </c>
      <c r="AH383" s="199">
        <f t="shared" si="352"/>
        <v>8.5183771428571422</v>
      </c>
      <c r="AI383" s="199">
        <f t="shared" si="352"/>
        <v>9.2286138095238091</v>
      </c>
      <c r="AJ383" s="199">
        <f t="shared" ref="AJ383:BB383" si="353">+AJ379*$C383</f>
        <v>9.9388504761904759</v>
      </c>
      <c r="AK383" s="199">
        <f t="shared" si="353"/>
        <v>10.649087142857143</v>
      </c>
      <c r="AL383" s="199">
        <f t="shared" si="353"/>
        <v>11.359323809523811</v>
      </c>
      <c r="AM383" s="199">
        <f t="shared" si="353"/>
        <v>12.069560476190478</v>
      </c>
      <c r="AN383" s="199">
        <f t="shared" si="353"/>
        <v>12.779797142857145</v>
      </c>
      <c r="AO383" s="199">
        <f t="shared" si="353"/>
        <v>13.490033809523812</v>
      </c>
      <c r="AP383" s="199">
        <f t="shared" si="353"/>
        <v>13.490033809523812</v>
      </c>
      <c r="AQ383" s="199">
        <f t="shared" si="353"/>
        <v>13.490033809523812</v>
      </c>
      <c r="AR383" s="199">
        <f t="shared" si="353"/>
        <v>13.490033809523812</v>
      </c>
      <c r="AS383" s="199">
        <f t="shared" si="353"/>
        <v>13.490033809523812</v>
      </c>
      <c r="AT383" s="199">
        <f t="shared" si="353"/>
        <v>14.200033809523813</v>
      </c>
      <c r="AU383" s="199">
        <f t="shared" si="353"/>
        <v>14.200033809523813</v>
      </c>
      <c r="AV383" s="199">
        <f t="shared" si="353"/>
        <v>14.200033809523813</v>
      </c>
      <c r="AW383" s="199">
        <f t="shared" si="353"/>
        <v>14.200033809523813</v>
      </c>
      <c r="AX383" s="199">
        <f t="shared" si="353"/>
        <v>14.200033809523813</v>
      </c>
      <c r="AY383" s="199">
        <f t="shared" si="353"/>
        <v>14.200033809523813</v>
      </c>
      <c r="AZ383" s="199">
        <f t="shared" si="353"/>
        <v>14.200033809523813</v>
      </c>
      <c r="BA383" s="199">
        <f t="shared" si="353"/>
        <v>14.200033809523813</v>
      </c>
      <c r="BB383" s="199">
        <f t="shared" si="353"/>
        <v>14.200033809523813</v>
      </c>
      <c r="BC383" s="200"/>
      <c r="BD383" s="201"/>
      <c r="BE383" s="201"/>
      <c r="BF383" s="201"/>
      <c r="BG383" s="201"/>
      <c r="BH383" s="201"/>
      <c r="BI383" s="201"/>
      <c r="BJ383" s="201"/>
      <c r="BK383" s="201"/>
      <c r="BL383" s="201"/>
      <c r="BM383" s="201"/>
      <c r="BN383" s="201"/>
      <c r="BO383" s="201"/>
      <c r="BP383" s="201"/>
      <c r="BQ383" s="201"/>
      <c r="BR383" s="201"/>
      <c r="BS383" s="201"/>
      <c r="BT383" s="201"/>
      <c r="BU383" s="201"/>
      <c r="BV383" s="201"/>
      <c r="BW383" s="201"/>
      <c r="BX383" s="201"/>
      <c r="BY383" s="201"/>
      <c r="BZ383" s="201"/>
      <c r="CA383" s="201"/>
      <c r="CB383" s="201"/>
      <c r="CC383" s="201"/>
      <c r="CD383" s="201"/>
      <c r="CE383" s="201"/>
      <c r="CF383" s="201"/>
      <c r="CG383" s="201"/>
      <c r="CH383" s="201"/>
      <c r="CI383" s="201"/>
      <c r="CJ383" s="201"/>
      <c r="CK383" s="201"/>
    </row>
    <row r="384" spans="1:89" s="202" customFormat="1" ht="13.8" thickBot="1" x14ac:dyDescent="0.3">
      <c r="A384" s="296"/>
      <c r="B384" s="202" t="s">
        <v>109</v>
      </c>
      <c r="C384" s="203" t="str">
        <f>+'NTP or Sold'!B38</f>
        <v>Committed</v>
      </c>
      <c r="D384" s="204">
        <f t="shared" ref="D384:AI384" si="354">+D381*$C383</f>
        <v>0</v>
      </c>
      <c r="E384" s="204">
        <f t="shared" si="354"/>
        <v>0</v>
      </c>
      <c r="F384" s="204">
        <f t="shared" si="354"/>
        <v>0</v>
      </c>
      <c r="G384" s="204">
        <f t="shared" si="354"/>
        <v>0</v>
      </c>
      <c r="H384" s="204">
        <f t="shared" si="354"/>
        <v>0</v>
      </c>
      <c r="I384" s="204">
        <f t="shared" si="354"/>
        <v>0</v>
      </c>
      <c r="J384" s="204">
        <f t="shared" si="354"/>
        <v>0</v>
      </c>
      <c r="K384" s="204">
        <f t="shared" si="354"/>
        <v>0</v>
      </c>
      <c r="L384" s="204">
        <f t="shared" si="354"/>
        <v>0</v>
      </c>
      <c r="M384" s="204">
        <f t="shared" si="354"/>
        <v>0</v>
      </c>
      <c r="N384" s="204">
        <f t="shared" si="354"/>
        <v>0.71</v>
      </c>
      <c r="O384" s="204">
        <f t="shared" si="354"/>
        <v>0.71</v>
      </c>
      <c r="P384" s="204">
        <f t="shared" si="354"/>
        <v>0.71</v>
      </c>
      <c r="Q384" s="204">
        <f t="shared" si="354"/>
        <v>0.71</v>
      </c>
      <c r="R384" s="204">
        <f t="shared" si="354"/>
        <v>0.71</v>
      </c>
      <c r="S384" s="204">
        <f t="shared" si="354"/>
        <v>0.71</v>
      </c>
      <c r="T384" s="204">
        <f t="shared" si="354"/>
        <v>0.71</v>
      </c>
      <c r="U384" s="204">
        <f t="shared" si="354"/>
        <v>0.71</v>
      </c>
      <c r="V384" s="204">
        <f t="shared" si="354"/>
        <v>0.71</v>
      </c>
      <c r="W384" s="204">
        <f t="shared" si="354"/>
        <v>0.71</v>
      </c>
      <c r="X384" s="204">
        <f t="shared" si="354"/>
        <v>0.93877777777777782</v>
      </c>
      <c r="Y384" s="204">
        <f t="shared" si="354"/>
        <v>1.1675555555555557</v>
      </c>
      <c r="Z384" s="204">
        <f t="shared" si="354"/>
        <v>1.3963333333333336</v>
      </c>
      <c r="AA384" s="204">
        <f t="shared" si="354"/>
        <v>1.6251111111111114</v>
      </c>
      <c r="AB384" s="204">
        <f t="shared" si="354"/>
        <v>1.8538888888888894</v>
      </c>
      <c r="AC384" s="204">
        <f t="shared" si="354"/>
        <v>2.0826666666666669</v>
      </c>
      <c r="AD384" s="204">
        <f t="shared" si="354"/>
        <v>2.3114444444444446</v>
      </c>
      <c r="AE384" s="204">
        <f t="shared" si="354"/>
        <v>2.5402222222222224</v>
      </c>
      <c r="AF384" s="136">
        <f t="shared" si="354"/>
        <v>2.7690000000000001</v>
      </c>
      <c r="AG384" s="204">
        <f t="shared" si="354"/>
        <v>2.9977777777777774</v>
      </c>
      <c r="AH384" s="204">
        <f t="shared" si="354"/>
        <v>3.2265555555555552</v>
      </c>
      <c r="AI384" s="204">
        <f t="shared" si="354"/>
        <v>3.4553333333333329</v>
      </c>
      <c r="AJ384" s="204">
        <f t="shared" ref="AJ384:BB384" si="355">+AJ381*$C383</f>
        <v>3.6841111111111107</v>
      </c>
      <c r="AK384" s="204">
        <f t="shared" si="355"/>
        <v>3.9128888888888889</v>
      </c>
      <c r="AL384" s="204">
        <f t="shared" si="355"/>
        <v>4.1416666666666666</v>
      </c>
      <c r="AM384" s="204">
        <f t="shared" si="355"/>
        <v>4.3704444444444448</v>
      </c>
      <c r="AN384" s="204">
        <f t="shared" si="355"/>
        <v>4.599222222222223</v>
      </c>
      <c r="AO384" s="204">
        <f t="shared" si="355"/>
        <v>4.8280000000000012</v>
      </c>
      <c r="AP384" s="204">
        <f t="shared" si="355"/>
        <v>14.2</v>
      </c>
      <c r="AQ384" s="204">
        <f t="shared" si="355"/>
        <v>14.2</v>
      </c>
      <c r="AR384" s="204">
        <f t="shared" si="355"/>
        <v>14.2</v>
      </c>
      <c r="AS384" s="204">
        <f t="shared" si="355"/>
        <v>14.2</v>
      </c>
      <c r="AT384" s="204">
        <f t="shared" si="355"/>
        <v>14.2</v>
      </c>
      <c r="AU384" s="204">
        <f t="shared" si="355"/>
        <v>14.2</v>
      </c>
      <c r="AV384" s="204">
        <f t="shared" si="355"/>
        <v>14.2</v>
      </c>
      <c r="AW384" s="204">
        <f t="shared" si="355"/>
        <v>14.2</v>
      </c>
      <c r="AX384" s="204">
        <f t="shared" si="355"/>
        <v>14.2</v>
      </c>
      <c r="AY384" s="204">
        <f t="shared" si="355"/>
        <v>14.2</v>
      </c>
      <c r="AZ384" s="204">
        <f t="shared" si="355"/>
        <v>14.2</v>
      </c>
      <c r="BA384" s="204">
        <f t="shared" si="355"/>
        <v>14.2</v>
      </c>
      <c r="BB384" s="204">
        <f t="shared" si="355"/>
        <v>14.2</v>
      </c>
      <c r="BC384" s="205"/>
      <c r="BD384" s="206"/>
      <c r="BE384" s="206"/>
      <c r="BF384" s="206"/>
      <c r="BG384" s="206"/>
      <c r="BH384" s="206"/>
      <c r="BI384" s="206"/>
      <c r="BJ384" s="206"/>
      <c r="BK384" s="206"/>
      <c r="BL384" s="206"/>
      <c r="BM384" s="206"/>
      <c r="BN384" s="206"/>
      <c r="BO384" s="206"/>
      <c r="BP384" s="206"/>
      <c r="BQ384" s="206"/>
      <c r="BR384" s="206"/>
      <c r="BS384" s="206"/>
      <c r="BT384" s="206"/>
      <c r="BU384" s="206"/>
      <c r="BV384" s="206"/>
      <c r="BW384" s="206"/>
      <c r="BX384" s="206"/>
      <c r="BY384" s="206"/>
      <c r="BZ384" s="206"/>
      <c r="CA384" s="206"/>
      <c r="CB384" s="206"/>
      <c r="CC384" s="206"/>
      <c r="CD384" s="206"/>
      <c r="CE384" s="206"/>
      <c r="CF384" s="206"/>
      <c r="CG384" s="206"/>
      <c r="CH384" s="206"/>
      <c r="CI384" s="206"/>
      <c r="CJ384" s="206"/>
      <c r="CK384" s="206"/>
    </row>
    <row r="385" spans="1:89" s="192" customFormat="1" ht="15" customHeight="1" thickTop="1" x14ac:dyDescent="0.25">
      <c r="A385" s="294">
        <f>+A377+1</f>
        <v>11</v>
      </c>
      <c r="B385" s="189" t="str">
        <f>+'NTP or Sold'!G39</f>
        <v>LM6000</v>
      </c>
      <c r="C385" s="297" t="str">
        <f>+'NTP or Sold'!S39</f>
        <v>Elektrobolt (ESA) - 85%</v>
      </c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84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  <c r="BB385" s="190"/>
      <c r="BC385" s="191"/>
    </row>
    <row r="386" spans="1:89" s="196" customFormat="1" x14ac:dyDescent="0.25">
      <c r="A386" s="295"/>
      <c r="B386" s="193" t="s">
        <v>104</v>
      </c>
      <c r="C386" s="298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f>16.7/336</f>
        <v>4.9702380952380949E-2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6">+(0.95-0.0497)/18</f>
        <v>5.0016666666666668E-2</v>
      </c>
      <c r="Y386" s="194">
        <f t="shared" si="356"/>
        <v>5.0016666666666668E-2</v>
      </c>
      <c r="Z386" s="194">
        <f t="shared" si="356"/>
        <v>5.0016666666666668E-2</v>
      </c>
      <c r="AA386" s="194">
        <f t="shared" si="356"/>
        <v>5.0016666666666668E-2</v>
      </c>
      <c r="AB386" s="194">
        <f t="shared" si="356"/>
        <v>5.0016666666666668E-2</v>
      </c>
      <c r="AC386" s="194">
        <f t="shared" si="356"/>
        <v>5.0016666666666668E-2</v>
      </c>
      <c r="AD386" s="194">
        <f t="shared" si="356"/>
        <v>5.0016666666666668E-2</v>
      </c>
      <c r="AE386" s="194">
        <f t="shared" si="356"/>
        <v>5.0016666666666668E-2</v>
      </c>
      <c r="AF386" s="82">
        <f t="shared" si="356"/>
        <v>5.0016666666666668E-2</v>
      </c>
      <c r="AG386" s="194">
        <f t="shared" si="356"/>
        <v>5.0016666666666668E-2</v>
      </c>
      <c r="AH386" s="194">
        <f t="shared" si="356"/>
        <v>5.0016666666666668E-2</v>
      </c>
      <c r="AI386" s="194">
        <f t="shared" si="356"/>
        <v>5.0016666666666668E-2</v>
      </c>
      <c r="AJ386" s="194">
        <f t="shared" si="356"/>
        <v>5.0016666666666668E-2</v>
      </c>
      <c r="AK386" s="194">
        <f t="shared" si="356"/>
        <v>5.0016666666666668E-2</v>
      </c>
      <c r="AL386" s="194">
        <f t="shared" si="356"/>
        <v>5.0016666666666668E-2</v>
      </c>
      <c r="AM386" s="194">
        <f t="shared" si="356"/>
        <v>5.0016666666666668E-2</v>
      </c>
      <c r="AN386" s="194">
        <f t="shared" si="356"/>
        <v>5.0016666666666668E-2</v>
      </c>
      <c r="AO386" s="194">
        <f t="shared" si="356"/>
        <v>5.0016666666666668E-2</v>
      </c>
      <c r="AP386" s="194">
        <v>0</v>
      </c>
      <c r="AQ386" s="194">
        <v>0</v>
      </c>
      <c r="AR386" s="194">
        <v>0</v>
      </c>
      <c r="AS386" s="194">
        <v>0</v>
      </c>
      <c r="AT386" s="194">
        <v>0.05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1.0000023809523813</v>
      </c>
      <c r="BD386" s="193"/>
    </row>
    <row r="387" spans="1:89" s="196" customFormat="1" x14ac:dyDescent="0.25">
      <c r="A387" s="295"/>
      <c r="B387" s="193" t="s">
        <v>105</v>
      </c>
      <c r="C387" s="298"/>
      <c r="D387" s="194">
        <f>+D386</f>
        <v>0</v>
      </c>
      <c r="E387" s="194">
        <f t="shared" ref="E387:AJ387" si="357">+D387+E386</f>
        <v>0</v>
      </c>
      <c r="F387" s="194">
        <f t="shared" si="357"/>
        <v>0</v>
      </c>
      <c r="G387" s="194">
        <f t="shared" si="357"/>
        <v>0</v>
      </c>
      <c r="H387" s="194">
        <f t="shared" si="357"/>
        <v>0</v>
      </c>
      <c r="I387" s="194">
        <f t="shared" si="357"/>
        <v>0</v>
      </c>
      <c r="J387" s="194">
        <f t="shared" si="357"/>
        <v>0</v>
      </c>
      <c r="K387" s="194">
        <f t="shared" si="357"/>
        <v>0</v>
      </c>
      <c r="L387" s="194">
        <f t="shared" si="357"/>
        <v>0</v>
      </c>
      <c r="M387" s="194">
        <f t="shared" si="357"/>
        <v>0</v>
      </c>
      <c r="N387" s="194">
        <f t="shared" si="357"/>
        <v>4.9702380952380949E-2</v>
      </c>
      <c r="O387" s="194">
        <f t="shared" si="357"/>
        <v>4.9702380952380949E-2</v>
      </c>
      <c r="P387" s="194">
        <f t="shared" si="357"/>
        <v>4.9702380952380949E-2</v>
      </c>
      <c r="Q387" s="194">
        <f t="shared" si="357"/>
        <v>4.9702380952380949E-2</v>
      </c>
      <c r="R387" s="194">
        <f t="shared" si="357"/>
        <v>4.9702380952380949E-2</v>
      </c>
      <c r="S387" s="194">
        <f t="shared" si="357"/>
        <v>4.9702380952380949E-2</v>
      </c>
      <c r="T387" s="194">
        <f t="shared" si="357"/>
        <v>4.9702380952380949E-2</v>
      </c>
      <c r="U387" s="194">
        <f t="shared" si="357"/>
        <v>4.9702380952380949E-2</v>
      </c>
      <c r="V387" s="194">
        <f t="shared" si="357"/>
        <v>4.9702380952380949E-2</v>
      </c>
      <c r="W387" s="194">
        <f t="shared" si="357"/>
        <v>4.9702380952380949E-2</v>
      </c>
      <c r="X387" s="194">
        <f t="shared" si="357"/>
        <v>9.9719047619047624E-2</v>
      </c>
      <c r="Y387" s="194">
        <f t="shared" si="357"/>
        <v>0.14973571428571431</v>
      </c>
      <c r="Z387" s="194">
        <f t="shared" si="357"/>
        <v>0.19975238095238096</v>
      </c>
      <c r="AA387" s="194">
        <f t="shared" si="357"/>
        <v>0.24976904761904761</v>
      </c>
      <c r="AB387" s="194">
        <f t="shared" si="357"/>
        <v>0.29978571428571427</v>
      </c>
      <c r="AC387" s="194">
        <f t="shared" si="357"/>
        <v>0.34980238095238092</v>
      </c>
      <c r="AD387" s="194">
        <f t="shared" si="357"/>
        <v>0.39981904761904757</v>
      </c>
      <c r="AE387" s="194">
        <f t="shared" si="357"/>
        <v>0.44983571428571423</v>
      </c>
      <c r="AF387" s="82">
        <f t="shared" si="357"/>
        <v>0.49985238095238088</v>
      </c>
      <c r="AG387" s="194">
        <f t="shared" si="357"/>
        <v>0.54986904761904754</v>
      </c>
      <c r="AH387" s="194">
        <f t="shared" si="357"/>
        <v>0.59988571428571424</v>
      </c>
      <c r="AI387" s="194">
        <f t="shared" si="357"/>
        <v>0.64990238095238095</v>
      </c>
      <c r="AJ387" s="194">
        <f t="shared" si="357"/>
        <v>0.69991904761904766</v>
      </c>
      <c r="AK387" s="194">
        <f t="shared" ref="AK387:BB387" si="358">+AJ387+AK386</f>
        <v>0.74993571428571437</v>
      </c>
      <c r="AL387" s="194">
        <f t="shared" si="358"/>
        <v>0.79995238095238108</v>
      </c>
      <c r="AM387" s="194">
        <f t="shared" si="358"/>
        <v>0.84996904761904779</v>
      </c>
      <c r="AN387" s="194">
        <f t="shared" si="358"/>
        <v>0.8999857142857145</v>
      </c>
      <c r="AO387" s="194">
        <f t="shared" si="358"/>
        <v>0.95000238095238121</v>
      </c>
      <c r="AP387" s="194">
        <f t="shared" si="358"/>
        <v>0.95000238095238121</v>
      </c>
      <c r="AQ387" s="194">
        <f t="shared" si="358"/>
        <v>0.95000238095238121</v>
      </c>
      <c r="AR387" s="194">
        <f t="shared" si="358"/>
        <v>0.95000238095238121</v>
      </c>
      <c r="AS387" s="194">
        <f t="shared" si="358"/>
        <v>0.95000238095238121</v>
      </c>
      <c r="AT387" s="194">
        <f t="shared" si="358"/>
        <v>1.0000023809523813</v>
      </c>
      <c r="AU387" s="194">
        <f t="shared" si="358"/>
        <v>1.0000023809523813</v>
      </c>
      <c r="AV387" s="194">
        <f t="shared" si="358"/>
        <v>1.0000023809523813</v>
      </c>
      <c r="AW387" s="194">
        <f t="shared" si="358"/>
        <v>1.0000023809523813</v>
      </c>
      <c r="AX387" s="194">
        <f t="shared" si="358"/>
        <v>1.0000023809523813</v>
      </c>
      <c r="AY387" s="194">
        <f t="shared" si="358"/>
        <v>1.0000023809523813</v>
      </c>
      <c r="AZ387" s="194">
        <f t="shared" si="358"/>
        <v>1.0000023809523813</v>
      </c>
      <c r="BA387" s="194">
        <f t="shared" si="358"/>
        <v>1.0000023809523813</v>
      </c>
      <c r="BB387" s="194">
        <f t="shared" si="358"/>
        <v>1.0000023809523813</v>
      </c>
      <c r="BC387" s="195"/>
      <c r="BD387" s="193"/>
    </row>
    <row r="388" spans="1:89" s="196" customFormat="1" x14ac:dyDescent="0.25">
      <c r="A388" s="295"/>
      <c r="B388" s="193" t="s">
        <v>106</v>
      </c>
      <c r="C388" s="298"/>
      <c r="D388" s="194">
        <v>0</v>
      </c>
      <c r="E388" s="194">
        <v>0</v>
      </c>
      <c r="F388" s="194">
        <v>0</v>
      </c>
      <c r="G388" s="194">
        <v>0</v>
      </c>
      <c r="H388" s="194">
        <v>0</v>
      </c>
      <c r="I388" s="194">
        <v>0</v>
      </c>
      <c r="J388" s="194">
        <v>0</v>
      </c>
      <c r="K388" s="194">
        <v>0</v>
      </c>
      <c r="L388" s="194">
        <v>0</v>
      </c>
      <c r="M388" s="194">
        <v>0</v>
      </c>
      <c r="N388" s="194">
        <v>0.05</v>
      </c>
      <c r="O388" s="194">
        <v>0</v>
      </c>
      <c r="P388" s="194">
        <v>0</v>
      </c>
      <c r="Q388" s="194">
        <v>0</v>
      </c>
      <c r="R388" s="194">
        <v>0</v>
      </c>
      <c r="S388" s="194">
        <v>0</v>
      </c>
      <c r="T388" s="194">
        <v>0</v>
      </c>
      <c r="U388" s="194">
        <v>0</v>
      </c>
      <c r="V388" s="194">
        <v>0</v>
      </c>
      <c r="W388" s="194">
        <v>0</v>
      </c>
      <c r="X388" s="194">
        <f t="shared" ref="X388:AO388" si="359">+(0.34-0.05)/18</f>
        <v>1.6111111111111114E-2</v>
      </c>
      <c r="Y388" s="194">
        <f t="shared" si="359"/>
        <v>1.6111111111111114E-2</v>
      </c>
      <c r="Z388" s="194">
        <f t="shared" si="359"/>
        <v>1.6111111111111114E-2</v>
      </c>
      <c r="AA388" s="194">
        <f t="shared" si="359"/>
        <v>1.6111111111111114E-2</v>
      </c>
      <c r="AB388" s="194">
        <f t="shared" si="359"/>
        <v>1.6111111111111114E-2</v>
      </c>
      <c r="AC388" s="194">
        <f t="shared" si="359"/>
        <v>1.6111111111111114E-2</v>
      </c>
      <c r="AD388" s="194">
        <f t="shared" si="359"/>
        <v>1.6111111111111114E-2</v>
      </c>
      <c r="AE388" s="194">
        <f t="shared" si="359"/>
        <v>1.6111111111111114E-2</v>
      </c>
      <c r="AF388" s="82">
        <f t="shared" si="359"/>
        <v>1.6111111111111114E-2</v>
      </c>
      <c r="AG388" s="194">
        <f t="shared" si="359"/>
        <v>1.6111111111111114E-2</v>
      </c>
      <c r="AH388" s="194">
        <f t="shared" si="359"/>
        <v>1.6111111111111114E-2</v>
      </c>
      <c r="AI388" s="194">
        <f t="shared" si="359"/>
        <v>1.6111111111111114E-2</v>
      </c>
      <c r="AJ388" s="194">
        <f t="shared" si="359"/>
        <v>1.6111111111111114E-2</v>
      </c>
      <c r="AK388" s="194">
        <f t="shared" si="359"/>
        <v>1.6111111111111114E-2</v>
      </c>
      <c r="AL388" s="194">
        <f t="shared" si="359"/>
        <v>1.6111111111111114E-2</v>
      </c>
      <c r="AM388" s="194">
        <f t="shared" si="359"/>
        <v>1.6111111111111114E-2</v>
      </c>
      <c r="AN388" s="194">
        <f t="shared" si="359"/>
        <v>1.6111111111111114E-2</v>
      </c>
      <c r="AO388" s="194">
        <f t="shared" si="359"/>
        <v>1.6111111111111114E-2</v>
      </c>
      <c r="AP388" s="194">
        <v>0.66</v>
      </c>
      <c r="AQ388" s="194">
        <v>0</v>
      </c>
      <c r="AR388" s="194">
        <v>0</v>
      </c>
      <c r="AS388" s="194">
        <v>0</v>
      </c>
      <c r="AT388" s="194">
        <v>0</v>
      </c>
      <c r="AU388" s="194">
        <v>0</v>
      </c>
      <c r="AV388" s="194">
        <v>0</v>
      </c>
      <c r="AW388" s="194">
        <v>0</v>
      </c>
      <c r="AX388" s="194">
        <v>0</v>
      </c>
      <c r="AY388" s="194">
        <v>0</v>
      </c>
      <c r="AZ388" s="194">
        <v>0</v>
      </c>
      <c r="BA388" s="194">
        <v>0</v>
      </c>
      <c r="BB388" s="194">
        <v>0</v>
      </c>
      <c r="BC388" s="195">
        <f>SUM(N388:BB388)</f>
        <v>1</v>
      </c>
      <c r="BD388" s="193"/>
    </row>
    <row r="389" spans="1:89" s="196" customFormat="1" x14ac:dyDescent="0.25">
      <c r="A389" s="295"/>
      <c r="B389" s="193" t="s">
        <v>107</v>
      </c>
      <c r="C389" s="298"/>
      <c r="D389" s="194">
        <f>+D388</f>
        <v>0</v>
      </c>
      <c r="E389" s="194">
        <f t="shared" ref="E389:AJ389" si="360">+D389+E388</f>
        <v>0</v>
      </c>
      <c r="F389" s="194">
        <f t="shared" si="360"/>
        <v>0</v>
      </c>
      <c r="G389" s="194">
        <f t="shared" si="360"/>
        <v>0</v>
      </c>
      <c r="H389" s="194">
        <f t="shared" si="360"/>
        <v>0</v>
      </c>
      <c r="I389" s="194">
        <f t="shared" si="360"/>
        <v>0</v>
      </c>
      <c r="J389" s="194">
        <f t="shared" si="360"/>
        <v>0</v>
      </c>
      <c r="K389" s="194">
        <f t="shared" si="360"/>
        <v>0</v>
      </c>
      <c r="L389" s="194">
        <f t="shared" si="360"/>
        <v>0</v>
      </c>
      <c r="M389" s="194">
        <f t="shared" si="360"/>
        <v>0</v>
      </c>
      <c r="N389" s="194">
        <f t="shared" si="360"/>
        <v>0.05</v>
      </c>
      <c r="O389" s="194">
        <f t="shared" si="360"/>
        <v>0.05</v>
      </c>
      <c r="P389" s="194">
        <f t="shared" si="360"/>
        <v>0.05</v>
      </c>
      <c r="Q389" s="194">
        <f t="shared" si="360"/>
        <v>0.05</v>
      </c>
      <c r="R389" s="194">
        <f t="shared" si="360"/>
        <v>0.05</v>
      </c>
      <c r="S389" s="194">
        <f t="shared" si="360"/>
        <v>0.05</v>
      </c>
      <c r="T389" s="194">
        <f t="shared" si="360"/>
        <v>0.05</v>
      </c>
      <c r="U389" s="194">
        <f t="shared" si="360"/>
        <v>0.05</v>
      </c>
      <c r="V389" s="194">
        <f t="shared" si="360"/>
        <v>0.05</v>
      </c>
      <c r="W389" s="194">
        <f t="shared" si="360"/>
        <v>0.05</v>
      </c>
      <c r="X389" s="194">
        <f t="shared" si="360"/>
        <v>6.611111111111112E-2</v>
      </c>
      <c r="Y389" s="194">
        <f t="shared" si="360"/>
        <v>8.2222222222222238E-2</v>
      </c>
      <c r="Z389" s="194">
        <f t="shared" si="360"/>
        <v>9.8333333333333356E-2</v>
      </c>
      <c r="AA389" s="194">
        <f t="shared" si="360"/>
        <v>0.11444444444444447</v>
      </c>
      <c r="AB389" s="194">
        <f t="shared" si="360"/>
        <v>0.13055555555555559</v>
      </c>
      <c r="AC389" s="194">
        <f t="shared" si="360"/>
        <v>0.1466666666666667</v>
      </c>
      <c r="AD389" s="194">
        <f t="shared" si="360"/>
        <v>0.1627777777777778</v>
      </c>
      <c r="AE389" s="194">
        <f t="shared" si="360"/>
        <v>0.1788888888888889</v>
      </c>
      <c r="AF389" s="82">
        <f t="shared" si="360"/>
        <v>0.19500000000000001</v>
      </c>
      <c r="AG389" s="194">
        <f t="shared" si="360"/>
        <v>0.21111111111111111</v>
      </c>
      <c r="AH389" s="194">
        <f t="shared" si="360"/>
        <v>0.22722222222222221</v>
      </c>
      <c r="AI389" s="194">
        <f t="shared" si="360"/>
        <v>0.24333333333333332</v>
      </c>
      <c r="AJ389" s="194">
        <f t="shared" si="360"/>
        <v>0.25944444444444442</v>
      </c>
      <c r="AK389" s="194">
        <f t="shared" ref="AK389:BB389" si="361">+AJ389+AK388</f>
        <v>0.27555555555555555</v>
      </c>
      <c r="AL389" s="194">
        <f t="shared" si="361"/>
        <v>0.29166666666666669</v>
      </c>
      <c r="AM389" s="194">
        <f t="shared" si="361"/>
        <v>0.30777777777777782</v>
      </c>
      <c r="AN389" s="194">
        <f t="shared" si="361"/>
        <v>0.32388888888888895</v>
      </c>
      <c r="AO389" s="194">
        <f t="shared" si="361"/>
        <v>0.34000000000000008</v>
      </c>
      <c r="AP389" s="194">
        <f t="shared" si="361"/>
        <v>1</v>
      </c>
      <c r="AQ389" s="194">
        <f t="shared" si="361"/>
        <v>1</v>
      </c>
      <c r="AR389" s="194">
        <f t="shared" si="361"/>
        <v>1</v>
      </c>
      <c r="AS389" s="194">
        <f t="shared" si="361"/>
        <v>1</v>
      </c>
      <c r="AT389" s="194">
        <f t="shared" si="361"/>
        <v>1</v>
      </c>
      <c r="AU389" s="194">
        <f t="shared" si="361"/>
        <v>1</v>
      </c>
      <c r="AV389" s="194">
        <f t="shared" si="361"/>
        <v>1</v>
      </c>
      <c r="AW389" s="194">
        <f t="shared" si="361"/>
        <v>1</v>
      </c>
      <c r="AX389" s="194">
        <f t="shared" si="361"/>
        <v>1</v>
      </c>
      <c r="AY389" s="194">
        <f t="shared" si="361"/>
        <v>1</v>
      </c>
      <c r="AZ389" s="194">
        <f t="shared" si="361"/>
        <v>1</v>
      </c>
      <c r="BA389" s="194">
        <f t="shared" si="361"/>
        <v>1</v>
      </c>
      <c r="BB389" s="194">
        <f t="shared" si="361"/>
        <v>1</v>
      </c>
      <c r="BC389" s="195"/>
      <c r="BD389" s="193"/>
    </row>
    <row r="390" spans="1:89" s="211" customFormat="1" x14ac:dyDescent="0.25">
      <c r="A390" s="295"/>
      <c r="B390" s="208"/>
      <c r="C390" s="298"/>
      <c r="D390" s="209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  <c r="AA390" s="209"/>
      <c r="AB390" s="209"/>
      <c r="AC390" s="209"/>
      <c r="AD390" s="209"/>
      <c r="AE390" s="209"/>
      <c r="AF390" s="83"/>
      <c r="AG390" s="209"/>
      <c r="AH390" s="209"/>
      <c r="AI390" s="209"/>
      <c r="AJ390" s="209"/>
      <c r="AK390" s="209"/>
      <c r="AL390" s="209"/>
      <c r="AM390" s="209"/>
      <c r="AN390" s="209"/>
      <c r="AO390" s="209"/>
      <c r="AP390" s="209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10"/>
      <c r="BD390" s="208"/>
    </row>
    <row r="391" spans="1:89" s="197" customFormat="1" x14ac:dyDescent="0.25">
      <c r="A391" s="295"/>
      <c r="B391" s="197" t="s">
        <v>108</v>
      </c>
      <c r="C391" s="198">
        <v>14.2</v>
      </c>
      <c r="D391" s="199">
        <f t="shared" ref="D391:AI391" si="362">+D387*$C391</f>
        <v>0</v>
      </c>
      <c r="E391" s="199">
        <f t="shared" si="362"/>
        <v>0</v>
      </c>
      <c r="F391" s="199">
        <f t="shared" si="362"/>
        <v>0</v>
      </c>
      <c r="G391" s="199">
        <f t="shared" si="362"/>
        <v>0</v>
      </c>
      <c r="H391" s="199">
        <f t="shared" si="362"/>
        <v>0</v>
      </c>
      <c r="I391" s="199">
        <f t="shared" si="362"/>
        <v>0</v>
      </c>
      <c r="J391" s="199">
        <f t="shared" si="362"/>
        <v>0</v>
      </c>
      <c r="K391" s="199">
        <f t="shared" si="362"/>
        <v>0</v>
      </c>
      <c r="L391" s="199">
        <f t="shared" si="362"/>
        <v>0</v>
      </c>
      <c r="M391" s="199">
        <f t="shared" si="362"/>
        <v>0</v>
      </c>
      <c r="N391" s="199">
        <f t="shared" si="362"/>
        <v>0.70577380952380941</v>
      </c>
      <c r="O391" s="199">
        <f t="shared" si="362"/>
        <v>0.70577380952380941</v>
      </c>
      <c r="P391" s="199">
        <f t="shared" si="362"/>
        <v>0.70577380952380941</v>
      </c>
      <c r="Q391" s="199">
        <f t="shared" si="362"/>
        <v>0.70577380952380941</v>
      </c>
      <c r="R391" s="199">
        <f t="shared" si="362"/>
        <v>0.70577380952380941</v>
      </c>
      <c r="S391" s="199">
        <f t="shared" si="362"/>
        <v>0.70577380952380941</v>
      </c>
      <c r="T391" s="199">
        <f t="shared" si="362"/>
        <v>0.70577380952380941</v>
      </c>
      <c r="U391" s="199">
        <f t="shared" si="362"/>
        <v>0.70577380952380941</v>
      </c>
      <c r="V391" s="199">
        <f t="shared" si="362"/>
        <v>0.70577380952380941</v>
      </c>
      <c r="W391" s="199">
        <f t="shared" si="362"/>
        <v>0.70577380952380941</v>
      </c>
      <c r="X391" s="199">
        <f t="shared" si="362"/>
        <v>1.4160104761904762</v>
      </c>
      <c r="Y391" s="199">
        <f t="shared" si="362"/>
        <v>2.1262471428571432</v>
      </c>
      <c r="Z391" s="199">
        <f t="shared" si="362"/>
        <v>2.8364838095238096</v>
      </c>
      <c r="AA391" s="199">
        <f t="shared" si="362"/>
        <v>3.546720476190476</v>
      </c>
      <c r="AB391" s="199">
        <f t="shared" si="362"/>
        <v>4.256957142857142</v>
      </c>
      <c r="AC391" s="199">
        <f t="shared" si="362"/>
        <v>4.9671938095238088</v>
      </c>
      <c r="AD391" s="199">
        <f t="shared" si="362"/>
        <v>5.6774304761904757</v>
      </c>
      <c r="AE391" s="199">
        <f t="shared" si="362"/>
        <v>6.3876671428571417</v>
      </c>
      <c r="AF391" s="90">
        <f t="shared" si="362"/>
        <v>7.0979038095238085</v>
      </c>
      <c r="AG391" s="199">
        <f t="shared" si="362"/>
        <v>7.8081404761904745</v>
      </c>
      <c r="AH391" s="199">
        <f t="shared" si="362"/>
        <v>8.5183771428571422</v>
      </c>
      <c r="AI391" s="199">
        <f t="shared" si="362"/>
        <v>9.2286138095238091</v>
      </c>
      <c r="AJ391" s="199">
        <f t="shared" ref="AJ391:BB391" si="363">+AJ387*$C391</f>
        <v>9.9388504761904759</v>
      </c>
      <c r="AK391" s="199">
        <f t="shared" si="363"/>
        <v>10.649087142857143</v>
      </c>
      <c r="AL391" s="199">
        <f t="shared" si="363"/>
        <v>11.359323809523811</v>
      </c>
      <c r="AM391" s="199">
        <f t="shared" si="363"/>
        <v>12.069560476190478</v>
      </c>
      <c r="AN391" s="199">
        <f t="shared" si="363"/>
        <v>12.779797142857145</v>
      </c>
      <c r="AO391" s="199">
        <f t="shared" si="363"/>
        <v>13.490033809523812</v>
      </c>
      <c r="AP391" s="199">
        <f t="shared" si="363"/>
        <v>13.490033809523812</v>
      </c>
      <c r="AQ391" s="199">
        <f t="shared" si="363"/>
        <v>13.490033809523812</v>
      </c>
      <c r="AR391" s="199">
        <f t="shared" si="363"/>
        <v>13.490033809523812</v>
      </c>
      <c r="AS391" s="199">
        <f t="shared" si="363"/>
        <v>13.490033809523812</v>
      </c>
      <c r="AT391" s="199">
        <f t="shared" si="363"/>
        <v>14.200033809523813</v>
      </c>
      <c r="AU391" s="199">
        <f t="shared" si="363"/>
        <v>14.200033809523813</v>
      </c>
      <c r="AV391" s="199">
        <f t="shared" si="363"/>
        <v>14.200033809523813</v>
      </c>
      <c r="AW391" s="199">
        <f t="shared" si="363"/>
        <v>14.200033809523813</v>
      </c>
      <c r="AX391" s="199">
        <f t="shared" si="363"/>
        <v>14.200033809523813</v>
      </c>
      <c r="AY391" s="199">
        <f t="shared" si="363"/>
        <v>14.200033809523813</v>
      </c>
      <c r="AZ391" s="199">
        <f t="shared" si="363"/>
        <v>14.200033809523813</v>
      </c>
      <c r="BA391" s="199">
        <f t="shared" si="363"/>
        <v>14.200033809523813</v>
      </c>
      <c r="BB391" s="199">
        <f t="shared" si="363"/>
        <v>14.200033809523813</v>
      </c>
      <c r="BC391" s="200"/>
      <c r="BD391" s="201"/>
      <c r="BE391" s="201"/>
      <c r="BF391" s="201"/>
      <c r="BG391" s="201"/>
      <c r="BH391" s="201"/>
      <c r="BI391" s="201"/>
      <c r="BJ391" s="201"/>
      <c r="BK391" s="201"/>
      <c r="BL391" s="201"/>
      <c r="BM391" s="201"/>
      <c r="BN391" s="201"/>
      <c r="BO391" s="201"/>
      <c r="BP391" s="201"/>
      <c r="BQ391" s="201"/>
      <c r="BR391" s="201"/>
      <c r="BS391" s="201"/>
      <c r="BT391" s="201"/>
      <c r="BU391" s="201"/>
      <c r="BV391" s="201"/>
      <c r="BW391" s="201"/>
      <c r="BX391" s="201"/>
      <c r="BY391" s="201"/>
      <c r="BZ391" s="201"/>
      <c r="CA391" s="201"/>
      <c r="CB391" s="201"/>
      <c r="CC391" s="201"/>
      <c r="CD391" s="201"/>
      <c r="CE391" s="201"/>
      <c r="CF391" s="201"/>
      <c r="CG391" s="201"/>
      <c r="CH391" s="201"/>
      <c r="CI391" s="201"/>
      <c r="CJ391" s="201"/>
      <c r="CK391" s="201"/>
    </row>
    <row r="392" spans="1:89" s="202" customFormat="1" ht="13.8" thickBot="1" x14ac:dyDescent="0.3">
      <c r="A392" s="296"/>
      <c r="B392" s="202" t="s">
        <v>109</v>
      </c>
      <c r="C392" s="203" t="str">
        <f>+'NTP or Sold'!B39</f>
        <v>Committed</v>
      </c>
      <c r="D392" s="204">
        <f t="shared" ref="D392:AI392" si="364">+D389*$C391</f>
        <v>0</v>
      </c>
      <c r="E392" s="204">
        <f t="shared" si="364"/>
        <v>0</v>
      </c>
      <c r="F392" s="204">
        <f t="shared" si="364"/>
        <v>0</v>
      </c>
      <c r="G392" s="204">
        <f t="shared" si="364"/>
        <v>0</v>
      </c>
      <c r="H392" s="204">
        <f t="shared" si="364"/>
        <v>0</v>
      </c>
      <c r="I392" s="204">
        <f t="shared" si="364"/>
        <v>0</v>
      </c>
      <c r="J392" s="204">
        <f t="shared" si="364"/>
        <v>0</v>
      </c>
      <c r="K392" s="204">
        <f t="shared" si="364"/>
        <v>0</v>
      </c>
      <c r="L392" s="204">
        <f t="shared" si="364"/>
        <v>0</v>
      </c>
      <c r="M392" s="204">
        <f t="shared" si="364"/>
        <v>0</v>
      </c>
      <c r="N392" s="204">
        <f t="shared" si="364"/>
        <v>0.71</v>
      </c>
      <c r="O392" s="204">
        <f t="shared" si="364"/>
        <v>0.71</v>
      </c>
      <c r="P392" s="204">
        <f t="shared" si="364"/>
        <v>0.71</v>
      </c>
      <c r="Q392" s="204">
        <f t="shared" si="364"/>
        <v>0.71</v>
      </c>
      <c r="R392" s="204">
        <f t="shared" si="364"/>
        <v>0.71</v>
      </c>
      <c r="S392" s="204">
        <f t="shared" si="364"/>
        <v>0.71</v>
      </c>
      <c r="T392" s="204">
        <f t="shared" si="364"/>
        <v>0.71</v>
      </c>
      <c r="U392" s="204">
        <f t="shared" si="364"/>
        <v>0.71</v>
      </c>
      <c r="V392" s="204">
        <f t="shared" si="364"/>
        <v>0.71</v>
      </c>
      <c r="W392" s="204">
        <f t="shared" si="364"/>
        <v>0.71</v>
      </c>
      <c r="X392" s="204">
        <f t="shared" si="364"/>
        <v>0.93877777777777782</v>
      </c>
      <c r="Y392" s="204">
        <f t="shared" si="364"/>
        <v>1.1675555555555557</v>
      </c>
      <c r="Z392" s="204">
        <f t="shared" si="364"/>
        <v>1.3963333333333336</v>
      </c>
      <c r="AA392" s="204">
        <f t="shared" si="364"/>
        <v>1.6251111111111114</v>
      </c>
      <c r="AB392" s="204">
        <f t="shared" si="364"/>
        <v>1.8538888888888894</v>
      </c>
      <c r="AC392" s="204">
        <f t="shared" si="364"/>
        <v>2.0826666666666669</v>
      </c>
      <c r="AD392" s="204">
        <f t="shared" si="364"/>
        <v>2.3114444444444446</v>
      </c>
      <c r="AE392" s="204">
        <f t="shared" si="364"/>
        <v>2.5402222222222224</v>
      </c>
      <c r="AF392" s="136">
        <f t="shared" si="364"/>
        <v>2.7690000000000001</v>
      </c>
      <c r="AG392" s="204">
        <f t="shared" si="364"/>
        <v>2.9977777777777774</v>
      </c>
      <c r="AH392" s="204">
        <f t="shared" si="364"/>
        <v>3.2265555555555552</v>
      </c>
      <c r="AI392" s="204">
        <f t="shared" si="364"/>
        <v>3.4553333333333329</v>
      </c>
      <c r="AJ392" s="204">
        <f t="shared" ref="AJ392:BB392" si="365">+AJ389*$C391</f>
        <v>3.6841111111111107</v>
      </c>
      <c r="AK392" s="204">
        <f t="shared" si="365"/>
        <v>3.9128888888888889</v>
      </c>
      <c r="AL392" s="204">
        <f t="shared" si="365"/>
        <v>4.1416666666666666</v>
      </c>
      <c r="AM392" s="204">
        <f t="shared" si="365"/>
        <v>4.3704444444444448</v>
      </c>
      <c r="AN392" s="204">
        <f t="shared" si="365"/>
        <v>4.599222222222223</v>
      </c>
      <c r="AO392" s="204">
        <f t="shared" si="365"/>
        <v>4.8280000000000012</v>
      </c>
      <c r="AP392" s="204">
        <f t="shared" si="365"/>
        <v>14.2</v>
      </c>
      <c r="AQ392" s="204">
        <f t="shared" si="365"/>
        <v>14.2</v>
      </c>
      <c r="AR392" s="204">
        <f t="shared" si="365"/>
        <v>14.2</v>
      </c>
      <c r="AS392" s="204">
        <f t="shared" si="365"/>
        <v>14.2</v>
      </c>
      <c r="AT392" s="204">
        <f t="shared" si="365"/>
        <v>14.2</v>
      </c>
      <c r="AU392" s="204">
        <f t="shared" si="365"/>
        <v>14.2</v>
      </c>
      <c r="AV392" s="204">
        <f t="shared" si="365"/>
        <v>14.2</v>
      </c>
      <c r="AW392" s="204">
        <f t="shared" si="365"/>
        <v>14.2</v>
      </c>
      <c r="AX392" s="204">
        <f t="shared" si="365"/>
        <v>14.2</v>
      </c>
      <c r="AY392" s="204">
        <f t="shared" si="365"/>
        <v>14.2</v>
      </c>
      <c r="AZ392" s="204">
        <f t="shared" si="365"/>
        <v>14.2</v>
      </c>
      <c r="BA392" s="204">
        <f t="shared" si="365"/>
        <v>14.2</v>
      </c>
      <c r="BB392" s="204">
        <f t="shared" si="365"/>
        <v>14.2</v>
      </c>
      <c r="BC392" s="205"/>
      <c r="BD392" s="206"/>
      <c r="BE392" s="206"/>
      <c r="BF392" s="206"/>
      <c r="BG392" s="206"/>
      <c r="BH392" s="206"/>
      <c r="BI392" s="206"/>
      <c r="BJ392" s="206"/>
      <c r="BK392" s="206"/>
      <c r="BL392" s="206"/>
      <c r="BM392" s="206"/>
      <c r="BN392" s="206"/>
      <c r="BO392" s="206"/>
      <c r="BP392" s="206"/>
      <c r="BQ392" s="206"/>
      <c r="BR392" s="206"/>
      <c r="BS392" s="206"/>
      <c r="BT392" s="206"/>
      <c r="BU392" s="206"/>
      <c r="BV392" s="206"/>
      <c r="BW392" s="206"/>
      <c r="BX392" s="206"/>
      <c r="BY392" s="206"/>
      <c r="BZ392" s="206"/>
      <c r="CA392" s="206"/>
      <c r="CB392" s="206"/>
      <c r="CC392" s="206"/>
      <c r="CD392" s="206"/>
      <c r="CE392" s="206"/>
      <c r="CF392" s="206"/>
      <c r="CG392" s="206"/>
      <c r="CH392" s="206"/>
      <c r="CI392" s="206"/>
      <c r="CJ392" s="206"/>
      <c r="CK392" s="206"/>
    </row>
    <row r="393" spans="1:89" s="92" customFormat="1" ht="15" customHeight="1" thickTop="1" x14ac:dyDescent="0.25">
      <c r="A393" s="294">
        <f>+'Cost Cancel Details'!A44+1</f>
        <v>7</v>
      </c>
      <c r="B393" s="98" t="str">
        <f>+'NTP or Sold'!G44</f>
        <v>7FA - now simple cycle</v>
      </c>
      <c r="C393" s="292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5">
      <c r="A394" s="295"/>
      <c r="B394" s="101" t="s">
        <v>104</v>
      </c>
      <c r="C394" s="293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5">
      <c r="A395" s="295"/>
      <c r="B395" s="101" t="s">
        <v>105</v>
      </c>
      <c r="C395" s="293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5">
      <c r="A396" s="295"/>
      <c r="B396" s="101" t="s">
        <v>106</v>
      </c>
      <c r="C396" s="293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5">
      <c r="A397" s="295"/>
      <c r="B397" s="101" t="s">
        <v>107</v>
      </c>
      <c r="C397" s="293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5">
      <c r="A398" s="295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5">
      <c r="A399" s="295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8" thickBot="1" x14ac:dyDescent="0.3">
      <c r="A400" s="296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5">
      <c r="A401" s="294">
        <f>+'NTP or Sold'!A457+1</f>
        <v>7</v>
      </c>
      <c r="B401" s="98" t="e">
        <f>'Detail by Turbine'!#REF!</f>
        <v>#REF!</v>
      </c>
      <c r="C401" s="292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5">
      <c r="A402" s="295"/>
      <c r="B402" s="101" t="s">
        <v>104</v>
      </c>
      <c r="C402" s="293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5">
      <c r="A403" s="295"/>
      <c r="B403" s="101" t="s">
        <v>105</v>
      </c>
      <c r="C403" s="293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5">
      <c r="A404" s="295"/>
      <c r="B404" s="101" t="s">
        <v>106</v>
      </c>
      <c r="C404" s="293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5">
      <c r="A405" s="295"/>
      <c r="B405" s="101" t="s">
        <v>107</v>
      </c>
      <c r="C405" s="293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5">
      <c r="A406" s="295"/>
      <c r="B406" s="106"/>
      <c r="C406" s="293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5">
      <c r="A407" s="295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8" thickBot="1" x14ac:dyDescent="0.3">
      <c r="A408" s="296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5">
      <c r="A409" s="294">
        <f>+A401+1</f>
        <v>8</v>
      </c>
      <c r="B409" s="98" t="e">
        <f>'Detail by Turbine'!#REF!</f>
        <v>#REF!</v>
      </c>
      <c r="C409" s="292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5">
      <c r="A410" s="295"/>
      <c r="B410" s="101" t="s">
        <v>104</v>
      </c>
      <c r="C410" s="293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5">
      <c r="A411" s="295"/>
      <c r="B411" s="101" t="s">
        <v>105</v>
      </c>
      <c r="C411" s="293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5">
      <c r="A412" s="295"/>
      <c r="B412" s="101" t="s">
        <v>106</v>
      </c>
      <c r="C412" s="293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5">
      <c r="A413" s="295"/>
      <c r="B413" s="101" t="s">
        <v>107</v>
      </c>
      <c r="C413" s="293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5">
      <c r="A414" s="295"/>
      <c r="B414" s="106"/>
      <c r="C414" s="293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5">
      <c r="A415" s="295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8" thickBot="1" x14ac:dyDescent="0.3">
      <c r="A416" s="296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5">
      <c r="A417" s="294">
        <f>+A409+1</f>
        <v>9</v>
      </c>
      <c r="B417" s="98" t="e">
        <f>'Detail by Turbine'!#REF!</f>
        <v>#REF!</v>
      </c>
      <c r="C417" s="292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5">
      <c r="A418" s="295"/>
      <c r="B418" s="101" t="s">
        <v>104</v>
      </c>
      <c r="C418" s="293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5">
      <c r="A419" s="295"/>
      <c r="B419" s="101" t="s">
        <v>105</v>
      </c>
      <c r="C419" s="293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5">
      <c r="A420" s="295"/>
      <c r="B420" s="101" t="s">
        <v>106</v>
      </c>
      <c r="C420" s="293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5">
      <c r="A421" s="295"/>
      <c r="B421" s="101" t="s">
        <v>107</v>
      </c>
      <c r="C421" s="293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5">
      <c r="A422" s="295"/>
      <c r="B422" s="106"/>
      <c r="C422" s="293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5">
      <c r="A423" s="295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8" thickBot="1" x14ac:dyDescent="0.3">
      <c r="A424" s="296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5">
      <c r="A425" s="294">
        <f>+A417+1</f>
        <v>10</v>
      </c>
      <c r="B425" s="98" t="e">
        <f>'Detail by Turbine'!#REF!</f>
        <v>#REF!</v>
      </c>
      <c r="C425" s="292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5">
      <c r="A426" s="295"/>
      <c r="B426" s="101" t="s">
        <v>104</v>
      </c>
      <c r="C426" s="293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5">
      <c r="A427" s="295"/>
      <c r="B427" s="101" t="s">
        <v>105</v>
      </c>
      <c r="C427" s="293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5">
      <c r="A428" s="295"/>
      <c r="B428" s="101" t="s">
        <v>106</v>
      </c>
      <c r="C428" s="293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5">
      <c r="A429" s="295"/>
      <c r="B429" s="101" t="s">
        <v>107</v>
      </c>
      <c r="C429" s="293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5">
      <c r="A430" s="295"/>
      <c r="B430" s="106"/>
      <c r="C430" s="293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5">
      <c r="A431" s="295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8" thickBot="1" x14ac:dyDescent="0.3">
      <c r="A432" s="296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2" customFormat="1" ht="15" customHeight="1" thickTop="1" x14ac:dyDescent="0.25">
      <c r="A433" s="294">
        <f>+'NTP or Sold'!A481+1</f>
        <v>3</v>
      </c>
      <c r="B433" s="189" t="str">
        <f>'NTP or Sold'!G45</f>
        <v>LM6000</v>
      </c>
      <c r="C433" s="297" t="str">
        <f>'NTP or Sold'!S45</f>
        <v>Las Vegas CoGen II</v>
      </c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  <c r="AA433" s="190"/>
      <c r="AB433" s="190"/>
      <c r="AC433" s="190"/>
      <c r="AD433" s="190"/>
      <c r="AE433" s="190"/>
      <c r="AF433" s="190"/>
      <c r="AG433" s="190"/>
      <c r="AH433" s="190"/>
      <c r="AI433" s="84"/>
      <c r="AJ433" s="190"/>
      <c r="AK433" s="190"/>
      <c r="AL433" s="190"/>
      <c r="AM433" s="190"/>
      <c r="AN433" s="190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  <c r="BB433" s="190"/>
      <c r="BC433" s="191"/>
    </row>
    <row r="434" spans="1:89" s="196" customFormat="1" x14ac:dyDescent="0.25">
      <c r="A434" s="295"/>
      <c r="B434" s="193" t="s">
        <v>104</v>
      </c>
      <c r="C434" s="298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f>0.05+0.1</f>
        <v>0.15000000000000002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</v>
      </c>
      <c r="AR434" s="194">
        <v>0.05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5">
      <c r="A435" s="295"/>
      <c r="B435" s="193" t="s">
        <v>105</v>
      </c>
      <c r="C435" s="298"/>
      <c r="D435" s="194">
        <f>D434</f>
        <v>0</v>
      </c>
      <c r="E435" s="194">
        <f t="shared" ref="E435:AJ435" si="414">+D435+E434</f>
        <v>0</v>
      </c>
      <c r="F435" s="194">
        <f t="shared" si="414"/>
        <v>0</v>
      </c>
      <c r="G435" s="194">
        <f t="shared" si="414"/>
        <v>0</v>
      </c>
      <c r="H435" s="194">
        <f t="shared" si="414"/>
        <v>0</v>
      </c>
      <c r="I435" s="194">
        <f t="shared" si="414"/>
        <v>0</v>
      </c>
      <c r="J435" s="194">
        <f t="shared" si="414"/>
        <v>0</v>
      </c>
      <c r="K435" s="194">
        <f t="shared" si="414"/>
        <v>0</v>
      </c>
      <c r="L435" s="194">
        <f t="shared" si="414"/>
        <v>0</v>
      </c>
      <c r="M435" s="194">
        <f t="shared" si="414"/>
        <v>0</v>
      </c>
      <c r="N435" s="194">
        <f t="shared" si="414"/>
        <v>0</v>
      </c>
      <c r="O435" s="194">
        <f t="shared" si="414"/>
        <v>0</v>
      </c>
      <c r="P435" s="194">
        <f t="shared" si="414"/>
        <v>0</v>
      </c>
      <c r="Q435" s="194">
        <f t="shared" si="414"/>
        <v>0</v>
      </c>
      <c r="R435" s="194">
        <f t="shared" si="414"/>
        <v>0</v>
      </c>
      <c r="S435" s="194">
        <f t="shared" si="414"/>
        <v>0</v>
      </c>
      <c r="T435" s="194">
        <f t="shared" si="414"/>
        <v>0</v>
      </c>
      <c r="U435" s="194">
        <f t="shared" si="414"/>
        <v>0</v>
      </c>
      <c r="V435" s="194">
        <f t="shared" si="414"/>
        <v>0</v>
      </c>
      <c r="W435" s="194">
        <f t="shared" si="414"/>
        <v>0</v>
      </c>
      <c r="X435" s="194">
        <f t="shared" si="414"/>
        <v>0</v>
      </c>
      <c r="Y435" s="194">
        <f t="shared" si="414"/>
        <v>0</v>
      </c>
      <c r="Z435" s="194">
        <f t="shared" si="414"/>
        <v>0</v>
      </c>
      <c r="AA435" s="194">
        <f t="shared" si="414"/>
        <v>0</v>
      </c>
      <c r="AB435" s="194">
        <f t="shared" si="414"/>
        <v>0</v>
      </c>
      <c r="AC435" s="194">
        <f t="shared" si="414"/>
        <v>0</v>
      </c>
      <c r="AD435" s="194">
        <f t="shared" si="414"/>
        <v>0</v>
      </c>
      <c r="AE435" s="194">
        <f t="shared" si="414"/>
        <v>0</v>
      </c>
      <c r="AF435" s="194">
        <f t="shared" si="414"/>
        <v>0</v>
      </c>
      <c r="AG435" s="194">
        <f t="shared" si="414"/>
        <v>0.15000000000000002</v>
      </c>
      <c r="AH435" s="194">
        <f t="shared" si="414"/>
        <v>0.25</v>
      </c>
      <c r="AI435" s="82">
        <f t="shared" si="414"/>
        <v>0.35</v>
      </c>
      <c r="AJ435" s="194">
        <f t="shared" si="414"/>
        <v>0.44999999999999996</v>
      </c>
      <c r="AK435" s="194">
        <f t="shared" ref="AK435:BB435" si="415">+AJ435+AK434</f>
        <v>0.54999999999999993</v>
      </c>
      <c r="AL435" s="194">
        <f t="shared" si="415"/>
        <v>0.64999999999999991</v>
      </c>
      <c r="AM435" s="194">
        <f t="shared" si="415"/>
        <v>0.74999999999999989</v>
      </c>
      <c r="AN435" s="194">
        <f t="shared" si="415"/>
        <v>0.84999999999999987</v>
      </c>
      <c r="AO435" s="194">
        <f t="shared" si="415"/>
        <v>0.84999999999999987</v>
      </c>
      <c r="AP435" s="194">
        <f t="shared" si="415"/>
        <v>0.94999999999999984</v>
      </c>
      <c r="AQ435" s="194">
        <f t="shared" si="415"/>
        <v>0.94999999999999984</v>
      </c>
      <c r="AR435" s="194">
        <f t="shared" si="415"/>
        <v>0.99999999999999989</v>
      </c>
      <c r="AS435" s="194">
        <f t="shared" si="415"/>
        <v>0.99999999999999989</v>
      </c>
      <c r="AT435" s="194">
        <f t="shared" si="415"/>
        <v>0.99999999999999989</v>
      </c>
      <c r="AU435" s="194">
        <f t="shared" si="415"/>
        <v>0.99999999999999989</v>
      </c>
      <c r="AV435" s="194">
        <f t="shared" si="415"/>
        <v>0.99999999999999989</v>
      </c>
      <c r="AW435" s="194">
        <f t="shared" si="415"/>
        <v>0.99999999999999989</v>
      </c>
      <c r="AX435" s="194">
        <f t="shared" si="415"/>
        <v>0.99999999999999989</v>
      </c>
      <c r="AY435" s="194">
        <f t="shared" si="415"/>
        <v>0.99999999999999989</v>
      </c>
      <c r="AZ435" s="194">
        <f t="shared" si="415"/>
        <v>0.99999999999999989</v>
      </c>
      <c r="BA435" s="194">
        <f t="shared" si="415"/>
        <v>0.99999999999999989</v>
      </c>
      <c r="BB435" s="194">
        <f t="shared" si="415"/>
        <v>0.99999999999999989</v>
      </c>
      <c r="BC435" s="195"/>
      <c r="BD435" s="193"/>
    </row>
    <row r="436" spans="1:89" s="196" customFormat="1" x14ac:dyDescent="0.25">
      <c r="A436" s="295"/>
      <c r="B436" s="193" t="s">
        <v>106</v>
      </c>
      <c r="C436" s="298"/>
      <c r="D436" s="194">
        <v>0</v>
      </c>
      <c r="E436" s="194">
        <v>0</v>
      </c>
      <c r="F436" s="194">
        <v>0</v>
      </c>
      <c r="G436" s="194">
        <v>0</v>
      </c>
      <c r="H436" s="194">
        <v>0</v>
      </c>
      <c r="I436" s="194">
        <v>0</v>
      </c>
      <c r="J436" s="194">
        <v>0</v>
      </c>
      <c r="K436" s="194">
        <v>0</v>
      </c>
      <c r="L436" s="194">
        <v>0</v>
      </c>
      <c r="M436" s="194">
        <v>0</v>
      </c>
      <c r="N436" s="194">
        <v>0</v>
      </c>
      <c r="O436" s="194">
        <v>0</v>
      </c>
      <c r="P436" s="194">
        <v>0</v>
      </c>
      <c r="Q436" s="194">
        <v>0</v>
      </c>
      <c r="R436" s="194">
        <v>0</v>
      </c>
      <c r="S436" s="194">
        <v>0</v>
      </c>
      <c r="T436" s="194">
        <v>0</v>
      </c>
      <c r="U436" s="194">
        <v>0</v>
      </c>
      <c r="V436" s="194">
        <v>0</v>
      </c>
      <c r="W436" s="194">
        <v>0</v>
      </c>
      <c r="X436" s="194">
        <v>0</v>
      </c>
      <c r="Y436" s="194">
        <v>0</v>
      </c>
      <c r="Z436" s="194">
        <v>0</v>
      </c>
      <c r="AA436" s="194">
        <v>0</v>
      </c>
      <c r="AB436" s="194">
        <v>0</v>
      </c>
      <c r="AC436" s="194">
        <v>0</v>
      </c>
      <c r="AD436" s="194">
        <v>0</v>
      </c>
      <c r="AE436" s="194">
        <v>0</v>
      </c>
      <c r="AF436" s="194">
        <v>0</v>
      </c>
      <c r="AG436" s="194">
        <v>0.1</v>
      </c>
      <c r="AH436" s="194">
        <v>0.1</v>
      </c>
      <c r="AI436" s="82">
        <v>0.1</v>
      </c>
      <c r="AJ436" s="194">
        <v>0.1</v>
      </c>
      <c r="AK436" s="194">
        <v>0.1</v>
      </c>
      <c r="AL436" s="194">
        <v>0.1</v>
      </c>
      <c r="AM436" s="194">
        <v>0.1</v>
      </c>
      <c r="AN436" s="194">
        <v>0.1</v>
      </c>
      <c r="AO436" s="194">
        <v>0</v>
      </c>
      <c r="AP436" s="194">
        <v>0.1</v>
      </c>
      <c r="AQ436" s="194">
        <v>0.1</v>
      </c>
      <c r="AR436" s="194">
        <v>0</v>
      </c>
      <c r="AS436" s="194">
        <v>0</v>
      </c>
      <c r="AT436" s="194">
        <v>0</v>
      </c>
      <c r="AU436" s="194">
        <v>0</v>
      </c>
      <c r="AV436" s="194">
        <v>0</v>
      </c>
      <c r="AW436" s="194">
        <v>0</v>
      </c>
      <c r="AX436" s="194">
        <v>0</v>
      </c>
      <c r="AY436" s="194">
        <v>0</v>
      </c>
      <c r="AZ436" s="194">
        <v>0</v>
      </c>
      <c r="BA436" s="194">
        <v>0</v>
      </c>
      <c r="BB436" s="194">
        <v>0</v>
      </c>
      <c r="BC436" s="195">
        <f>SUM(D436:BB436)</f>
        <v>0.99999999999999989</v>
      </c>
      <c r="BD436" s="193"/>
    </row>
    <row r="437" spans="1:89" s="196" customFormat="1" x14ac:dyDescent="0.25">
      <c r="A437" s="295"/>
      <c r="B437" s="193" t="s">
        <v>107</v>
      </c>
      <c r="C437" s="298"/>
      <c r="D437" s="194">
        <f>D436</f>
        <v>0</v>
      </c>
      <c r="E437" s="194">
        <f t="shared" ref="E437:AJ437" si="416">+D437+E436</f>
        <v>0</v>
      </c>
      <c r="F437" s="194">
        <f t="shared" si="416"/>
        <v>0</v>
      </c>
      <c r="G437" s="194">
        <f t="shared" si="416"/>
        <v>0</v>
      </c>
      <c r="H437" s="194">
        <f t="shared" si="416"/>
        <v>0</v>
      </c>
      <c r="I437" s="194">
        <f t="shared" si="416"/>
        <v>0</v>
      </c>
      <c r="J437" s="194">
        <f t="shared" si="416"/>
        <v>0</v>
      </c>
      <c r="K437" s="194">
        <f t="shared" si="416"/>
        <v>0</v>
      </c>
      <c r="L437" s="194">
        <f t="shared" si="416"/>
        <v>0</v>
      </c>
      <c r="M437" s="194">
        <f t="shared" si="416"/>
        <v>0</v>
      </c>
      <c r="N437" s="194">
        <f t="shared" si="416"/>
        <v>0</v>
      </c>
      <c r="O437" s="194">
        <f t="shared" si="416"/>
        <v>0</v>
      </c>
      <c r="P437" s="194">
        <f t="shared" si="416"/>
        <v>0</v>
      </c>
      <c r="Q437" s="194">
        <f t="shared" si="416"/>
        <v>0</v>
      </c>
      <c r="R437" s="194">
        <f t="shared" si="416"/>
        <v>0</v>
      </c>
      <c r="S437" s="194">
        <f t="shared" si="416"/>
        <v>0</v>
      </c>
      <c r="T437" s="194">
        <f t="shared" si="416"/>
        <v>0</v>
      </c>
      <c r="U437" s="194">
        <f t="shared" si="416"/>
        <v>0</v>
      </c>
      <c r="V437" s="194">
        <f t="shared" si="416"/>
        <v>0</v>
      </c>
      <c r="W437" s="194">
        <f t="shared" si="416"/>
        <v>0</v>
      </c>
      <c r="X437" s="194">
        <f t="shared" si="416"/>
        <v>0</v>
      </c>
      <c r="Y437" s="194">
        <f t="shared" si="416"/>
        <v>0</v>
      </c>
      <c r="Z437" s="194">
        <f t="shared" si="416"/>
        <v>0</v>
      </c>
      <c r="AA437" s="194">
        <f t="shared" si="416"/>
        <v>0</v>
      </c>
      <c r="AB437" s="194">
        <f t="shared" si="416"/>
        <v>0</v>
      </c>
      <c r="AC437" s="194">
        <f t="shared" si="416"/>
        <v>0</v>
      </c>
      <c r="AD437" s="194">
        <f t="shared" si="416"/>
        <v>0</v>
      </c>
      <c r="AE437" s="194">
        <f t="shared" si="416"/>
        <v>0</v>
      </c>
      <c r="AF437" s="194">
        <f t="shared" si="416"/>
        <v>0</v>
      </c>
      <c r="AG437" s="194">
        <f t="shared" si="416"/>
        <v>0.1</v>
      </c>
      <c r="AH437" s="194">
        <f t="shared" si="416"/>
        <v>0.2</v>
      </c>
      <c r="AI437" s="82">
        <f t="shared" si="416"/>
        <v>0.30000000000000004</v>
      </c>
      <c r="AJ437" s="194">
        <f t="shared" si="416"/>
        <v>0.4</v>
      </c>
      <c r="AK437" s="194">
        <f t="shared" ref="AK437:BB437" si="417">+AJ437+AK436</f>
        <v>0.5</v>
      </c>
      <c r="AL437" s="194">
        <f t="shared" si="417"/>
        <v>0.6</v>
      </c>
      <c r="AM437" s="194">
        <f t="shared" si="417"/>
        <v>0.7</v>
      </c>
      <c r="AN437" s="194">
        <f t="shared" si="417"/>
        <v>0.79999999999999993</v>
      </c>
      <c r="AO437" s="194">
        <f t="shared" si="417"/>
        <v>0.79999999999999993</v>
      </c>
      <c r="AP437" s="194">
        <f t="shared" si="417"/>
        <v>0.89999999999999991</v>
      </c>
      <c r="AQ437" s="194">
        <f t="shared" si="417"/>
        <v>0.99999999999999989</v>
      </c>
      <c r="AR437" s="194">
        <f t="shared" si="417"/>
        <v>0.99999999999999989</v>
      </c>
      <c r="AS437" s="194">
        <f t="shared" si="417"/>
        <v>0.99999999999999989</v>
      </c>
      <c r="AT437" s="194">
        <f t="shared" si="417"/>
        <v>0.99999999999999989</v>
      </c>
      <c r="AU437" s="194">
        <f t="shared" si="417"/>
        <v>0.99999999999999989</v>
      </c>
      <c r="AV437" s="194">
        <f t="shared" si="417"/>
        <v>0.99999999999999989</v>
      </c>
      <c r="AW437" s="194">
        <f t="shared" si="417"/>
        <v>0.99999999999999989</v>
      </c>
      <c r="AX437" s="194">
        <f t="shared" si="417"/>
        <v>0.99999999999999989</v>
      </c>
      <c r="AY437" s="194">
        <f t="shared" si="417"/>
        <v>0.99999999999999989</v>
      </c>
      <c r="AZ437" s="194">
        <f t="shared" si="417"/>
        <v>0.99999999999999989</v>
      </c>
      <c r="BA437" s="194">
        <f t="shared" si="417"/>
        <v>0.99999999999999989</v>
      </c>
      <c r="BB437" s="194">
        <f t="shared" si="417"/>
        <v>0.99999999999999989</v>
      </c>
      <c r="BC437" s="195"/>
      <c r="BD437" s="193"/>
    </row>
    <row r="438" spans="1:89" s="211" customFormat="1" x14ac:dyDescent="0.25">
      <c r="A438" s="295"/>
      <c r="B438" s="208"/>
      <c r="C438" s="298"/>
      <c r="D438" s="209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  <c r="AA438" s="209"/>
      <c r="AB438" s="209"/>
      <c r="AC438" s="209"/>
      <c r="AD438" s="209"/>
      <c r="AE438" s="209"/>
      <c r="AF438" s="209"/>
      <c r="AG438" s="209"/>
      <c r="AH438" s="209"/>
      <c r="AI438" s="83"/>
      <c r="AJ438" s="209"/>
      <c r="AK438" s="209"/>
      <c r="AL438" s="209"/>
      <c r="AM438" s="209"/>
      <c r="AN438" s="209"/>
      <c r="AO438" s="209"/>
      <c r="AP438" s="209"/>
      <c r="AQ438" s="209"/>
      <c r="AR438" s="209"/>
      <c r="AS438" s="209"/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10"/>
      <c r="BD438" s="208"/>
    </row>
    <row r="439" spans="1:89" s="197" customFormat="1" x14ac:dyDescent="0.25">
      <c r="A439" s="295"/>
      <c r="B439" s="197" t="s">
        <v>108</v>
      </c>
      <c r="C439" s="198">
        <v>15.769724999999999</v>
      </c>
      <c r="D439" s="199">
        <f t="shared" ref="D439:AI439" si="418">+D435*$C439</f>
        <v>0</v>
      </c>
      <c r="E439" s="199">
        <f t="shared" si="418"/>
        <v>0</v>
      </c>
      <c r="F439" s="199">
        <f t="shared" si="418"/>
        <v>0</v>
      </c>
      <c r="G439" s="199">
        <f t="shared" si="418"/>
        <v>0</v>
      </c>
      <c r="H439" s="199">
        <f t="shared" si="418"/>
        <v>0</v>
      </c>
      <c r="I439" s="199">
        <f t="shared" si="418"/>
        <v>0</v>
      </c>
      <c r="J439" s="199">
        <f t="shared" si="418"/>
        <v>0</v>
      </c>
      <c r="K439" s="199">
        <f t="shared" si="418"/>
        <v>0</v>
      </c>
      <c r="L439" s="199">
        <f t="shared" si="418"/>
        <v>0</v>
      </c>
      <c r="M439" s="199">
        <f t="shared" si="418"/>
        <v>0</v>
      </c>
      <c r="N439" s="199">
        <f t="shared" si="418"/>
        <v>0</v>
      </c>
      <c r="O439" s="199">
        <f t="shared" si="418"/>
        <v>0</v>
      </c>
      <c r="P439" s="199">
        <f t="shared" si="418"/>
        <v>0</v>
      </c>
      <c r="Q439" s="199">
        <f t="shared" si="418"/>
        <v>0</v>
      </c>
      <c r="R439" s="199">
        <f t="shared" si="418"/>
        <v>0</v>
      </c>
      <c r="S439" s="199">
        <f t="shared" si="418"/>
        <v>0</v>
      </c>
      <c r="T439" s="199">
        <f t="shared" si="418"/>
        <v>0</v>
      </c>
      <c r="U439" s="199">
        <f t="shared" si="418"/>
        <v>0</v>
      </c>
      <c r="V439" s="199">
        <f t="shared" si="418"/>
        <v>0</v>
      </c>
      <c r="W439" s="199">
        <f t="shared" si="418"/>
        <v>0</v>
      </c>
      <c r="X439" s="199">
        <f t="shared" si="418"/>
        <v>0</v>
      </c>
      <c r="Y439" s="199">
        <f t="shared" si="418"/>
        <v>0</v>
      </c>
      <c r="Z439" s="199">
        <f t="shared" si="418"/>
        <v>0</v>
      </c>
      <c r="AA439" s="199">
        <f t="shared" si="418"/>
        <v>0</v>
      </c>
      <c r="AB439" s="199">
        <f t="shared" si="418"/>
        <v>0</v>
      </c>
      <c r="AC439" s="199">
        <f t="shared" si="418"/>
        <v>0</v>
      </c>
      <c r="AD439" s="199">
        <f t="shared" si="418"/>
        <v>0</v>
      </c>
      <c r="AE439" s="199">
        <f t="shared" si="418"/>
        <v>0</v>
      </c>
      <c r="AF439" s="199">
        <f t="shared" si="418"/>
        <v>0</v>
      </c>
      <c r="AG439" s="199">
        <f t="shared" si="418"/>
        <v>2.3654587500000002</v>
      </c>
      <c r="AH439" s="199">
        <f t="shared" si="418"/>
        <v>3.9424312499999998</v>
      </c>
      <c r="AI439" s="90">
        <f t="shared" si="418"/>
        <v>5.5194037499999995</v>
      </c>
      <c r="AJ439" s="199">
        <f t="shared" ref="AJ439:BB439" si="419">+AJ435*$C439</f>
        <v>7.0963762499999987</v>
      </c>
      <c r="AK439" s="199">
        <f t="shared" si="419"/>
        <v>8.6733487499999988</v>
      </c>
      <c r="AL439" s="199">
        <f t="shared" si="419"/>
        <v>10.250321249999999</v>
      </c>
      <c r="AM439" s="199">
        <f t="shared" si="419"/>
        <v>11.827293749999997</v>
      </c>
      <c r="AN439" s="199">
        <f t="shared" si="419"/>
        <v>13.404266249999997</v>
      </c>
      <c r="AO439" s="199">
        <f t="shared" si="419"/>
        <v>13.404266249999997</v>
      </c>
      <c r="AP439" s="199">
        <f t="shared" si="419"/>
        <v>14.981238749999997</v>
      </c>
      <c r="AQ439" s="199">
        <f t="shared" si="419"/>
        <v>14.981238749999997</v>
      </c>
      <c r="AR439" s="199">
        <f t="shared" si="419"/>
        <v>15.769724999999998</v>
      </c>
      <c r="AS439" s="199">
        <f t="shared" si="419"/>
        <v>15.769724999999998</v>
      </c>
      <c r="AT439" s="199">
        <f t="shared" si="419"/>
        <v>15.769724999999998</v>
      </c>
      <c r="AU439" s="199">
        <f t="shared" si="419"/>
        <v>15.769724999999998</v>
      </c>
      <c r="AV439" s="199">
        <f t="shared" si="419"/>
        <v>15.769724999999998</v>
      </c>
      <c r="AW439" s="199">
        <f t="shared" si="419"/>
        <v>15.769724999999998</v>
      </c>
      <c r="AX439" s="199">
        <f t="shared" si="419"/>
        <v>15.769724999999998</v>
      </c>
      <c r="AY439" s="199">
        <f t="shared" si="419"/>
        <v>15.769724999999998</v>
      </c>
      <c r="AZ439" s="199">
        <f t="shared" si="419"/>
        <v>15.769724999999998</v>
      </c>
      <c r="BA439" s="199">
        <f t="shared" si="419"/>
        <v>15.769724999999998</v>
      </c>
      <c r="BB439" s="199">
        <f t="shared" si="419"/>
        <v>15.769724999999998</v>
      </c>
      <c r="BC439" s="200"/>
      <c r="BD439" s="201"/>
      <c r="BE439" s="201"/>
      <c r="BF439" s="201"/>
      <c r="BG439" s="201"/>
      <c r="BH439" s="201"/>
      <c r="BI439" s="201"/>
      <c r="BJ439" s="201"/>
      <c r="BK439" s="201"/>
      <c r="BL439" s="201"/>
      <c r="BM439" s="201"/>
      <c r="BN439" s="201"/>
      <c r="BO439" s="201"/>
      <c r="BP439" s="201"/>
      <c r="BQ439" s="201"/>
      <c r="BR439" s="201"/>
      <c r="BS439" s="201"/>
      <c r="BT439" s="201"/>
      <c r="BU439" s="201"/>
      <c r="BV439" s="201"/>
      <c r="BW439" s="201"/>
      <c r="BX439" s="201"/>
      <c r="BY439" s="201"/>
      <c r="BZ439" s="201"/>
      <c r="CA439" s="201"/>
      <c r="CB439" s="201"/>
      <c r="CC439" s="201"/>
      <c r="CD439" s="201"/>
      <c r="CE439" s="201"/>
      <c r="CF439" s="201"/>
      <c r="CG439" s="201"/>
      <c r="CH439" s="201"/>
      <c r="CI439" s="201"/>
      <c r="CJ439" s="201"/>
      <c r="CK439" s="201"/>
    </row>
    <row r="440" spans="1:89" s="202" customFormat="1" ht="13.8" thickBot="1" x14ac:dyDescent="0.3">
      <c r="A440" s="296"/>
      <c r="B440" s="202" t="s">
        <v>109</v>
      </c>
      <c r="C440" s="203" t="str">
        <f>+'NTP or Sold'!B45</f>
        <v>Committed</v>
      </c>
      <c r="D440" s="204">
        <f t="shared" ref="D440:AI440" si="420">+D437*$C439</f>
        <v>0</v>
      </c>
      <c r="E440" s="204">
        <f t="shared" si="420"/>
        <v>0</v>
      </c>
      <c r="F440" s="204">
        <f t="shared" si="420"/>
        <v>0</v>
      </c>
      <c r="G440" s="204">
        <f t="shared" si="420"/>
        <v>0</v>
      </c>
      <c r="H440" s="204">
        <f t="shared" si="420"/>
        <v>0</v>
      </c>
      <c r="I440" s="204">
        <f t="shared" si="420"/>
        <v>0</v>
      </c>
      <c r="J440" s="204">
        <f t="shared" si="420"/>
        <v>0</v>
      </c>
      <c r="K440" s="204">
        <f t="shared" si="420"/>
        <v>0</v>
      </c>
      <c r="L440" s="204">
        <f t="shared" si="420"/>
        <v>0</v>
      </c>
      <c r="M440" s="204">
        <f t="shared" si="420"/>
        <v>0</v>
      </c>
      <c r="N440" s="204">
        <f t="shared" si="420"/>
        <v>0</v>
      </c>
      <c r="O440" s="204">
        <f t="shared" si="420"/>
        <v>0</v>
      </c>
      <c r="P440" s="204">
        <f t="shared" si="420"/>
        <v>0</v>
      </c>
      <c r="Q440" s="204">
        <f t="shared" si="420"/>
        <v>0</v>
      </c>
      <c r="R440" s="204">
        <f t="shared" si="420"/>
        <v>0</v>
      </c>
      <c r="S440" s="204">
        <f t="shared" si="420"/>
        <v>0</v>
      </c>
      <c r="T440" s="204">
        <f t="shared" si="420"/>
        <v>0</v>
      </c>
      <c r="U440" s="204">
        <f t="shared" si="420"/>
        <v>0</v>
      </c>
      <c r="V440" s="204">
        <f t="shared" si="420"/>
        <v>0</v>
      </c>
      <c r="W440" s="204">
        <f t="shared" si="420"/>
        <v>0</v>
      </c>
      <c r="X440" s="204">
        <f t="shared" si="420"/>
        <v>0</v>
      </c>
      <c r="Y440" s="204">
        <f t="shared" si="420"/>
        <v>0</v>
      </c>
      <c r="Z440" s="204">
        <f t="shared" si="420"/>
        <v>0</v>
      </c>
      <c r="AA440" s="204">
        <f t="shared" si="420"/>
        <v>0</v>
      </c>
      <c r="AB440" s="204">
        <f t="shared" si="420"/>
        <v>0</v>
      </c>
      <c r="AC440" s="204">
        <f t="shared" si="420"/>
        <v>0</v>
      </c>
      <c r="AD440" s="204">
        <f t="shared" si="420"/>
        <v>0</v>
      </c>
      <c r="AE440" s="204">
        <f t="shared" si="420"/>
        <v>0</v>
      </c>
      <c r="AF440" s="204">
        <f t="shared" si="420"/>
        <v>0</v>
      </c>
      <c r="AG440" s="204">
        <f t="shared" si="420"/>
        <v>1.5769725000000001</v>
      </c>
      <c r="AH440" s="204">
        <f t="shared" si="420"/>
        <v>3.1539450000000002</v>
      </c>
      <c r="AI440" s="136">
        <f t="shared" si="420"/>
        <v>4.7309175000000003</v>
      </c>
      <c r="AJ440" s="204">
        <f t="shared" ref="AJ440:BB440" si="421">+AJ437*$C439</f>
        <v>6.3078900000000004</v>
      </c>
      <c r="AK440" s="204">
        <f t="shared" si="421"/>
        <v>7.8848624999999997</v>
      </c>
      <c r="AL440" s="204">
        <f t="shared" si="421"/>
        <v>9.4618349999999989</v>
      </c>
      <c r="AM440" s="204">
        <f t="shared" si="421"/>
        <v>11.038807499999999</v>
      </c>
      <c r="AN440" s="204">
        <f t="shared" si="421"/>
        <v>12.615779999999999</v>
      </c>
      <c r="AO440" s="204">
        <f t="shared" si="421"/>
        <v>12.615779999999999</v>
      </c>
      <c r="AP440" s="204">
        <f t="shared" si="421"/>
        <v>14.192752499999997</v>
      </c>
      <c r="AQ440" s="204">
        <f t="shared" si="421"/>
        <v>15.769724999999998</v>
      </c>
      <c r="AR440" s="204">
        <f t="shared" si="421"/>
        <v>15.769724999999998</v>
      </c>
      <c r="AS440" s="204">
        <f t="shared" si="421"/>
        <v>15.769724999999998</v>
      </c>
      <c r="AT440" s="204">
        <f t="shared" si="421"/>
        <v>15.769724999999998</v>
      </c>
      <c r="AU440" s="204">
        <f t="shared" si="421"/>
        <v>15.769724999999998</v>
      </c>
      <c r="AV440" s="204">
        <f t="shared" si="421"/>
        <v>15.769724999999998</v>
      </c>
      <c r="AW440" s="204">
        <f t="shared" si="421"/>
        <v>15.769724999999998</v>
      </c>
      <c r="AX440" s="204">
        <f t="shared" si="421"/>
        <v>15.769724999999998</v>
      </c>
      <c r="AY440" s="204">
        <f t="shared" si="421"/>
        <v>15.769724999999998</v>
      </c>
      <c r="AZ440" s="204">
        <f t="shared" si="421"/>
        <v>15.769724999999998</v>
      </c>
      <c r="BA440" s="204">
        <f t="shared" si="421"/>
        <v>15.769724999999998</v>
      </c>
      <c r="BB440" s="204">
        <f t="shared" si="421"/>
        <v>15.769724999999998</v>
      </c>
      <c r="BC440" s="205"/>
      <c r="BD440" s="206"/>
      <c r="BE440" s="206"/>
      <c r="BF440" s="206"/>
      <c r="BG440" s="206"/>
      <c r="BH440" s="206"/>
      <c r="BI440" s="206"/>
      <c r="BJ440" s="206"/>
      <c r="BK440" s="206"/>
      <c r="BL440" s="206"/>
      <c r="BM440" s="206"/>
      <c r="BN440" s="206"/>
      <c r="BO440" s="206"/>
      <c r="BP440" s="206"/>
      <c r="BQ440" s="206"/>
      <c r="BR440" s="206"/>
      <c r="BS440" s="206"/>
      <c r="BT440" s="206"/>
      <c r="BU440" s="206"/>
      <c r="BV440" s="206"/>
      <c r="BW440" s="206"/>
      <c r="BX440" s="206"/>
      <c r="BY440" s="206"/>
      <c r="BZ440" s="206"/>
      <c r="CA440" s="206"/>
      <c r="CB440" s="206"/>
      <c r="CC440" s="206"/>
      <c r="CD440" s="206"/>
      <c r="CE440" s="206"/>
      <c r="CF440" s="206"/>
      <c r="CG440" s="206"/>
      <c r="CH440" s="206"/>
      <c r="CI440" s="206"/>
      <c r="CJ440" s="206"/>
      <c r="CK440" s="206"/>
    </row>
    <row r="441" spans="1:89" s="192" customFormat="1" ht="15" customHeight="1" thickTop="1" x14ac:dyDescent="0.25">
      <c r="A441" s="294">
        <f>+A433+1</f>
        <v>4</v>
      </c>
      <c r="B441" s="189" t="str">
        <f>'NTP or Sold'!G46</f>
        <v>LM6000</v>
      </c>
      <c r="C441" s="297" t="str">
        <f>'NTP or Sold'!S46</f>
        <v>Las Vegas CoGen II</v>
      </c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84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  <c r="BB441" s="190"/>
      <c r="BC441" s="191"/>
    </row>
    <row r="442" spans="1:89" s="196" customFormat="1" x14ac:dyDescent="0.25">
      <c r="A442" s="295"/>
      <c r="B442" s="193" t="s">
        <v>104</v>
      </c>
      <c r="C442" s="298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f>0.05+0.1</f>
        <v>0.15000000000000002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</v>
      </c>
      <c r="AR442" s="194">
        <v>0.05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5">
      <c r="A443" s="295"/>
      <c r="B443" s="193" t="s">
        <v>105</v>
      </c>
      <c r="C443" s="298"/>
      <c r="D443" s="194">
        <f>D442</f>
        <v>0</v>
      </c>
      <c r="E443" s="194">
        <f t="shared" ref="E443:AJ443" si="422">+D443+E442</f>
        <v>0</v>
      </c>
      <c r="F443" s="194">
        <f t="shared" si="422"/>
        <v>0</v>
      </c>
      <c r="G443" s="194">
        <f t="shared" si="422"/>
        <v>0</v>
      </c>
      <c r="H443" s="194">
        <f t="shared" si="422"/>
        <v>0</v>
      </c>
      <c r="I443" s="194">
        <f t="shared" si="422"/>
        <v>0</v>
      </c>
      <c r="J443" s="194">
        <f t="shared" si="422"/>
        <v>0</v>
      </c>
      <c r="K443" s="194">
        <f t="shared" si="422"/>
        <v>0</v>
      </c>
      <c r="L443" s="194">
        <f t="shared" si="422"/>
        <v>0</v>
      </c>
      <c r="M443" s="194">
        <f t="shared" si="422"/>
        <v>0</v>
      </c>
      <c r="N443" s="194">
        <f t="shared" si="422"/>
        <v>0</v>
      </c>
      <c r="O443" s="194">
        <f t="shared" si="422"/>
        <v>0</v>
      </c>
      <c r="P443" s="194">
        <f t="shared" si="422"/>
        <v>0</v>
      </c>
      <c r="Q443" s="194">
        <f t="shared" si="422"/>
        <v>0</v>
      </c>
      <c r="R443" s="194">
        <f t="shared" si="422"/>
        <v>0</v>
      </c>
      <c r="S443" s="194">
        <f t="shared" si="422"/>
        <v>0</v>
      </c>
      <c r="T443" s="194">
        <f t="shared" si="422"/>
        <v>0</v>
      </c>
      <c r="U443" s="194">
        <f t="shared" si="422"/>
        <v>0</v>
      </c>
      <c r="V443" s="194">
        <f t="shared" si="422"/>
        <v>0</v>
      </c>
      <c r="W443" s="194">
        <f t="shared" si="422"/>
        <v>0</v>
      </c>
      <c r="X443" s="194">
        <f t="shared" si="422"/>
        <v>0</v>
      </c>
      <c r="Y443" s="194">
        <f t="shared" si="422"/>
        <v>0</v>
      </c>
      <c r="Z443" s="194">
        <f t="shared" si="422"/>
        <v>0</v>
      </c>
      <c r="AA443" s="194">
        <f t="shared" si="422"/>
        <v>0</v>
      </c>
      <c r="AB443" s="194">
        <f t="shared" si="422"/>
        <v>0</v>
      </c>
      <c r="AC443" s="194">
        <f t="shared" si="422"/>
        <v>0</v>
      </c>
      <c r="AD443" s="194">
        <f t="shared" si="422"/>
        <v>0</v>
      </c>
      <c r="AE443" s="194">
        <f t="shared" si="422"/>
        <v>0</v>
      </c>
      <c r="AF443" s="194">
        <f t="shared" si="422"/>
        <v>0</v>
      </c>
      <c r="AG443" s="194">
        <f t="shared" si="422"/>
        <v>0.15000000000000002</v>
      </c>
      <c r="AH443" s="194">
        <f t="shared" si="422"/>
        <v>0.25</v>
      </c>
      <c r="AI443" s="82">
        <f t="shared" si="422"/>
        <v>0.35</v>
      </c>
      <c r="AJ443" s="194">
        <f t="shared" si="422"/>
        <v>0.44999999999999996</v>
      </c>
      <c r="AK443" s="194">
        <f t="shared" ref="AK443:BB443" si="423">+AJ443+AK442</f>
        <v>0.54999999999999993</v>
      </c>
      <c r="AL443" s="194">
        <f t="shared" si="423"/>
        <v>0.64999999999999991</v>
      </c>
      <c r="AM443" s="194">
        <f t="shared" si="423"/>
        <v>0.74999999999999989</v>
      </c>
      <c r="AN443" s="194">
        <f t="shared" si="423"/>
        <v>0.84999999999999987</v>
      </c>
      <c r="AO443" s="194">
        <f t="shared" si="423"/>
        <v>0.84999999999999987</v>
      </c>
      <c r="AP443" s="194">
        <f t="shared" si="423"/>
        <v>0.94999999999999984</v>
      </c>
      <c r="AQ443" s="194">
        <f t="shared" si="423"/>
        <v>0.94999999999999984</v>
      </c>
      <c r="AR443" s="194">
        <f t="shared" si="423"/>
        <v>0.99999999999999989</v>
      </c>
      <c r="AS443" s="194">
        <f t="shared" si="423"/>
        <v>0.99999999999999989</v>
      </c>
      <c r="AT443" s="194">
        <f t="shared" si="423"/>
        <v>0.99999999999999989</v>
      </c>
      <c r="AU443" s="194">
        <f t="shared" si="423"/>
        <v>0.99999999999999989</v>
      </c>
      <c r="AV443" s="194">
        <f t="shared" si="423"/>
        <v>0.99999999999999989</v>
      </c>
      <c r="AW443" s="194">
        <f t="shared" si="423"/>
        <v>0.99999999999999989</v>
      </c>
      <c r="AX443" s="194">
        <f t="shared" si="423"/>
        <v>0.99999999999999989</v>
      </c>
      <c r="AY443" s="194">
        <f t="shared" si="423"/>
        <v>0.99999999999999989</v>
      </c>
      <c r="AZ443" s="194">
        <f t="shared" si="423"/>
        <v>0.99999999999999989</v>
      </c>
      <c r="BA443" s="194">
        <f t="shared" si="423"/>
        <v>0.99999999999999989</v>
      </c>
      <c r="BB443" s="194">
        <f t="shared" si="423"/>
        <v>0.99999999999999989</v>
      </c>
      <c r="BC443" s="195"/>
      <c r="BD443" s="193"/>
    </row>
    <row r="444" spans="1:89" s="196" customFormat="1" x14ac:dyDescent="0.25">
      <c r="A444" s="295"/>
      <c r="B444" s="193" t="s">
        <v>106</v>
      </c>
      <c r="C444" s="298"/>
      <c r="D444" s="194">
        <v>0</v>
      </c>
      <c r="E444" s="194">
        <v>0</v>
      </c>
      <c r="F444" s="194">
        <v>0</v>
      </c>
      <c r="G444" s="194">
        <v>0</v>
      </c>
      <c r="H444" s="194">
        <v>0</v>
      </c>
      <c r="I444" s="194">
        <v>0</v>
      </c>
      <c r="J444" s="194">
        <v>0</v>
      </c>
      <c r="K444" s="194">
        <v>0</v>
      </c>
      <c r="L444" s="194">
        <v>0</v>
      </c>
      <c r="M444" s="194">
        <v>0</v>
      </c>
      <c r="N444" s="194">
        <v>0</v>
      </c>
      <c r="O444" s="194">
        <v>0</v>
      </c>
      <c r="P444" s="194">
        <v>0</v>
      </c>
      <c r="Q444" s="194">
        <v>0</v>
      </c>
      <c r="R444" s="194">
        <v>0</v>
      </c>
      <c r="S444" s="194">
        <v>0</v>
      </c>
      <c r="T444" s="194">
        <v>0</v>
      </c>
      <c r="U444" s="194">
        <v>0</v>
      </c>
      <c r="V444" s="194">
        <v>0</v>
      </c>
      <c r="W444" s="194">
        <v>0</v>
      </c>
      <c r="X444" s="194">
        <v>0</v>
      </c>
      <c r="Y444" s="194">
        <v>0</v>
      </c>
      <c r="Z444" s="194">
        <v>0</v>
      </c>
      <c r="AA444" s="194">
        <v>0</v>
      </c>
      <c r="AB444" s="194">
        <v>0</v>
      </c>
      <c r="AC444" s="194">
        <v>0</v>
      </c>
      <c r="AD444" s="194">
        <v>0</v>
      </c>
      <c r="AE444" s="194">
        <v>0</v>
      </c>
      <c r="AF444" s="194">
        <v>0</v>
      </c>
      <c r="AG444" s="194">
        <v>0.1</v>
      </c>
      <c r="AH444" s="194">
        <v>0.1</v>
      </c>
      <c r="AI444" s="82">
        <v>0.1</v>
      </c>
      <c r="AJ444" s="194">
        <v>0.1</v>
      </c>
      <c r="AK444" s="194">
        <v>0.1</v>
      </c>
      <c r="AL444" s="194">
        <v>0.1</v>
      </c>
      <c r="AM444" s="194">
        <v>0.1</v>
      </c>
      <c r="AN444" s="194">
        <v>0.1</v>
      </c>
      <c r="AO444" s="194">
        <v>0</v>
      </c>
      <c r="AP444" s="194">
        <v>0.1</v>
      </c>
      <c r="AQ444" s="194">
        <v>0.1</v>
      </c>
      <c r="AR444" s="194">
        <v>0</v>
      </c>
      <c r="AS444" s="194">
        <v>0</v>
      </c>
      <c r="AT444" s="194">
        <v>0</v>
      </c>
      <c r="AU444" s="194">
        <v>0</v>
      </c>
      <c r="AV444" s="194">
        <v>0</v>
      </c>
      <c r="AW444" s="194">
        <v>0</v>
      </c>
      <c r="AX444" s="194">
        <v>0</v>
      </c>
      <c r="AY444" s="194">
        <v>0</v>
      </c>
      <c r="AZ444" s="194">
        <v>0</v>
      </c>
      <c r="BA444" s="194">
        <v>0</v>
      </c>
      <c r="BB444" s="194">
        <v>0</v>
      </c>
      <c r="BC444" s="195">
        <f>SUM(D444:BB444)</f>
        <v>0.99999999999999989</v>
      </c>
      <c r="BD444" s="193"/>
    </row>
    <row r="445" spans="1:89" s="196" customFormat="1" x14ac:dyDescent="0.25">
      <c r="A445" s="295"/>
      <c r="B445" s="193" t="s">
        <v>107</v>
      </c>
      <c r="C445" s="298"/>
      <c r="D445" s="194">
        <f>D444</f>
        <v>0</v>
      </c>
      <c r="E445" s="194">
        <f t="shared" ref="E445:AJ445" si="424">+D445+E444</f>
        <v>0</v>
      </c>
      <c r="F445" s="194">
        <f t="shared" si="424"/>
        <v>0</v>
      </c>
      <c r="G445" s="194">
        <f t="shared" si="424"/>
        <v>0</v>
      </c>
      <c r="H445" s="194">
        <f t="shared" si="424"/>
        <v>0</v>
      </c>
      <c r="I445" s="194">
        <f t="shared" si="424"/>
        <v>0</v>
      </c>
      <c r="J445" s="194">
        <f t="shared" si="424"/>
        <v>0</v>
      </c>
      <c r="K445" s="194">
        <f t="shared" si="424"/>
        <v>0</v>
      </c>
      <c r="L445" s="194">
        <f t="shared" si="424"/>
        <v>0</v>
      </c>
      <c r="M445" s="194">
        <f t="shared" si="424"/>
        <v>0</v>
      </c>
      <c r="N445" s="194">
        <f t="shared" si="424"/>
        <v>0</v>
      </c>
      <c r="O445" s="194">
        <f t="shared" si="424"/>
        <v>0</v>
      </c>
      <c r="P445" s="194">
        <f t="shared" si="424"/>
        <v>0</v>
      </c>
      <c r="Q445" s="194">
        <f t="shared" si="424"/>
        <v>0</v>
      </c>
      <c r="R445" s="194">
        <f t="shared" si="424"/>
        <v>0</v>
      </c>
      <c r="S445" s="194">
        <f t="shared" si="424"/>
        <v>0</v>
      </c>
      <c r="T445" s="194">
        <f t="shared" si="424"/>
        <v>0</v>
      </c>
      <c r="U445" s="194">
        <f t="shared" si="424"/>
        <v>0</v>
      </c>
      <c r="V445" s="194">
        <f t="shared" si="424"/>
        <v>0</v>
      </c>
      <c r="W445" s="194">
        <f t="shared" si="424"/>
        <v>0</v>
      </c>
      <c r="X445" s="194">
        <f t="shared" si="424"/>
        <v>0</v>
      </c>
      <c r="Y445" s="194">
        <f t="shared" si="424"/>
        <v>0</v>
      </c>
      <c r="Z445" s="194">
        <f t="shared" si="424"/>
        <v>0</v>
      </c>
      <c r="AA445" s="194">
        <f t="shared" si="424"/>
        <v>0</v>
      </c>
      <c r="AB445" s="194">
        <f t="shared" si="424"/>
        <v>0</v>
      </c>
      <c r="AC445" s="194">
        <f t="shared" si="424"/>
        <v>0</v>
      </c>
      <c r="AD445" s="194">
        <f t="shared" si="424"/>
        <v>0</v>
      </c>
      <c r="AE445" s="194">
        <f t="shared" si="424"/>
        <v>0</v>
      </c>
      <c r="AF445" s="194">
        <f t="shared" si="424"/>
        <v>0</v>
      </c>
      <c r="AG445" s="194">
        <f t="shared" si="424"/>
        <v>0.1</v>
      </c>
      <c r="AH445" s="194">
        <f t="shared" si="424"/>
        <v>0.2</v>
      </c>
      <c r="AI445" s="82">
        <f t="shared" si="424"/>
        <v>0.30000000000000004</v>
      </c>
      <c r="AJ445" s="194">
        <f t="shared" si="424"/>
        <v>0.4</v>
      </c>
      <c r="AK445" s="194">
        <f t="shared" ref="AK445:BB445" si="425">+AJ445+AK444</f>
        <v>0.5</v>
      </c>
      <c r="AL445" s="194">
        <f t="shared" si="425"/>
        <v>0.6</v>
      </c>
      <c r="AM445" s="194">
        <f t="shared" si="425"/>
        <v>0.7</v>
      </c>
      <c r="AN445" s="194">
        <f t="shared" si="425"/>
        <v>0.79999999999999993</v>
      </c>
      <c r="AO445" s="194">
        <f t="shared" si="425"/>
        <v>0.79999999999999993</v>
      </c>
      <c r="AP445" s="194">
        <f t="shared" si="425"/>
        <v>0.89999999999999991</v>
      </c>
      <c r="AQ445" s="194">
        <f t="shared" si="425"/>
        <v>0.99999999999999989</v>
      </c>
      <c r="AR445" s="194">
        <f t="shared" si="425"/>
        <v>0.99999999999999989</v>
      </c>
      <c r="AS445" s="194">
        <f t="shared" si="425"/>
        <v>0.99999999999999989</v>
      </c>
      <c r="AT445" s="194">
        <f t="shared" si="425"/>
        <v>0.99999999999999989</v>
      </c>
      <c r="AU445" s="194">
        <f t="shared" si="425"/>
        <v>0.99999999999999989</v>
      </c>
      <c r="AV445" s="194">
        <f t="shared" si="425"/>
        <v>0.99999999999999989</v>
      </c>
      <c r="AW445" s="194">
        <f t="shared" si="425"/>
        <v>0.99999999999999989</v>
      </c>
      <c r="AX445" s="194">
        <f t="shared" si="425"/>
        <v>0.99999999999999989</v>
      </c>
      <c r="AY445" s="194">
        <f t="shared" si="425"/>
        <v>0.99999999999999989</v>
      </c>
      <c r="AZ445" s="194">
        <f t="shared" si="425"/>
        <v>0.99999999999999989</v>
      </c>
      <c r="BA445" s="194">
        <f t="shared" si="425"/>
        <v>0.99999999999999989</v>
      </c>
      <c r="BB445" s="194">
        <f t="shared" si="425"/>
        <v>0.99999999999999989</v>
      </c>
      <c r="BC445" s="195"/>
      <c r="BD445" s="193"/>
    </row>
    <row r="446" spans="1:89" s="211" customFormat="1" x14ac:dyDescent="0.25">
      <c r="A446" s="295"/>
      <c r="B446" s="208"/>
      <c r="C446" s="298"/>
      <c r="D446" s="209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  <c r="AA446" s="209"/>
      <c r="AB446" s="209"/>
      <c r="AC446" s="209"/>
      <c r="AD446" s="209"/>
      <c r="AE446" s="209"/>
      <c r="AF446" s="209"/>
      <c r="AG446" s="209"/>
      <c r="AH446" s="209"/>
      <c r="AI446" s="83"/>
      <c r="AJ446" s="209"/>
      <c r="AK446" s="209"/>
      <c r="AL446" s="209"/>
      <c r="AM446" s="209"/>
      <c r="AN446" s="209"/>
      <c r="AO446" s="209"/>
      <c r="AP446" s="209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10"/>
      <c r="BD446" s="208"/>
    </row>
    <row r="447" spans="1:89" s="197" customFormat="1" x14ac:dyDescent="0.25">
      <c r="A447" s="295"/>
      <c r="B447" s="197" t="s">
        <v>108</v>
      </c>
      <c r="C447" s="198">
        <v>15.769724999999999</v>
      </c>
      <c r="D447" s="199">
        <f t="shared" ref="D447:AI447" si="426">+D443*$C447</f>
        <v>0</v>
      </c>
      <c r="E447" s="199">
        <f t="shared" si="426"/>
        <v>0</v>
      </c>
      <c r="F447" s="199">
        <f t="shared" si="426"/>
        <v>0</v>
      </c>
      <c r="G447" s="199">
        <f t="shared" si="426"/>
        <v>0</v>
      </c>
      <c r="H447" s="199">
        <f t="shared" si="426"/>
        <v>0</v>
      </c>
      <c r="I447" s="199">
        <f t="shared" si="426"/>
        <v>0</v>
      </c>
      <c r="J447" s="199">
        <f t="shared" si="426"/>
        <v>0</v>
      </c>
      <c r="K447" s="199">
        <f t="shared" si="426"/>
        <v>0</v>
      </c>
      <c r="L447" s="199">
        <f t="shared" si="426"/>
        <v>0</v>
      </c>
      <c r="M447" s="199">
        <f t="shared" si="426"/>
        <v>0</v>
      </c>
      <c r="N447" s="199">
        <f t="shared" si="426"/>
        <v>0</v>
      </c>
      <c r="O447" s="199">
        <f t="shared" si="426"/>
        <v>0</v>
      </c>
      <c r="P447" s="199">
        <f t="shared" si="426"/>
        <v>0</v>
      </c>
      <c r="Q447" s="199">
        <f t="shared" si="426"/>
        <v>0</v>
      </c>
      <c r="R447" s="199">
        <f t="shared" si="426"/>
        <v>0</v>
      </c>
      <c r="S447" s="199">
        <f t="shared" si="426"/>
        <v>0</v>
      </c>
      <c r="T447" s="199">
        <f t="shared" si="426"/>
        <v>0</v>
      </c>
      <c r="U447" s="199">
        <f t="shared" si="426"/>
        <v>0</v>
      </c>
      <c r="V447" s="199">
        <f t="shared" si="426"/>
        <v>0</v>
      </c>
      <c r="W447" s="199">
        <f t="shared" si="426"/>
        <v>0</v>
      </c>
      <c r="X447" s="199">
        <f t="shared" si="426"/>
        <v>0</v>
      </c>
      <c r="Y447" s="199">
        <f t="shared" si="426"/>
        <v>0</v>
      </c>
      <c r="Z447" s="199">
        <f t="shared" si="426"/>
        <v>0</v>
      </c>
      <c r="AA447" s="199">
        <f t="shared" si="426"/>
        <v>0</v>
      </c>
      <c r="AB447" s="199">
        <f t="shared" si="426"/>
        <v>0</v>
      </c>
      <c r="AC447" s="199">
        <f t="shared" si="426"/>
        <v>0</v>
      </c>
      <c r="AD447" s="199">
        <f t="shared" si="426"/>
        <v>0</v>
      </c>
      <c r="AE447" s="199">
        <f t="shared" si="426"/>
        <v>0</v>
      </c>
      <c r="AF447" s="199">
        <f t="shared" si="426"/>
        <v>0</v>
      </c>
      <c r="AG447" s="199">
        <f t="shared" si="426"/>
        <v>2.3654587500000002</v>
      </c>
      <c r="AH447" s="199">
        <f t="shared" si="426"/>
        <v>3.9424312499999998</v>
      </c>
      <c r="AI447" s="90">
        <f t="shared" si="426"/>
        <v>5.5194037499999995</v>
      </c>
      <c r="AJ447" s="199">
        <f t="shared" ref="AJ447:BB447" si="427">+AJ443*$C447</f>
        <v>7.0963762499999987</v>
      </c>
      <c r="AK447" s="199">
        <f t="shared" si="427"/>
        <v>8.6733487499999988</v>
      </c>
      <c r="AL447" s="199">
        <f t="shared" si="427"/>
        <v>10.250321249999999</v>
      </c>
      <c r="AM447" s="199">
        <f t="shared" si="427"/>
        <v>11.827293749999997</v>
      </c>
      <c r="AN447" s="199">
        <f t="shared" si="427"/>
        <v>13.404266249999997</v>
      </c>
      <c r="AO447" s="199">
        <f t="shared" si="427"/>
        <v>13.404266249999997</v>
      </c>
      <c r="AP447" s="199">
        <f t="shared" si="427"/>
        <v>14.981238749999997</v>
      </c>
      <c r="AQ447" s="199">
        <f t="shared" si="427"/>
        <v>14.981238749999997</v>
      </c>
      <c r="AR447" s="199">
        <f t="shared" si="427"/>
        <v>15.769724999999998</v>
      </c>
      <c r="AS447" s="199">
        <f t="shared" si="427"/>
        <v>15.769724999999998</v>
      </c>
      <c r="AT447" s="199">
        <f t="shared" si="427"/>
        <v>15.769724999999998</v>
      </c>
      <c r="AU447" s="199">
        <f t="shared" si="427"/>
        <v>15.769724999999998</v>
      </c>
      <c r="AV447" s="199">
        <f t="shared" si="427"/>
        <v>15.769724999999998</v>
      </c>
      <c r="AW447" s="199">
        <f t="shared" si="427"/>
        <v>15.769724999999998</v>
      </c>
      <c r="AX447" s="199">
        <f t="shared" si="427"/>
        <v>15.769724999999998</v>
      </c>
      <c r="AY447" s="199">
        <f t="shared" si="427"/>
        <v>15.769724999999998</v>
      </c>
      <c r="AZ447" s="199">
        <f t="shared" si="427"/>
        <v>15.769724999999998</v>
      </c>
      <c r="BA447" s="199">
        <f t="shared" si="427"/>
        <v>15.769724999999998</v>
      </c>
      <c r="BB447" s="199">
        <f t="shared" si="427"/>
        <v>15.769724999999998</v>
      </c>
      <c r="BC447" s="200"/>
      <c r="BD447" s="201"/>
      <c r="BE447" s="201"/>
      <c r="BF447" s="201"/>
      <c r="BG447" s="201"/>
      <c r="BH447" s="201"/>
      <c r="BI447" s="201"/>
      <c r="BJ447" s="201"/>
      <c r="BK447" s="201"/>
      <c r="BL447" s="201"/>
      <c r="BM447" s="201"/>
      <c r="BN447" s="201"/>
      <c r="BO447" s="201"/>
      <c r="BP447" s="201"/>
      <c r="BQ447" s="201"/>
      <c r="BR447" s="201"/>
      <c r="BS447" s="201"/>
      <c r="BT447" s="201"/>
      <c r="BU447" s="201"/>
      <c r="BV447" s="201"/>
      <c r="BW447" s="201"/>
      <c r="BX447" s="201"/>
      <c r="BY447" s="201"/>
      <c r="BZ447" s="201"/>
      <c r="CA447" s="201"/>
      <c r="CB447" s="201"/>
      <c r="CC447" s="201"/>
      <c r="CD447" s="201"/>
      <c r="CE447" s="201"/>
      <c r="CF447" s="201"/>
      <c r="CG447" s="201"/>
      <c r="CH447" s="201"/>
      <c r="CI447" s="201"/>
      <c r="CJ447" s="201"/>
      <c r="CK447" s="201"/>
    </row>
    <row r="448" spans="1:89" s="202" customFormat="1" ht="13.8" thickBot="1" x14ac:dyDescent="0.3">
      <c r="A448" s="296"/>
      <c r="B448" s="202" t="s">
        <v>109</v>
      </c>
      <c r="C448" s="203" t="str">
        <f>+'NTP or Sold'!B46</f>
        <v>Committed</v>
      </c>
      <c r="D448" s="204">
        <f t="shared" ref="D448:AI448" si="428">+D445*$C447</f>
        <v>0</v>
      </c>
      <c r="E448" s="204">
        <f t="shared" si="428"/>
        <v>0</v>
      </c>
      <c r="F448" s="204">
        <f t="shared" si="428"/>
        <v>0</v>
      </c>
      <c r="G448" s="204">
        <f t="shared" si="428"/>
        <v>0</v>
      </c>
      <c r="H448" s="204">
        <f t="shared" si="428"/>
        <v>0</v>
      </c>
      <c r="I448" s="204">
        <f t="shared" si="428"/>
        <v>0</v>
      </c>
      <c r="J448" s="204">
        <f t="shared" si="428"/>
        <v>0</v>
      </c>
      <c r="K448" s="204">
        <f t="shared" si="428"/>
        <v>0</v>
      </c>
      <c r="L448" s="204">
        <f t="shared" si="428"/>
        <v>0</v>
      </c>
      <c r="M448" s="204">
        <f t="shared" si="428"/>
        <v>0</v>
      </c>
      <c r="N448" s="204">
        <f t="shared" si="428"/>
        <v>0</v>
      </c>
      <c r="O448" s="204">
        <f t="shared" si="428"/>
        <v>0</v>
      </c>
      <c r="P448" s="204">
        <f t="shared" si="428"/>
        <v>0</v>
      </c>
      <c r="Q448" s="204">
        <f t="shared" si="428"/>
        <v>0</v>
      </c>
      <c r="R448" s="204">
        <f t="shared" si="428"/>
        <v>0</v>
      </c>
      <c r="S448" s="204">
        <f t="shared" si="428"/>
        <v>0</v>
      </c>
      <c r="T448" s="204">
        <f t="shared" si="428"/>
        <v>0</v>
      </c>
      <c r="U448" s="204">
        <f t="shared" si="428"/>
        <v>0</v>
      </c>
      <c r="V448" s="204">
        <f t="shared" si="428"/>
        <v>0</v>
      </c>
      <c r="W448" s="204">
        <f t="shared" si="428"/>
        <v>0</v>
      </c>
      <c r="X448" s="204">
        <f t="shared" si="428"/>
        <v>0</v>
      </c>
      <c r="Y448" s="204">
        <f t="shared" si="428"/>
        <v>0</v>
      </c>
      <c r="Z448" s="204">
        <f t="shared" si="428"/>
        <v>0</v>
      </c>
      <c r="AA448" s="204">
        <f t="shared" si="428"/>
        <v>0</v>
      </c>
      <c r="AB448" s="204">
        <f t="shared" si="428"/>
        <v>0</v>
      </c>
      <c r="AC448" s="204">
        <f t="shared" si="428"/>
        <v>0</v>
      </c>
      <c r="AD448" s="204">
        <f t="shared" si="428"/>
        <v>0</v>
      </c>
      <c r="AE448" s="204">
        <f t="shared" si="428"/>
        <v>0</v>
      </c>
      <c r="AF448" s="204">
        <f t="shared" si="428"/>
        <v>0</v>
      </c>
      <c r="AG448" s="204">
        <f t="shared" si="428"/>
        <v>1.5769725000000001</v>
      </c>
      <c r="AH448" s="204">
        <f t="shared" si="428"/>
        <v>3.1539450000000002</v>
      </c>
      <c r="AI448" s="136">
        <f t="shared" si="428"/>
        <v>4.7309175000000003</v>
      </c>
      <c r="AJ448" s="204">
        <f t="shared" ref="AJ448:BB448" si="429">+AJ445*$C447</f>
        <v>6.3078900000000004</v>
      </c>
      <c r="AK448" s="204">
        <f t="shared" si="429"/>
        <v>7.8848624999999997</v>
      </c>
      <c r="AL448" s="204">
        <f t="shared" si="429"/>
        <v>9.4618349999999989</v>
      </c>
      <c r="AM448" s="204">
        <f t="shared" si="429"/>
        <v>11.038807499999999</v>
      </c>
      <c r="AN448" s="204">
        <f t="shared" si="429"/>
        <v>12.615779999999999</v>
      </c>
      <c r="AO448" s="204">
        <f t="shared" si="429"/>
        <v>12.615779999999999</v>
      </c>
      <c r="AP448" s="204">
        <f t="shared" si="429"/>
        <v>14.192752499999997</v>
      </c>
      <c r="AQ448" s="204">
        <f t="shared" si="429"/>
        <v>15.769724999999998</v>
      </c>
      <c r="AR448" s="204">
        <f t="shared" si="429"/>
        <v>15.769724999999998</v>
      </c>
      <c r="AS448" s="204">
        <f t="shared" si="429"/>
        <v>15.769724999999998</v>
      </c>
      <c r="AT448" s="204">
        <f t="shared" si="429"/>
        <v>15.769724999999998</v>
      </c>
      <c r="AU448" s="204">
        <f t="shared" si="429"/>
        <v>15.769724999999998</v>
      </c>
      <c r="AV448" s="204">
        <f t="shared" si="429"/>
        <v>15.769724999999998</v>
      </c>
      <c r="AW448" s="204">
        <f t="shared" si="429"/>
        <v>15.769724999999998</v>
      </c>
      <c r="AX448" s="204">
        <f t="shared" si="429"/>
        <v>15.769724999999998</v>
      </c>
      <c r="AY448" s="204">
        <f t="shared" si="429"/>
        <v>15.769724999999998</v>
      </c>
      <c r="AZ448" s="204">
        <f t="shared" si="429"/>
        <v>15.769724999999998</v>
      </c>
      <c r="BA448" s="204">
        <f t="shared" si="429"/>
        <v>15.769724999999998</v>
      </c>
      <c r="BB448" s="204">
        <f t="shared" si="429"/>
        <v>15.769724999999998</v>
      </c>
      <c r="BC448" s="205"/>
      <c r="BD448" s="206"/>
      <c r="BE448" s="206"/>
      <c r="BF448" s="206"/>
      <c r="BG448" s="206"/>
      <c r="BH448" s="206"/>
      <c r="BI448" s="206"/>
      <c r="BJ448" s="206"/>
      <c r="BK448" s="206"/>
      <c r="BL448" s="206"/>
      <c r="BM448" s="206"/>
      <c r="BN448" s="206"/>
      <c r="BO448" s="206"/>
      <c r="BP448" s="206"/>
      <c r="BQ448" s="206"/>
      <c r="BR448" s="206"/>
      <c r="BS448" s="206"/>
      <c r="BT448" s="206"/>
      <c r="BU448" s="206"/>
      <c r="BV448" s="206"/>
      <c r="BW448" s="206"/>
      <c r="BX448" s="206"/>
      <c r="BY448" s="206"/>
      <c r="BZ448" s="206"/>
      <c r="CA448" s="206"/>
      <c r="CB448" s="206"/>
      <c r="CC448" s="206"/>
      <c r="CD448" s="206"/>
      <c r="CE448" s="206"/>
      <c r="CF448" s="206"/>
      <c r="CG448" s="206"/>
      <c r="CH448" s="206"/>
      <c r="CI448" s="206"/>
      <c r="CJ448" s="206"/>
      <c r="CK448" s="206"/>
    </row>
    <row r="449" spans="1:89" s="192" customFormat="1" ht="15" customHeight="1" thickTop="1" x14ac:dyDescent="0.25">
      <c r="A449" s="294">
        <f>+A441+1</f>
        <v>5</v>
      </c>
      <c r="B449" s="189" t="str">
        <f>'NTP or Sold'!G47</f>
        <v>LM6000</v>
      </c>
      <c r="C449" s="297" t="str">
        <f>'NTP or Sold'!S47</f>
        <v>Las Vegas CoGen II</v>
      </c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/>
      <c r="AB449" s="190"/>
      <c r="AC449" s="190"/>
      <c r="AD449" s="190"/>
      <c r="AE449" s="190"/>
      <c r="AF449" s="190"/>
      <c r="AG449" s="190"/>
      <c r="AH449" s="190"/>
      <c r="AI449" s="84"/>
      <c r="AJ449" s="190"/>
      <c r="AK449" s="190"/>
      <c r="AL449" s="190"/>
      <c r="AM449" s="190"/>
      <c r="AN449" s="190"/>
      <c r="AO449" s="190"/>
      <c r="AP449" s="190"/>
      <c r="AQ449" s="190"/>
      <c r="AR449" s="190"/>
      <c r="AS449" s="190"/>
      <c r="AT449" s="190"/>
      <c r="AU449" s="190"/>
      <c r="AV449" s="190"/>
      <c r="AW449" s="190"/>
      <c r="AX449" s="190"/>
      <c r="AY449" s="190"/>
      <c r="AZ449" s="190"/>
      <c r="BA449" s="190"/>
      <c r="BB449" s="190"/>
      <c r="BC449" s="191"/>
    </row>
    <row r="450" spans="1:89" s="196" customFormat="1" x14ac:dyDescent="0.25">
      <c r="A450" s="295"/>
      <c r="B450" s="193" t="s">
        <v>104</v>
      </c>
      <c r="C450" s="298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f>0.05+0.1</f>
        <v>0.15000000000000002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</v>
      </c>
      <c r="AR450" s="194">
        <v>0.05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5">
      <c r="A451" s="295"/>
      <c r="B451" s="193" t="s">
        <v>105</v>
      </c>
      <c r="C451" s="298"/>
      <c r="D451" s="194">
        <f>D450</f>
        <v>0</v>
      </c>
      <c r="E451" s="194">
        <f t="shared" ref="E451:AJ451" si="430">+D451+E450</f>
        <v>0</v>
      </c>
      <c r="F451" s="194">
        <f t="shared" si="430"/>
        <v>0</v>
      </c>
      <c r="G451" s="194">
        <f t="shared" si="430"/>
        <v>0</v>
      </c>
      <c r="H451" s="194">
        <f t="shared" si="430"/>
        <v>0</v>
      </c>
      <c r="I451" s="194">
        <f t="shared" si="430"/>
        <v>0</v>
      </c>
      <c r="J451" s="194">
        <f t="shared" si="430"/>
        <v>0</v>
      </c>
      <c r="K451" s="194">
        <f t="shared" si="430"/>
        <v>0</v>
      </c>
      <c r="L451" s="194">
        <f t="shared" si="430"/>
        <v>0</v>
      </c>
      <c r="M451" s="194">
        <f t="shared" si="430"/>
        <v>0</v>
      </c>
      <c r="N451" s="194">
        <f t="shared" si="430"/>
        <v>0</v>
      </c>
      <c r="O451" s="194">
        <f t="shared" si="430"/>
        <v>0</v>
      </c>
      <c r="P451" s="194">
        <f t="shared" si="430"/>
        <v>0</v>
      </c>
      <c r="Q451" s="194">
        <f t="shared" si="430"/>
        <v>0</v>
      </c>
      <c r="R451" s="194">
        <f t="shared" si="430"/>
        <v>0</v>
      </c>
      <c r="S451" s="194">
        <f t="shared" si="430"/>
        <v>0</v>
      </c>
      <c r="T451" s="194">
        <f t="shared" si="430"/>
        <v>0</v>
      </c>
      <c r="U451" s="194">
        <f t="shared" si="430"/>
        <v>0</v>
      </c>
      <c r="V451" s="194">
        <f t="shared" si="430"/>
        <v>0</v>
      </c>
      <c r="W451" s="194">
        <f t="shared" si="430"/>
        <v>0</v>
      </c>
      <c r="X451" s="194">
        <f t="shared" si="430"/>
        <v>0</v>
      </c>
      <c r="Y451" s="194">
        <f t="shared" si="430"/>
        <v>0</v>
      </c>
      <c r="Z451" s="194">
        <f t="shared" si="430"/>
        <v>0</v>
      </c>
      <c r="AA451" s="194">
        <f t="shared" si="430"/>
        <v>0</v>
      </c>
      <c r="AB451" s="194">
        <f t="shared" si="430"/>
        <v>0</v>
      </c>
      <c r="AC451" s="194">
        <f t="shared" si="430"/>
        <v>0</v>
      </c>
      <c r="AD451" s="194">
        <f t="shared" si="430"/>
        <v>0</v>
      </c>
      <c r="AE451" s="194">
        <f t="shared" si="430"/>
        <v>0</v>
      </c>
      <c r="AF451" s="194">
        <f t="shared" si="430"/>
        <v>0</v>
      </c>
      <c r="AG451" s="194">
        <f t="shared" si="430"/>
        <v>0.15000000000000002</v>
      </c>
      <c r="AH451" s="194">
        <f t="shared" si="430"/>
        <v>0.25</v>
      </c>
      <c r="AI451" s="82">
        <f t="shared" si="430"/>
        <v>0.35</v>
      </c>
      <c r="AJ451" s="194">
        <f t="shared" si="430"/>
        <v>0.44999999999999996</v>
      </c>
      <c r="AK451" s="194">
        <f t="shared" ref="AK451:BB451" si="431">+AJ451+AK450</f>
        <v>0.54999999999999993</v>
      </c>
      <c r="AL451" s="194">
        <f t="shared" si="431"/>
        <v>0.64999999999999991</v>
      </c>
      <c r="AM451" s="194">
        <f t="shared" si="431"/>
        <v>0.74999999999999989</v>
      </c>
      <c r="AN451" s="194">
        <f t="shared" si="431"/>
        <v>0.84999999999999987</v>
      </c>
      <c r="AO451" s="194">
        <f t="shared" si="431"/>
        <v>0.84999999999999987</v>
      </c>
      <c r="AP451" s="194">
        <f t="shared" si="431"/>
        <v>0.94999999999999984</v>
      </c>
      <c r="AQ451" s="194">
        <f t="shared" si="431"/>
        <v>0.94999999999999984</v>
      </c>
      <c r="AR451" s="194">
        <f t="shared" si="431"/>
        <v>0.99999999999999989</v>
      </c>
      <c r="AS451" s="194">
        <f t="shared" si="431"/>
        <v>0.99999999999999989</v>
      </c>
      <c r="AT451" s="194">
        <f t="shared" si="431"/>
        <v>0.99999999999999989</v>
      </c>
      <c r="AU451" s="194">
        <f t="shared" si="431"/>
        <v>0.99999999999999989</v>
      </c>
      <c r="AV451" s="194">
        <f t="shared" si="431"/>
        <v>0.99999999999999989</v>
      </c>
      <c r="AW451" s="194">
        <f t="shared" si="431"/>
        <v>0.99999999999999989</v>
      </c>
      <c r="AX451" s="194">
        <f t="shared" si="431"/>
        <v>0.99999999999999989</v>
      </c>
      <c r="AY451" s="194">
        <f t="shared" si="431"/>
        <v>0.99999999999999989</v>
      </c>
      <c r="AZ451" s="194">
        <f t="shared" si="431"/>
        <v>0.99999999999999989</v>
      </c>
      <c r="BA451" s="194">
        <f t="shared" si="431"/>
        <v>0.99999999999999989</v>
      </c>
      <c r="BB451" s="194">
        <f t="shared" si="431"/>
        <v>0.99999999999999989</v>
      </c>
      <c r="BC451" s="195"/>
      <c r="BD451" s="193"/>
    </row>
    <row r="452" spans="1:89" s="196" customFormat="1" x14ac:dyDescent="0.25">
      <c r="A452" s="295"/>
      <c r="B452" s="193" t="s">
        <v>106</v>
      </c>
      <c r="C452" s="298"/>
      <c r="D452" s="194">
        <v>0</v>
      </c>
      <c r="E452" s="194">
        <v>0</v>
      </c>
      <c r="F452" s="194">
        <v>0</v>
      </c>
      <c r="G452" s="194">
        <v>0</v>
      </c>
      <c r="H452" s="194">
        <v>0</v>
      </c>
      <c r="I452" s="194">
        <v>0</v>
      </c>
      <c r="J452" s="194">
        <v>0</v>
      </c>
      <c r="K452" s="194">
        <v>0</v>
      </c>
      <c r="L452" s="194">
        <v>0</v>
      </c>
      <c r="M452" s="194">
        <v>0</v>
      </c>
      <c r="N452" s="194">
        <v>0</v>
      </c>
      <c r="O452" s="194">
        <v>0</v>
      </c>
      <c r="P452" s="194">
        <v>0</v>
      </c>
      <c r="Q452" s="194">
        <v>0</v>
      </c>
      <c r="R452" s="194">
        <v>0</v>
      </c>
      <c r="S452" s="194">
        <v>0</v>
      </c>
      <c r="T452" s="194">
        <v>0</v>
      </c>
      <c r="U452" s="194">
        <v>0</v>
      </c>
      <c r="V452" s="194">
        <v>0</v>
      </c>
      <c r="W452" s="194">
        <v>0</v>
      </c>
      <c r="X452" s="194">
        <v>0</v>
      </c>
      <c r="Y452" s="194">
        <v>0</v>
      </c>
      <c r="Z452" s="194">
        <v>0</v>
      </c>
      <c r="AA452" s="194">
        <v>0</v>
      </c>
      <c r="AB452" s="194">
        <v>0</v>
      </c>
      <c r="AC452" s="194">
        <v>0</v>
      </c>
      <c r="AD452" s="194">
        <v>0</v>
      </c>
      <c r="AE452" s="194">
        <v>0</v>
      </c>
      <c r="AF452" s="194">
        <v>0</v>
      </c>
      <c r="AG452" s="194">
        <v>0.1</v>
      </c>
      <c r="AH452" s="194">
        <v>0.1</v>
      </c>
      <c r="AI452" s="82">
        <v>0.1</v>
      </c>
      <c r="AJ452" s="194">
        <v>0.1</v>
      </c>
      <c r="AK452" s="194">
        <v>0.1</v>
      </c>
      <c r="AL452" s="194">
        <v>0.1</v>
      </c>
      <c r="AM452" s="194">
        <v>0.1</v>
      </c>
      <c r="AN452" s="194">
        <v>0.1</v>
      </c>
      <c r="AO452" s="194">
        <v>0</v>
      </c>
      <c r="AP452" s="194">
        <v>0.1</v>
      </c>
      <c r="AQ452" s="194">
        <v>0.1</v>
      </c>
      <c r="AR452" s="194">
        <v>0</v>
      </c>
      <c r="AS452" s="194">
        <v>0</v>
      </c>
      <c r="AT452" s="194">
        <v>0</v>
      </c>
      <c r="AU452" s="194">
        <v>0</v>
      </c>
      <c r="AV452" s="194">
        <v>0</v>
      </c>
      <c r="AW452" s="194">
        <v>0</v>
      </c>
      <c r="AX452" s="194">
        <v>0</v>
      </c>
      <c r="AY452" s="194">
        <v>0</v>
      </c>
      <c r="AZ452" s="194">
        <v>0</v>
      </c>
      <c r="BA452" s="194">
        <v>0</v>
      </c>
      <c r="BB452" s="194">
        <v>0</v>
      </c>
      <c r="BC452" s="195">
        <f>SUM(D452:BB452)</f>
        <v>0.99999999999999989</v>
      </c>
      <c r="BD452" s="193"/>
    </row>
    <row r="453" spans="1:89" s="196" customFormat="1" x14ac:dyDescent="0.25">
      <c r="A453" s="295"/>
      <c r="B453" s="193" t="s">
        <v>107</v>
      </c>
      <c r="C453" s="298"/>
      <c r="D453" s="194">
        <f>D452</f>
        <v>0</v>
      </c>
      <c r="E453" s="194">
        <f t="shared" ref="E453:AJ453" si="432">+D453+E452</f>
        <v>0</v>
      </c>
      <c r="F453" s="194">
        <f t="shared" si="432"/>
        <v>0</v>
      </c>
      <c r="G453" s="194">
        <f t="shared" si="432"/>
        <v>0</v>
      </c>
      <c r="H453" s="194">
        <f t="shared" si="432"/>
        <v>0</v>
      </c>
      <c r="I453" s="194">
        <f t="shared" si="432"/>
        <v>0</v>
      </c>
      <c r="J453" s="194">
        <f t="shared" si="432"/>
        <v>0</v>
      </c>
      <c r="K453" s="194">
        <f t="shared" si="432"/>
        <v>0</v>
      </c>
      <c r="L453" s="194">
        <f t="shared" si="432"/>
        <v>0</v>
      </c>
      <c r="M453" s="194">
        <f t="shared" si="432"/>
        <v>0</v>
      </c>
      <c r="N453" s="194">
        <f t="shared" si="432"/>
        <v>0</v>
      </c>
      <c r="O453" s="194">
        <f t="shared" si="432"/>
        <v>0</v>
      </c>
      <c r="P453" s="194">
        <f t="shared" si="432"/>
        <v>0</v>
      </c>
      <c r="Q453" s="194">
        <f t="shared" si="432"/>
        <v>0</v>
      </c>
      <c r="R453" s="194">
        <f t="shared" si="432"/>
        <v>0</v>
      </c>
      <c r="S453" s="194">
        <f t="shared" si="432"/>
        <v>0</v>
      </c>
      <c r="T453" s="194">
        <f t="shared" si="432"/>
        <v>0</v>
      </c>
      <c r="U453" s="194">
        <f t="shared" si="432"/>
        <v>0</v>
      </c>
      <c r="V453" s="194">
        <f t="shared" si="432"/>
        <v>0</v>
      </c>
      <c r="W453" s="194">
        <f t="shared" si="432"/>
        <v>0</v>
      </c>
      <c r="X453" s="194">
        <f t="shared" si="432"/>
        <v>0</v>
      </c>
      <c r="Y453" s="194">
        <f t="shared" si="432"/>
        <v>0</v>
      </c>
      <c r="Z453" s="194">
        <f t="shared" si="432"/>
        <v>0</v>
      </c>
      <c r="AA453" s="194">
        <f t="shared" si="432"/>
        <v>0</v>
      </c>
      <c r="AB453" s="194">
        <f t="shared" si="432"/>
        <v>0</v>
      </c>
      <c r="AC453" s="194">
        <f t="shared" si="432"/>
        <v>0</v>
      </c>
      <c r="AD453" s="194">
        <f t="shared" si="432"/>
        <v>0</v>
      </c>
      <c r="AE453" s="194">
        <f t="shared" si="432"/>
        <v>0</v>
      </c>
      <c r="AF453" s="194">
        <f t="shared" si="432"/>
        <v>0</v>
      </c>
      <c r="AG453" s="194">
        <f t="shared" si="432"/>
        <v>0.1</v>
      </c>
      <c r="AH453" s="194">
        <f t="shared" si="432"/>
        <v>0.2</v>
      </c>
      <c r="AI453" s="82">
        <f t="shared" si="432"/>
        <v>0.30000000000000004</v>
      </c>
      <c r="AJ453" s="194">
        <f t="shared" si="432"/>
        <v>0.4</v>
      </c>
      <c r="AK453" s="194">
        <f t="shared" ref="AK453:BB453" si="433">+AJ453+AK452</f>
        <v>0.5</v>
      </c>
      <c r="AL453" s="194">
        <f t="shared" si="433"/>
        <v>0.6</v>
      </c>
      <c r="AM453" s="194">
        <f t="shared" si="433"/>
        <v>0.7</v>
      </c>
      <c r="AN453" s="194">
        <f t="shared" si="433"/>
        <v>0.79999999999999993</v>
      </c>
      <c r="AO453" s="194">
        <f t="shared" si="433"/>
        <v>0.79999999999999993</v>
      </c>
      <c r="AP453" s="194">
        <f t="shared" si="433"/>
        <v>0.89999999999999991</v>
      </c>
      <c r="AQ453" s="194">
        <f t="shared" si="433"/>
        <v>0.99999999999999989</v>
      </c>
      <c r="AR453" s="194">
        <f t="shared" si="433"/>
        <v>0.99999999999999989</v>
      </c>
      <c r="AS453" s="194">
        <f t="shared" si="433"/>
        <v>0.99999999999999989</v>
      </c>
      <c r="AT453" s="194">
        <f t="shared" si="433"/>
        <v>0.99999999999999989</v>
      </c>
      <c r="AU453" s="194">
        <f t="shared" si="433"/>
        <v>0.99999999999999989</v>
      </c>
      <c r="AV453" s="194">
        <f t="shared" si="433"/>
        <v>0.99999999999999989</v>
      </c>
      <c r="AW453" s="194">
        <f t="shared" si="433"/>
        <v>0.99999999999999989</v>
      </c>
      <c r="AX453" s="194">
        <f t="shared" si="433"/>
        <v>0.99999999999999989</v>
      </c>
      <c r="AY453" s="194">
        <f t="shared" si="433"/>
        <v>0.99999999999999989</v>
      </c>
      <c r="AZ453" s="194">
        <f t="shared" si="433"/>
        <v>0.99999999999999989</v>
      </c>
      <c r="BA453" s="194">
        <f t="shared" si="433"/>
        <v>0.99999999999999989</v>
      </c>
      <c r="BB453" s="194">
        <f t="shared" si="433"/>
        <v>0.99999999999999989</v>
      </c>
      <c r="BC453" s="195"/>
      <c r="BD453" s="193"/>
    </row>
    <row r="454" spans="1:89" s="211" customFormat="1" x14ac:dyDescent="0.25">
      <c r="A454" s="295"/>
      <c r="B454" s="208"/>
      <c r="C454" s="298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  <c r="AA454" s="209"/>
      <c r="AB454" s="209"/>
      <c r="AC454" s="209"/>
      <c r="AD454" s="209"/>
      <c r="AE454" s="209"/>
      <c r="AF454" s="209"/>
      <c r="AG454" s="209"/>
      <c r="AH454" s="209"/>
      <c r="AI454" s="83"/>
      <c r="AJ454" s="209"/>
      <c r="AK454" s="209"/>
      <c r="AL454" s="209"/>
      <c r="AM454" s="209"/>
      <c r="AN454" s="209"/>
      <c r="AO454" s="209"/>
      <c r="AP454" s="209"/>
      <c r="AQ454" s="209"/>
      <c r="AR454" s="209"/>
      <c r="AS454" s="209"/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10"/>
      <c r="BD454" s="208"/>
    </row>
    <row r="455" spans="1:89" s="197" customFormat="1" x14ac:dyDescent="0.25">
      <c r="A455" s="295"/>
      <c r="B455" s="197" t="s">
        <v>108</v>
      </c>
      <c r="C455" s="198">
        <v>15.769724999999999</v>
      </c>
      <c r="D455" s="199">
        <f t="shared" ref="D455:AI455" si="434">+D451*$C455</f>
        <v>0</v>
      </c>
      <c r="E455" s="199">
        <f t="shared" si="434"/>
        <v>0</v>
      </c>
      <c r="F455" s="199">
        <f t="shared" si="434"/>
        <v>0</v>
      </c>
      <c r="G455" s="199">
        <f t="shared" si="434"/>
        <v>0</v>
      </c>
      <c r="H455" s="199">
        <f t="shared" si="434"/>
        <v>0</v>
      </c>
      <c r="I455" s="199">
        <f t="shared" si="434"/>
        <v>0</v>
      </c>
      <c r="J455" s="199">
        <f t="shared" si="434"/>
        <v>0</v>
      </c>
      <c r="K455" s="199">
        <f t="shared" si="434"/>
        <v>0</v>
      </c>
      <c r="L455" s="199">
        <f t="shared" si="434"/>
        <v>0</v>
      </c>
      <c r="M455" s="199">
        <f t="shared" si="434"/>
        <v>0</v>
      </c>
      <c r="N455" s="199">
        <f t="shared" si="434"/>
        <v>0</v>
      </c>
      <c r="O455" s="199">
        <f t="shared" si="434"/>
        <v>0</v>
      </c>
      <c r="P455" s="199">
        <f t="shared" si="434"/>
        <v>0</v>
      </c>
      <c r="Q455" s="199">
        <f t="shared" si="434"/>
        <v>0</v>
      </c>
      <c r="R455" s="199">
        <f t="shared" si="434"/>
        <v>0</v>
      </c>
      <c r="S455" s="199">
        <f t="shared" si="434"/>
        <v>0</v>
      </c>
      <c r="T455" s="199">
        <f t="shared" si="434"/>
        <v>0</v>
      </c>
      <c r="U455" s="199">
        <f t="shared" si="434"/>
        <v>0</v>
      </c>
      <c r="V455" s="199">
        <f t="shared" si="434"/>
        <v>0</v>
      </c>
      <c r="W455" s="199">
        <f t="shared" si="434"/>
        <v>0</v>
      </c>
      <c r="X455" s="199">
        <f t="shared" si="434"/>
        <v>0</v>
      </c>
      <c r="Y455" s="199">
        <f t="shared" si="434"/>
        <v>0</v>
      </c>
      <c r="Z455" s="199">
        <f t="shared" si="434"/>
        <v>0</v>
      </c>
      <c r="AA455" s="199">
        <f t="shared" si="434"/>
        <v>0</v>
      </c>
      <c r="AB455" s="199">
        <f t="shared" si="434"/>
        <v>0</v>
      </c>
      <c r="AC455" s="199">
        <f t="shared" si="434"/>
        <v>0</v>
      </c>
      <c r="AD455" s="199">
        <f t="shared" si="434"/>
        <v>0</v>
      </c>
      <c r="AE455" s="199">
        <f t="shared" si="434"/>
        <v>0</v>
      </c>
      <c r="AF455" s="199">
        <f t="shared" si="434"/>
        <v>0</v>
      </c>
      <c r="AG455" s="199">
        <f t="shared" si="434"/>
        <v>2.3654587500000002</v>
      </c>
      <c r="AH455" s="199">
        <f t="shared" si="434"/>
        <v>3.9424312499999998</v>
      </c>
      <c r="AI455" s="90">
        <f t="shared" si="434"/>
        <v>5.5194037499999995</v>
      </c>
      <c r="AJ455" s="199">
        <f t="shared" ref="AJ455:BB455" si="435">+AJ451*$C455</f>
        <v>7.0963762499999987</v>
      </c>
      <c r="AK455" s="199">
        <f t="shared" si="435"/>
        <v>8.6733487499999988</v>
      </c>
      <c r="AL455" s="199">
        <f t="shared" si="435"/>
        <v>10.250321249999999</v>
      </c>
      <c r="AM455" s="199">
        <f t="shared" si="435"/>
        <v>11.827293749999997</v>
      </c>
      <c r="AN455" s="199">
        <f t="shared" si="435"/>
        <v>13.404266249999997</v>
      </c>
      <c r="AO455" s="199">
        <f t="shared" si="435"/>
        <v>13.404266249999997</v>
      </c>
      <c r="AP455" s="199">
        <f t="shared" si="435"/>
        <v>14.981238749999997</v>
      </c>
      <c r="AQ455" s="199">
        <f t="shared" si="435"/>
        <v>14.981238749999997</v>
      </c>
      <c r="AR455" s="199">
        <f t="shared" si="435"/>
        <v>15.769724999999998</v>
      </c>
      <c r="AS455" s="199">
        <f t="shared" si="435"/>
        <v>15.769724999999998</v>
      </c>
      <c r="AT455" s="199">
        <f t="shared" si="435"/>
        <v>15.769724999999998</v>
      </c>
      <c r="AU455" s="199">
        <f t="shared" si="435"/>
        <v>15.769724999999998</v>
      </c>
      <c r="AV455" s="199">
        <f t="shared" si="435"/>
        <v>15.769724999999998</v>
      </c>
      <c r="AW455" s="199">
        <f t="shared" si="435"/>
        <v>15.769724999999998</v>
      </c>
      <c r="AX455" s="199">
        <f t="shared" si="435"/>
        <v>15.769724999999998</v>
      </c>
      <c r="AY455" s="199">
        <f t="shared" si="435"/>
        <v>15.769724999999998</v>
      </c>
      <c r="AZ455" s="199">
        <f t="shared" si="435"/>
        <v>15.769724999999998</v>
      </c>
      <c r="BA455" s="199">
        <f t="shared" si="435"/>
        <v>15.769724999999998</v>
      </c>
      <c r="BB455" s="199">
        <f t="shared" si="435"/>
        <v>15.769724999999998</v>
      </c>
      <c r="BC455" s="200"/>
      <c r="BD455" s="201"/>
      <c r="BE455" s="201"/>
      <c r="BF455" s="201"/>
      <c r="BG455" s="201"/>
      <c r="BH455" s="201"/>
      <c r="BI455" s="201"/>
      <c r="BJ455" s="201"/>
      <c r="BK455" s="201"/>
      <c r="BL455" s="201"/>
      <c r="BM455" s="201"/>
      <c r="BN455" s="201"/>
      <c r="BO455" s="201"/>
      <c r="BP455" s="201"/>
      <c r="BQ455" s="201"/>
      <c r="BR455" s="201"/>
      <c r="BS455" s="201"/>
      <c r="BT455" s="201"/>
      <c r="BU455" s="201"/>
      <c r="BV455" s="201"/>
      <c r="BW455" s="201"/>
      <c r="BX455" s="201"/>
      <c r="BY455" s="201"/>
      <c r="BZ455" s="201"/>
      <c r="CA455" s="201"/>
      <c r="CB455" s="201"/>
      <c r="CC455" s="201"/>
      <c r="CD455" s="201"/>
      <c r="CE455" s="201"/>
      <c r="CF455" s="201"/>
      <c r="CG455" s="201"/>
      <c r="CH455" s="201"/>
      <c r="CI455" s="201"/>
      <c r="CJ455" s="201"/>
      <c r="CK455" s="201"/>
    </row>
    <row r="456" spans="1:89" s="202" customFormat="1" ht="13.8" thickBot="1" x14ac:dyDescent="0.3">
      <c r="A456" s="296"/>
      <c r="B456" s="202" t="s">
        <v>109</v>
      </c>
      <c r="C456" s="203" t="str">
        <f>+'NTP or Sold'!B47</f>
        <v>Committed</v>
      </c>
      <c r="D456" s="204">
        <f t="shared" ref="D456:AI456" si="436">+D453*$C455</f>
        <v>0</v>
      </c>
      <c r="E456" s="204">
        <f t="shared" si="436"/>
        <v>0</v>
      </c>
      <c r="F456" s="204">
        <f t="shared" si="436"/>
        <v>0</v>
      </c>
      <c r="G456" s="204">
        <f t="shared" si="436"/>
        <v>0</v>
      </c>
      <c r="H456" s="204">
        <f t="shared" si="436"/>
        <v>0</v>
      </c>
      <c r="I456" s="204">
        <f t="shared" si="436"/>
        <v>0</v>
      </c>
      <c r="J456" s="204">
        <f t="shared" si="436"/>
        <v>0</v>
      </c>
      <c r="K456" s="204">
        <f t="shared" si="436"/>
        <v>0</v>
      </c>
      <c r="L456" s="204">
        <f t="shared" si="436"/>
        <v>0</v>
      </c>
      <c r="M456" s="204">
        <f t="shared" si="436"/>
        <v>0</v>
      </c>
      <c r="N456" s="204">
        <f t="shared" si="436"/>
        <v>0</v>
      </c>
      <c r="O456" s="204">
        <f t="shared" si="436"/>
        <v>0</v>
      </c>
      <c r="P456" s="204">
        <f t="shared" si="436"/>
        <v>0</v>
      </c>
      <c r="Q456" s="204">
        <f t="shared" si="436"/>
        <v>0</v>
      </c>
      <c r="R456" s="204">
        <f t="shared" si="436"/>
        <v>0</v>
      </c>
      <c r="S456" s="204">
        <f t="shared" si="436"/>
        <v>0</v>
      </c>
      <c r="T456" s="204">
        <f t="shared" si="436"/>
        <v>0</v>
      </c>
      <c r="U456" s="204">
        <f t="shared" si="436"/>
        <v>0</v>
      </c>
      <c r="V456" s="204">
        <f t="shared" si="436"/>
        <v>0</v>
      </c>
      <c r="W456" s="204">
        <f t="shared" si="436"/>
        <v>0</v>
      </c>
      <c r="X456" s="204">
        <f t="shared" si="436"/>
        <v>0</v>
      </c>
      <c r="Y456" s="204">
        <f t="shared" si="436"/>
        <v>0</v>
      </c>
      <c r="Z456" s="204">
        <f t="shared" si="436"/>
        <v>0</v>
      </c>
      <c r="AA456" s="204">
        <f t="shared" si="436"/>
        <v>0</v>
      </c>
      <c r="AB456" s="204">
        <f t="shared" si="436"/>
        <v>0</v>
      </c>
      <c r="AC456" s="204">
        <f t="shared" si="436"/>
        <v>0</v>
      </c>
      <c r="AD456" s="204">
        <f t="shared" si="436"/>
        <v>0</v>
      </c>
      <c r="AE456" s="204">
        <f t="shared" si="436"/>
        <v>0</v>
      </c>
      <c r="AF456" s="204">
        <f t="shared" si="436"/>
        <v>0</v>
      </c>
      <c r="AG456" s="204">
        <f t="shared" si="436"/>
        <v>1.5769725000000001</v>
      </c>
      <c r="AH456" s="204">
        <f t="shared" si="436"/>
        <v>3.1539450000000002</v>
      </c>
      <c r="AI456" s="136">
        <f t="shared" si="436"/>
        <v>4.7309175000000003</v>
      </c>
      <c r="AJ456" s="204">
        <f t="shared" ref="AJ456:BB456" si="437">+AJ453*$C455</f>
        <v>6.3078900000000004</v>
      </c>
      <c r="AK456" s="204">
        <f t="shared" si="437"/>
        <v>7.8848624999999997</v>
      </c>
      <c r="AL456" s="204">
        <f t="shared" si="437"/>
        <v>9.4618349999999989</v>
      </c>
      <c r="AM456" s="204">
        <f t="shared" si="437"/>
        <v>11.038807499999999</v>
      </c>
      <c r="AN456" s="204">
        <f t="shared" si="437"/>
        <v>12.615779999999999</v>
      </c>
      <c r="AO456" s="204">
        <f t="shared" si="437"/>
        <v>12.615779999999999</v>
      </c>
      <c r="AP456" s="204">
        <f t="shared" si="437"/>
        <v>14.192752499999997</v>
      </c>
      <c r="AQ456" s="204">
        <f t="shared" si="437"/>
        <v>15.769724999999998</v>
      </c>
      <c r="AR456" s="204">
        <f t="shared" si="437"/>
        <v>15.769724999999998</v>
      </c>
      <c r="AS456" s="204">
        <f t="shared" si="437"/>
        <v>15.769724999999998</v>
      </c>
      <c r="AT456" s="204">
        <f t="shared" si="437"/>
        <v>15.769724999999998</v>
      </c>
      <c r="AU456" s="204">
        <f t="shared" si="437"/>
        <v>15.769724999999998</v>
      </c>
      <c r="AV456" s="204">
        <f t="shared" si="437"/>
        <v>15.769724999999998</v>
      </c>
      <c r="AW456" s="204">
        <f t="shared" si="437"/>
        <v>15.769724999999998</v>
      </c>
      <c r="AX456" s="204">
        <f t="shared" si="437"/>
        <v>15.769724999999998</v>
      </c>
      <c r="AY456" s="204">
        <f t="shared" si="437"/>
        <v>15.769724999999998</v>
      </c>
      <c r="AZ456" s="204">
        <f t="shared" si="437"/>
        <v>15.769724999999998</v>
      </c>
      <c r="BA456" s="204">
        <f t="shared" si="437"/>
        <v>15.769724999999998</v>
      </c>
      <c r="BB456" s="204">
        <f t="shared" si="437"/>
        <v>15.769724999999998</v>
      </c>
      <c r="BC456" s="205"/>
      <c r="BD456" s="206"/>
      <c r="BE456" s="206"/>
      <c r="BF456" s="206"/>
      <c r="BG456" s="206"/>
      <c r="BH456" s="206"/>
      <c r="BI456" s="206"/>
      <c r="BJ456" s="206"/>
      <c r="BK456" s="206"/>
      <c r="BL456" s="206"/>
      <c r="BM456" s="206"/>
      <c r="BN456" s="206"/>
      <c r="BO456" s="206"/>
      <c r="BP456" s="206"/>
      <c r="BQ456" s="206"/>
      <c r="BR456" s="206"/>
      <c r="BS456" s="206"/>
      <c r="BT456" s="206"/>
      <c r="BU456" s="206"/>
      <c r="BV456" s="206"/>
      <c r="BW456" s="206"/>
      <c r="BX456" s="206"/>
      <c r="BY456" s="206"/>
      <c r="BZ456" s="206"/>
      <c r="CA456" s="206"/>
      <c r="CB456" s="206"/>
      <c r="CC456" s="206"/>
      <c r="CD456" s="206"/>
      <c r="CE456" s="206"/>
      <c r="CF456" s="206"/>
      <c r="CG456" s="206"/>
      <c r="CH456" s="206"/>
      <c r="CI456" s="206"/>
      <c r="CJ456" s="206"/>
      <c r="CK456" s="206"/>
    </row>
    <row r="457" spans="1:89" s="192" customFormat="1" ht="15" customHeight="1" thickTop="1" x14ac:dyDescent="0.25">
      <c r="A457" s="294">
        <f>+A449+1</f>
        <v>6</v>
      </c>
      <c r="B457" s="189" t="str">
        <f>'NTP or Sold'!G48</f>
        <v>LM6000</v>
      </c>
      <c r="C457" s="297" t="str">
        <f>'NTP or Sold'!S48</f>
        <v>Las Vegas CoGen II</v>
      </c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84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0"/>
      <c r="AT457" s="190"/>
      <c r="AU457" s="190"/>
      <c r="AV457" s="190"/>
      <c r="AW457" s="190"/>
      <c r="AX457" s="190"/>
      <c r="AY457" s="190"/>
      <c r="AZ457" s="190"/>
      <c r="BA457" s="190"/>
      <c r="BB457" s="190"/>
      <c r="BC457" s="191"/>
    </row>
    <row r="458" spans="1:89" s="196" customFormat="1" x14ac:dyDescent="0.25">
      <c r="A458" s="295"/>
      <c r="B458" s="193" t="s">
        <v>104</v>
      </c>
      <c r="C458" s="298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f>0.05+0.1</f>
        <v>0.15000000000000002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</v>
      </c>
      <c r="AR458" s="194">
        <v>0.05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5">
      <c r="A459" s="295"/>
      <c r="B459" s="193" t="s">
        <v>105</v>
      </c>
      <c r="C459" s="298"/>
      <c r="D459" s="194">
        <f>D458</f>
        <v>0</v>
      </c>
      <c r="E459" s="194">
        <f t="shared" ref="E459:AJ459" si="438">+D459+E458</f>
        <v>0</v>
      </c>
      <c r="F459" s="194">
        <f t="shared" si="438"/>
        <v>0</v>
      </c>
      <c r="G459" s="194">
        <f t="shared" si="438"/>
        <v>0</v>
      </c>
      <c r="H459" s="194">
        <f t="shared" si="438"/>
        <v>0</v>
      </c>
      <c r="I459" s="194">
        <f t="shared" si="438"/>
        <v>0</v>
      </c>
      <c r="J459" s="194">
        <f t="shared" si="438"/>
        <v>0</v>
      </c>
      <c r="K459" s="194">
        <f t="shared" si="438"/>
        <v>0</v>
      </c>
      <c r="L459" s="194">
        <f t="shared" si="438"/>
        <v>0</v>
      </c>
      <c r="M459" s="194">
        <f t="shared" si="438"/>
        <v>0</v>
      </c>
      <c r="N459" s="194">
        <f t="shared" si="438"/>
        <v>0</v>
      </c>
      <c r="O459" s="194">
        <f t="shared" si="438"/>
        <v>0</v>
      </c>
      <c r="P459" s="194">
        <f t="shared" si="438"/>
        <v>0</v>
      </c>
      <c r="Q459" s="194">
        <f t="shared" si="438"/>
        <v>0</v>
      </c>
      <c r="R459" s="194">
        <f t="shared" si="438"/>
        <v>0</v>
      </c>
      <c r="S459" s="194">
        <f t="shared" si="438"/>
        <v>0</v>
      </c>
      <c r="T459" s="194">
        <f t="shared" si="438"/>
        <v>0</v>
      </c>
      <c r="U459" s="194">
        <f t="shared" si="438"/>
        <v>0</v>
      </c>
      <c r="V459" s="194">
        <f t="shared" si="438"/>
        <v>0</v>
      </c>
      <c r="W459" s="194">
        <f t="shared" si="438"/>
        <v>0</v>
      </c>
      <c r="X459" s="194">
        <f t="shared" si="438"/>
        <v>0</v>
      </c>
      <c r="Y459" s="194">
        <f t="shared" si="438"/>
        <v>0</v>
      </c>
      <c r="Z459" s="194">
        <f t="shared" si="438"/>
        <v>0</v>
      </c>
      <c r="AA459" s="194">
        <f t="shared" si="438"/>
        <v>0</v>
      </c>
      <c r="AB459" s="194">
        <f t="shared" si="438"/>
        <v>0</v>
      </c>
      <c r="AC459" s="194">
        <f t="shared" si="438"/>
        <v>0</v>
      </c>
      <c r="AD459" s="194">
        <f t="shared" si="438"/>
        <v>0</v>
      </c>
      <c r="AE459" s="194">
        <f t="shared" si="438"/>
        <v>0</v>
      </c>
      <c r="AF459" s="194">
        <f t="shared" si="438"/>
        <v>0</v>
      </c>
      <c r="AG459" s="194">
        <f t="shared" si="438"/>
        <v>0.15000000000000002</v>
      </c>
      <c r="AH459" s="194">
        <f t="shared" si="438"/>
        <v>0.25</v>
      </c>
      <c r="AI459" s="82">
        <f t="shared" si="438"/>
        <v>0.35</v>
      </c>
      <c r="AJ459" s="194">
        <f t="shared" si="438"/>
        <v>0.44999999999999996</v>
      </c>
      <c r="AK459" s="194">
        <f t="shared" ref="AK459:BB459" si="439">+AJ459+AK458</f>
        <v>0.54999999999999993</v>
      </c>
      <c r="AL459" s="194">
        <f t="shared" si="439"/>
        <v>0.64999999999999991</v>
      </c>
      <c r="AM459" s="194">
        <f t="shared" si="439"/>
        <v>0.74999999999999989</v>
      </c>
      <c r="AN459" s="194">
        <f t="shared" si="439"/>
        <v>0.84999999999999987</v>
      </c>
      <c r="AO459" s="194">
        <f t="shared" si="439"/>
        <v>0.84999999999999987</v>
      </c>
      <c r="AP459" s="194">
        <f t="shared" si="439"/>
        <v>0.94999999999999984</v>
      </c>
      <c r="AQ459" s="194">
        <f t="shared" si="439"/>
        <v>0.94999999999999984</v>
      </c>
      <c r="AR459" s="194">
        <f t="shared" si="439"/>
        <v>0.99999999999999989</v>
      </c>
      <c r="AS459" s="194">
        <f t="shared" si="439"/>
        <v>0.99999999999999989</v>
      </c>
      <c r="AT459" s="194">
        <f t="shared" si="439"/>
        <v>0.99999999999999989</v>
      </c>
      <c r="AU459" s="194">
        <f t="shared" si="439"/>
        <v>0.99999999999999989</v>
      </c>
      <c r="AV459" s="194">
        <f t="shared" si="439"/>
        <v>0.99999999999999989</v>
      </c>
      <c r="AW459" s="194">
        <f t="shared" si="439"/>
        <v>0.99999999999999989</v>
      </c>
      <c r="AX459" s="194">
        <f t="shared" si="439"/>
        <v>0.99999999999999989</v>
      </c>
      <c r="AY459" s="194">
        <f t="shared" si="439"/>
        <v>0.99999999999999989</v>
      </c>
      <c r="AZ459" s="194">
        <f t="shared" si="439"/>
        <v>0.99999999999999989</v>
      </c>
      <c r="BA459" s="194">
        <f t="shared" si="439"/>
        <v>0.99999999999999989</v>
      </c>
      <c r="BB459" s="194">
        <f t="shared" si="439"/>
        <v>0.99999999999999989</v>
      </c>
      <c r="BC459" s="195"/>
      <c r="BD459" s="193"/>
    </row>
    <row r="460" spans="1:89" s="196" customFormat="1" x14ac:dyDescent="0.25">
      <c r="A460" s="295"/>
      <c r="B460" s="193" t="s">
        <v>106</v>
      </c>
      <c r="C460" s="298"/>
      <c r="D460" s="194">
        <v>0</v>
      </c>
      <c r="E460" s="194">
        <v>0</v>
      </c>
      <c r="F460" s="194">
        <v>0</v>
      </c>
      <c r="G460" s="194">
        <v>0</v>
      </c>
      <c r="H460" s="194">
        <v>0</v>
      </c>
      <c r="I460" s="194">
        <v>0</v>
      </c>
      <c r="J460" s="194">
        <v>0</v>
      </c>
      <c r="K460" s="194">
        <v>0</v>
      </c>
      <c r="L460" s="194">
        <v>0</v>
      </c>
      <c r="M460" s="194">
        <v>0</v>
      </c>
      <c r="N460" s="194">
        <v>0</v>
      </c>
      <c r="O460" s="194">
        <v>0</v>
      </c>
      <c r="P460" s="194">
        <v>0</v>
      </c>
      <c r="Q460" s="194">
        <v>0</v>
      </c>
      <c r="R460" s="194">
        <v>0</v>
      </c>
      <c r="S460" s="194">
        <v>0</v>
      </c>
      <c r="T460" s="194">
        <v>0</v>
      </c>
      <c r="U460" s="194">
        <v>0</v>
      </c>
      <c r="V460" s="194">
        <v>0</v>
      </c>
      <c r="W460" s="194">
        <v>0</v>
      </c>
      <c r="X460" s="194">
        <v>0</v>
      </c>
      <c r="Y460" s="194">
        <v>0</v>
      </c>
      <c r="Z460" s="194">
        <v>0</v>
      </c>
      <c r="AA460" s="194">
        <v>0</v>
      </c>
      <c r="AB460" s="194">
        <v>0</v>
      </c>
      <c r="AC460" s="194">
        <v>0</v>
      </c>
      <c r="AD460" s="194">
        <v>0</v>
      </c>
      <c r="AE460" s="194">
        <v>0</v>
      </c>
      <c r="AF460" s="194">
        <v>0</v>
      </c>
      <c r="AG460" s="194">
        <v>0.1</v>
      </c>
      <c r="AH460" s="194">
        <v>0.1</v>
      </c>
      <c r="AI460" s="82">
        <v>0.1</v>
      </c>
      <c r="AJ460" s="194">
        <v>0.1</v>
      </c>
      <c r="AK460" s="194">
        <v>0.1</v>
      </c>
      <c r="AL460" s="194">
        <v>0.1</v>
      </c>
      <c r="AM460" s="194">
        <v>0.1</v>
      </c>
      <c r="AN460" s="194">
        <v>0.1</v>
      </c>
      <c r="AO460" s="194">
        <v>0</v>
      </c>
      <c r="AP460" s="194">
        <v>0.1</v>
      </c>
      <c r="AQ460" s="194">
        <v>0.1</v>
      </c>
      <c r="AR460" s="194">
        <v>0</v>
      </c>
      <c r="AS460" s="194">
        <v>0</v>
      </c>
      <c r="AT460" s="194">
        <v>0</v>
      </c>
      <c r="AU460" s="194">
        <v>0</v>
      </c>
      <c r="AV460" s="194">
        <v>0</v>
      </c>
      <c r="AW460" s="194">
        <v>0</v>
      </c>
      <c r="AX460" s="194">
        <v>0</v>
      </c>
      <c r="AY460" s="194">
        <v>0</v>
      </c>
      <c r="AZ460" s="194">
        <v>0</v>
      </c>
      <c r="BA460" s="194">
        <v>0</v>
      </c>
      <c r="BB460" s="194">
        <v>0</v>
      </c>
      <c r="BC460" s="195">
        <f>SUM(D460:BB460)</f>
        <v>0.99999999999999989</v>
      </c>
      <c r="BD460" s="193"/>
    </row>
    <row r="461" spans="1:89" s="196" customFormat="1" x14ac:dyDescent="0.25">
      <c r="A461" s="295"/>
      <c r="B461" s="193" t="s">
        <v>107</v>
      </c>
      <c r="C461" s="298"/>
      <c r="D461" s="194">
        <f>D460</f>
        <v>0</v>
      </c>
      <c r="E461" s="194">
        <f t="shared" ref="E461:AJ461" si="440">+D461+E460</f>
        <v>0</v>
      </c>
      <c r="F461" s="194">
        <f t="shared" si="440"/>
        <v>0</v>
      </c>
      <c r="G461" s="194">
        <f t="shared" si="440"/>
        <v>0</v>
      </c>
      <c r="H461" s="194">
        <f t="shared" si="440"/>
        <v>0</v>
      </c>
      <c r="I461" s="194">
        <f t="shared" si="440"/>
        <v>0</v>
      </c>
      <c r="J461" s="194">
        <f t="shared" si="440"/>
        <v>0</v>
      </c>
      <c r="K461" s="194">
        <f t="shared" si="440"/>
        <v>0</v>
      </c>
      <c r="L461" s="194">
        <f t="shared" si="440"/>
        <v>0</v>
      </c>
      <c r="M461" s="194">
        <f t="shared" si="440"/>
        <v>0</v>
      </c>
      <c r="N461" s="194">
        <f t="shared" si="440"/>
        <v>0</v>
      </c>
      <c r="O461" s="194">
        <f t="shared" si="440"/>
        <v>0</v>
      </c>
      <c r="P461" s="194">
        <f t="shared" si="440"/>
        <v>0</v>
      </c>
      <c r="Q461" s="194">
        <f t="shared" si="440"/>
        <v>0</v>
      </c>
      <c r="R461" s="194">
        <f t="shared" si="440"/>
        <v>0</v>
      </c>
      <c r="S461" s="194">
        <f t="shared" si="440"/>
        <v>0</v>
      </c>
      <c r="T461" s="194">
        <f t="shared" si="440"/>
        <v>0</v>
      </c>
      <c r="U461" s="194">
        <f t="shared" si="440"/>
        <v>0</v>
      </c>
      <c r="V461" s="194">
        <f t="shared" si="440"/>
        <v>0</v>
      </c>
      <c r="W461" s="194">
        <f t="shared" si="440"/>
        <v>0</v>
      </c>
      <c r="X461" s="194">
        <f t="shared" si="440"/>
        <v>0</v>
      </c>
      <c r="Y461" s="194">
        <f t="shared" si="440"/>
        <v>0</v>
      </c>
      <c r="Z461" s="194">
        <f t="shared" si="440"/>
        <v>0</v>
      </c>
      <c r="AA461" s="194">
        <f t="shared" si="440"/>
        <v>0</v>
      </c>
      <c r="AB461" s="194">
        <f t="shared" si="440"/>
        <v>0</v>
      </c>
      <c r="AC461" s="194">
        <f t="shared" si="440"/>
        <v>0</v>
      </c>
      <c r="AD461" s="194">
        <f t="shared" si="440"/>
        <v>0</v>
      </c>
      <c r="AE461" s="194">
        <f t="shared" si="440"/>
        <v>0</v>
      </c>
      <c r="AF461" s="194">
        <f t="shared" si="440"/>
        <v>0</v>
      </c>
      <c r="AG461" s="194">
        <f t="shared" si="440"/>
        <v>0.1</v>
      </c>
      <c r="AH461" s="194">
        <f t="shared" si="440"/>
        <v>0.2</v>
      </c>
      <c r="AI461" s="82">
        <f t="shared" si="440"/>
        <v>0.30000000000000004</v>
      </c>
      <c r="AJ461" s="194">
        <f t="shared" si="440"/>
        <v>0.4</v>
      </c>
      <c r="AK461" s="194">
        <f t="shared" ref="AK461:BB461" si="441">+AJ461+AK460</f>
        <v>0.5</v>
      </c>
      <c r="AL461" s="194">
        <f t="shared" si="441"/>
        <v>0.6</v>
      </c>
      <c r="AM461" s="194">
        <f t="shared" si="441"/>
        <v>0.7</v>
      </c>
      <c r="AN461" s="194">
        <f t="shared" si="441"/>
        <v>0.79999999999999993</v>
      </c>
      <c r="AO461" s="194">
        <f t="shared" si="441"/>
        <v>0.79999999999999993</v>
      </c>
      <c r="AP461" s="194">
        <f t="shared" si="441"/>
        <v>0.89999999999999991</v>
      </c>
      <c r="AQ461" s="194">
        <f t="shared" si="441"/>
        <v>0.99999999999999989</v>
      </c>
      <c r="AR461" s="194">
        <f t="shared" si="441"/>
        <v>0.99999999999999989</v>
      </c>
      <c r="AS461" s="194">
        <f t="shared" si="441"/>
        <v>0.99999999999999989</v>
      </c>
      <c r="AT461" s="194">
        <f t="shared" si="441"/>
        <v>0.99999999999999989</v>
      </c>
      <c r="AU461" s="194">
        <f t="shared" si="441"/>
        <v>0.99999999999999989</v>
      </c>
      <c r="AV461" s="194">
        <f t="shared" si="441"/>
        <v>0.99999999999999989</v>
      </c>
      <c r="AW461" s="194">
        <f t="shared" si="441"/>
        <v>0.99999999999999989</v>
      </c>
      <c r="AX461" s="194">
        <f t="shared" si="441"/>
        <v>0.99999999999999989</v>
      </c>
      <c r="AY461" s="194">
        <f t="shared" si="441"/>
        <v>0.99999999999999989</v>
      </c>
      <c r="AZ461" s="194">
        <f t="shared" si="441"/>
        <v>0.99999999999999989</v>
      </c>
      <c r="BA461" s="194">
        <f t="shared" si="441"/>
        <v>0.99999999999999989</v>
      </c>
      <c r="BB461" s="194">
        <f t="shared" si="441"/>
        <v>0.99999999999999989</v>
      </c>
      <c r="BC461" s="195"/>
      <c r="BD461" s="193"/>
    </row>
    <row r="462" spans="1:89" s="211" customFormat="1" x14ac:dyDescent="0.25">
      <c r="A462" s="295"/>
      <c r="B462" s="208"/>
      <c r="C462" s="298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  <c r="AA462" s="209"/>
      <c r="AB462" s="209"/>
      <c r="AC462" s="209"/>
      <c r="AD462" s="209"/>
      <c r="AE462" s="209"/>
      <c r="AF462" s="209"/>
      <c r="AG462" s="209"/>
      <c r="AH462" s="209"/>
      <c r="AI462" s="83"/>
      <c r="AJ462" s="209"/>
      <c r="AK462" s="209"/>
      <c r="AL462" s="209"/>
      <c r="AM462" s="209"/>
      <c r="AN462" s="209"/>
      <c r="AO462" s="209"/>
      <c r="AP462" s="209"/>
      <c r="AQ462" s="209"/>
      <c r="AR462" s="209"/>
      <c r="AS462" s="209"/>
      <c r="AT462" s="209"/>
      <c r="AU462" s="209"/>
      <c r="AV462" s="209"/>
      <c r="AW462" s="209"/>
      <c r="AX462" s="209"/>
      <c r="AY462" s="209"/>
      <c r="AZ462" s="209"/>
      <c r="BA462" s="209"/>
      <c r="BB462" s="209"/>
      <c r="BC462" s="210"/>
      <c r="BD462" s="208"/>
    </row>
    <row r="463" spans="1:89" s="197" customFormat="1" x14ac:dyDescent="0.25">
      <c r="A463" s="295"/>
      <c r="B463" s="197" t="s">
        <v>108</v>
      </c>
      <c r="C463" s="198">
        <v>15.769724999999999</v>
      </c>
      <c r="D463" s="199">
        <f t="shared" ref="D463:AI463" si="442">+D459*$C463</f>
        <v>0</v>
      </c>
      <c r="E463" s="199">
        <f t="shared" si="442"/>
        <v>0</v>
      </c>
      <c r="F463" s="199">
        <f t="shared" si="442"/>
        <v>0</v>
      </c>
      <c r="G463" s="199">
        <f t="shared" si="442"/>
        <v>0</v>
      </c>
      <c r="H463" s="199">
        <f t="shared" si="442"/>
        <v>0</v>
      </c>
      <c r="I463" s="199">
        <f t="shared" si="442"/>
        <v>0</v>
      </c>
      <c r="J463" s="199">
        <f t="shared" si="442"/>
        <v>0</v>
      </c>
      <c r="K463" s="199">
        <f t="shared" si="442"/>
        <v>0</v>
      </c>
      <c r="L463" s="199">
        <f t="shared" si="442"/>
        <v>0</v>
      </c>
      <c r="M463" s="199">
        <f t="shared" si="442"/>
        <v>0</v>
      </c>
      <c r="N463" s="199">
        <f t="shared" si="442"/>
        <v>0</v>
      </c>
      <c r="O463" s="199">
        <f t="shared" si="442"/>
        <v>0</v>
      </c>
      <c r="P463" s="199">
        <f t="shared" si="442"/>
        <v>0</v>
      </c>
      <c r="Q463" s="199">
        <f t="shared" si="442"/>
        <v>0</v>
      </c>
      <c r="R463" s="199">
        <f t="shared" si="442"/>
        <v>0</v>
      </c>
      <c r="S463" s="199">
        <f t="shared" si="442"/>
        <v>0</v>
      </c>
      <c r="T463" s="199">
        <f t="shared" si="442"/>
        <v>0</v>
      </c>
      <c r="U463" s="199">
        <f t="shared" si="442"/>
        <v>0</v>
      </c>
      <c r="V463" s="199">
        <f t="shared" si="442"/>
        <v>0</v>
      </c>
      <c r="W463" s="199">
        <f t="shared" si="442"/>
        <v>0</v>
      </c>
      <c r="X463" s="199">
        <f t="shared" si="442"/>
        <v>0</v>
      </c>
      <c r="Y463" s="199">
        <f t="shared" si="442"/>
        <v>0</v>
      </c>
      <c r="Z463" s="199">
        <f t="shared" si="442"/>
        <v>0</v>
      </c>
      <c r="AA463" s="199">
        <f t="shared" si="442"/>
        <v>0</v>
      </c>
      <c r="AB463" s="199">
        <f t="shared" si="442"/>
        <v>0</v>
      </c>
      <c r="AC463" s="199">
        <f t="shared" si="442"/>
        <v>0</v>
      </c>
      <c r="AD463" s="199">
        <f t="shared" si="442"/>
        <v>0</v>
      </c>
      <c r="AE463" s="199">
        <f t="shared" si="442"/>
        <v>0</v>
      </c>
      <c r="AF463" s="199">
        <f t="shared" si="442"/>
        <v>0</v>
      </c>
      <c r="AG463" s="199">
        <f t="shared" si="442"/>
        <v>2.3654587500000002</v>
      </c>
      <c r="AH463" s="199">
        <f t="shared" si="442"/>
        <v>3.9424312499999998</v>
      </c>
      <c r="AI463" s="90">
        <f t="shared" si="442"/>
        <v>5.5194037499999995</v>
      </c>
      <c r="AJ463" s="199">
        <f t="shared" ref="AJ463:BB463" si="443">+AJ459*$C463</f>
        <v>7.0963762499999987</v>
      </c>
      <c r="AK463" s="199">
        <f t="shared" si="443"/>
        <v>8.6733487499999988</v>
      </c>
      <c r="AL463" s="199">
        <f t="shared" si="443"/>
        <v>10.250321249999999</v>
      </c>
      <c r="AM463" s="199">
        <f t="shared" si="443"/>
        <v>11.827293749999997</v>
      </c>
      <c r="AN463" s="199">
        <f t="shared" si="443"/>
        <v>13.404266249999997</v>
      </c>
      <c r="AO463" s="199">
        <f t="shared" si="443"/>
        <v>13.404266249999997</v>
      </c>
      <c r="AP463" s="199">
        <f t="shared" si="443"/>
        <v>14.981238749999997</v>
      </c>
      <c r="AQ463" s="199">
        <f t="shared" si="443"/>
        <v>14.981238749999997</v>
      </c>
      <c r="AR463" s="199">
        <f t="shared" si="443"/>
        <v>15.769724999999998</v>
      </c>
      <c r="AS463" s="199">
        <f t="shared" si="443"/>
        <v>15.769724999999998</v>
      </c>
      <c r="AT463" s="199">
        <f t="shared" si="443"/>
        <v>15.769724999999998</v>
      </c>
      <c r="AU463" s="199">
        <f t="shared" si="443"/>
        <v>15.769724999999998</v>
      </c>
      <c r="AV463" s="199">
        <f t="shared" si="443"/>
        <v>15.769724999999998</v>
      </c>
      <c r="AW463" s="199">
        <f t="shared" si="443"/>
        <v>15.769724999999998</v>
      </c>
      <c r="AX463" s="199">
        <f t="shared" si="443"/>
        <v>15.769724999999998</v>
      </c>
      <c r="AY463" s="199">
        <f t="shared" si="443"/>
        <v>15.769724999999998</v>
      </c>
      <c r="AZ463" s="199">
        <f t="shared" si="443"/>
        <v>15.769724999999998</v>
      </c>
      <c r="BA463" s="199">
        <f t="shared" si="443"/>
        <v>15.769724999999998</v>
      </c>
      <c r="BB463" s="199">
        <f t="shared" si="443"/>
        <v>15.769724999999998</v>
      </c>
      <c r="BC463" s="200"/>
      <c r="BD463" s="201"/>
      <c r="BE463" s="201"/>
      <c r="BF463" s="201"/>
      <c r="BG463" s="201"/>
      <c r="BH463" s="201"/>
      <c r="BI463" s="201"/>
      <c r="BJ463" s="201"/>
      <c r="BK463" s="201"/>
      <c r="BL463" s="201"/>
      <c r="BM463" s="201"/>
      <c r="BN463" s="201"/>
      <c r="BO463" s="201"/>
      <c r="BP463" s="201"/>
      <c r="BQ463" s="201"/>
      <c r="BR463" s="201"/>
      <c r="BS463" s="201"/>
      <c r="BT463" s="201"/>
      <c r="BU463" s="201"/>
      <c r="BV463" s="201"/>
      <c r="BW463" s="201"/>
      <c r="BX463" s="201"/>
      <c r="BY463" s="201"/>
      <c r="BZ463" s="201"/>
      <c r="CA463" s="201"/>
      <c r="CB463" s="201"/>
      <c r="CC463" s="201"/>
      <c r="CD463" s="201"/>
      <c r="CE463" s="201"/>
      <c r="CF463" s="201"/>
      <c r="CG463" s="201"/>
      <c r="CH463" s="201"/>
      <c r="CI463" s="201"/>
      <c r="CJ463" s="201"/>
      <c r="CK463" s="201"/>
    </row>
    <row r="464" spans="1:89" s="202" customFormat="1" ht="13.8" thickBot="1" x14ac:dyDescent="0.3">
      <c r="A464" s="296"/>
      <c r="B464" s="202" t="s">
        <v>109</v>
      </c>
      <c r="C464" s="203" t="str">
        <f>+'NTP or Sold'!B48</f>
        <v>Committed</v>
      </c>
      <c r="D464" s="204">
        <f t="shared" ref="D464:AI464" si="444">+D461*$C463</f>
        <v>0</v>
      </c>
      <c r="E464" s="204">
        <f t="shared" si="444"/>
        <v>0</v>
      </c>
      <c r="F464" s="204">
        <f t="shared" si="444"/>
        <v>0</v>
      </c>
      <c r="G464" s="204">
        <f t="shared" si="444"/>
        <v>0</v>
      </c>
      <c r="H464" s="204">
        <f t="shared" si="444"/>
        <v>0</v>
      </c>
      <c r="I464" s="204">
        <f t="shared" si="444"/>
        <v>0</v>
      </c>
      <c r="J464" s="204">
        <f t="shared" si="444"/>
        <v>0</v>
      </c>
      <c r="K464" s="204">
        <f t="shared" si="444"/>
        <v>0</v>
      </c>
      <c r="L464" s="204">
        <f t="shared" si="444"/>
        <v>0</v>
      </c>
      <c r="M464" s="204">
        <f t="shared" si="444"/>
        <v>0</v>
      </c>
      <c r="N464" s="204">
        <f t="shared" si="444"/>
        <v>0</v>
      </c>
      <c r="O464" s="204">
        <f t="shared" si="444"/>
        <v>0</v>
      </c>
      <c r="P464" s="204">
        <f t="shared" si="444"/>
        <v>0</v>
      </c>
      <c r="Q464" s="204">
        <f t="shared" si="444"/>
        <v>0</v>
      </c>
      <c r="R464" s="204">
        <f t="shared" si="444"/>
        <v>0</v>
      </c>
      <c r="S464" s="204">
        <f t="shared" si="444"/>
        <v>0</v>
      </c>
      <c r="T464" s="204">
        <f t="shared" si="444"/>
        <v>0</v>
      </c>
      <c r="U464" s="204">
        <f t="shared" si="444"/>
        <v>0</v>
      </c>
      <c r="V464" s="204">
        <f t="shared" si="444"/>
        <v>0</v>
      </c>
      <c r="W464" s="204">
        <f t="shared" si="444"/>
        <v>0</v>
      </c>
      <c r="X464" s="204">
        <f t="shared" si="444"/>
        <v>0</v>
      </c>
      <c r="Y464" s="204">
        <f t="shared" si="444"/>
        <v>0</v>
      </c>
      <c r="Z464" s="204">
        <f t="shared" si="444"/>
        <v>0</v>
      </c>
      <c r="AA464" s="204">
        <f t="shared" si="444"/>
        <v>0</v>
      </c>
      <c r="AB464" s="204">
        <f t="shared" si="444"/>
        <v>0</v>
      </c>
      <c r="AC464" s="204">
        <f t="shared" si="444"/>
        <v>0</v>
      </c>
      <c r="AD464" s="204">
        <f t="shared" si="444"/>
        <v>0</v>
      </c>
      <c r="AE464" s="204">
        <f t="shared" si="444"/>
        <v>0</v>
      </c>
      <c r="AF464" s="204">
        <f t="shared" si="444"/>
        <v>0</v>
      </c>
      <c r="AG464" s="204">
        <f t="shared" si="444"/>
        <v>1.5769725000000001</v>
      </c>
      <c r="AH464" s="204">
        <f t="shared" si="444"/>
        <v>3.1539450000000002</v>
      </c>
      <c r="AI464" s="136">
        <f t="shared" si="444"/>
        <v>4.7309175000000003</v>
      </c>
      <c r="AJ464" s="204">
        <f t="shared" ref="AJ464:BB464" si="445">+AJ461*$C463</f>
        <v>6.3078900000000004</v>
      </c>
      <c r="AK464" s="204">
        <f t="shared" si="445"/>
        <v>7.8848624999999997</v>
      </c>
      <c r="AL464" s="204">
        <f t="shared" si="445"/>
        <v>9.4618349999999989</v>
      </c>
      <c r="AM464" s="204">
        <f t="shared" si="445"/>
        <v>11.038807499999999</v>
      </c>
      <c r="AN464" s="204">
        <f t="shared" si="445"/>
        <v>12.615779999999999</v>
      </c>
      <c r="AO464" s="204">
        <f t="shared" si="445"/>
        <v>12.615779999999999</v>
      </c>
      <c r="AP464" s="204">
        <f t="shared" si="445"/>
        <v>14.192752499999997</v>
      </c>
      <c r="AQ464" s="204">
        <f t="shared" si="445"/>
        <v>15.769724999999998</v>
      </c>
      <c r="AR464" s="204">
        <f t="shared" si="445"/>
        <v>15.769724999999998</v>
      </c>
      <c r="AS464" s="204">
        <f t="shared" si="445"/>
        <v>15.769724999999998</v>
      </c>
      <c r="AT464" s="204">
        <f t="shared" si="445"/>
        <v>15.769724999999998</v>
      </c>
      <c r="AU464" s="204">
        <f t="shared" si="445"/>
        <v>15.769724999999998</v>
      </c>
      <c r="AV464" s="204">
        <f t="shared" si="445"/>
        <v>15.769724999999998</v>
      </c>
      <c r="AW464" s="204">
        <f t="shared" si="445"/>
        <v>15.769724999999998</v>
      </c>
      <c r="AX464" s="204">
        <f t="shared" si="445"/>
        <v>15.769724999999998</v>
      </c>
      <c r="AY464" s="204">
        <f t="shared" si="445"/>
        <v>15.769724999999998</v>
      </c>
      <c r="AZ464" s="204">
        <f t="shared" si="445"/>
        <v>15.769724999999998</v>
      </c>
      <c r="BA464" s="204">
        <f t="shared" si="445"/>
        <v>15.769724999999998</v>
      </c>
      <c r="BB464" s="204">
        <f t="shared" si="445"/>
        <v>15.769724999999998</v>
      </c>
      <c r="BC464" s="205"/>
      <c r="BD464" s="206"/>
      <c r="BE464" s="206"/>
      <c r="BF464" s="206"/>
      <c r="BG464" s="206"/>
      <c r="BH464" s="206"/>
      <c r="BI464" s="206"/>
      <c r="BJ464" s="206"/>
      <c r="BK464" s="206"/>
      <c r="BL464" s="206"/>
      <c r="BM464" s="206"/>
      <c r="BN464" s="206"/>
      <c r="BO464" s="206"/>
      <c r="BP464" s="206"/>
      <c r="BQ464" s="206"/>
      <c r="BR464" s="206"/>
      <c r="BS464" s="206"/>
      <c r="BT464" s="206"/>
      <c r="BU464" s="206"/>
      <c r="BV464" s="206"/>
      <c r="BW464" s="206"/>
      <c r="BX464" s="206"/>
      <c r="BY464" s="206"/>
      <c r="BZ464" s="206"/>
      <c r="CA464" s="206"/>
      <c r="CB464" s="206"/>
      <c r="CC464" s="206"/>
      <c r="CD464" s="206"/>
      <c r="CE464" s="206"/>
      <c r="CF464" s="206"/>
      <c r="CG464" s="206"/>
      <c r="CH464" s="206"/>
      <c r="CI464" s="206"/>
      <c r="CJ464" s="206"/>
      <c r="CK464" s="206"/>
    </row>
    <row r="465" spans="1:89" s="114" customFormat="1" ht="15" customHeight="1" thickTop="1" x14ac:dyDescent="0.25">
      <c r="A465" s="294">
        <f>+'Cost Cancel Details'!A100+1</f>
        <v>14</v>
      </c>
      <c r="B465" s="110" t="str">
        <f>+'NTP or Sold'!G49</f>
        <v>Steam Turbine (book value =0)</v>
      </c>
      <c r="C465" s="290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5">
      <c r="A466" s="295"/>
      <c r="B466" s="115" t="s">
        <v>104</v>
      </c>
      <c r="C466" s="291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5">
      <c r="A467" s="295"/>
      <c r="B467" s="115" t="s">
        <v>105</v>
      </c>
      <c r="C467" s="291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5">
      <c r="A468" s="295"/>
      <c r="B468" s="115" t="s">
        <v>106</v>
      </c>
      <c r="C468" s="291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5">
      <c r="A469" s="295"/>
      <c r="B469" s="115" t="s">
        <v>107</v>
      </c>
      <c r="C469" s="291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5">
      <c r="A470" s="295"/>
      <c r="B470" s="119"/>
      <c r="C470" s="291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5">
      <c r="A471" s="295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8" thickBot="1" x14ac:dyDescent="0.3">
      <c r="A472" s="296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2" customFormat="1" ht="15" customHeight="1" thickTop="1" x14ac:dyDescent="0.25">
      <c r="A473" s="294">
        <v>1</v>
      </c>
      <c r="B473" s="189" t="str">
        <f>+'NTP or Sold'!G50</f>
        <v>7EA</v>
      </c>
      <c r="C473" s="297" t="str">
        <f>+'NTP or Sold'!S50</f>
        <v>Northwestern Corp.</v>
      </c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0"/>
      <c r="AL473" s="190"/>
      <c r="AM473" s="84"/>
      <c r="AN473" s="190"/>
      <c r="AO473" s="190"/>
      <c r="AP473" s="190"/>
      <c r="AQ473" s="190"/>
      <c r="AR473" s="190"/>
      <c r="AS473" s="190"/>
      <c r="AT473" s="190"/>
      <c r="AU473" s="190"/>
      <c r="AV473" s="190"/>
      <c r="AW473" s="190"/>
      <c r="AX473" s="190"/>
      <c r="AY473" s="190"/>
      <c r="AZ473" s="190"/>
      <c r="BA473" s="190"/>
      <c r="BB473" s="190"/>
      <c r="BC473" s="191"/>
    </row>
    <row r="474" spans="1:89" s="196" customFormat="1" x14ac:dyDescent="0.25">
      <c r="A474" s="295"/>
      <c r="B474" s="193" t="s">
        <v>104</v>
      </c>
      <c r="C474" s="298"/>
      <c r="D474" s="194">
        <v>0</v>
      </c>
      <c r="E474" s="194">
        <v>0</v>
      </c>
      <c r="F474" s="194">
        <v>0</v>
      </c>
      <c r="G474" s="194">
        <v>0</v>
      </c>
      <c r="H474" s="194">
        <v>0</v>
      </c>
      <c r="I474" s="194">
        <v>0</v>
      </c>
      <c r="J474" s="194">
        <v>0</v>
      </c>
      <c r="K474" s="194">
        <v>0</v>
      </c>
      <c r="L474" s="194">
        <v>0</v>
      </c>
      <c r="M474" s="194">
        <v>0</v>
      </c>
      <c r="N474" s="194">
        <v>0</v>
      </c>
      <c r="O474" s="194">
        <v>0</v>
      </c>
      <c r="P474" s="194">
        <v>0</v>
      </c>
      <c r="Q474" s="194">
        <v>0</v>
      </c>
      <c r="R474" s="194">
        <v>0</v>
      </c>
      <c r="S474" s="194">
        <v>0</v>
      </c>
      <c r="T474" s="194">
        <v>0</v>
      </c>
      <c r="U474" s="194">
        <v>0</v>
      </c>
      <c r="V474" s="194">
        <v>0</v>
      </c>
      <c r="W474" s="194">
        <v>4.5300000000000002E-3</v>
      </c>
      <c r="X474" s="194">
        <v>9.5469999999999999E-2</v>
      </c>
      <c r="Y474" s="194">
        <v>0</v>
      </c>
      <c r="Z474" s="194">
        <v>0</v>
      </c>
      <c r="AA474" s="194">
        <v>0</v>
      </c>
      <c r="AB474" s="194">
        <v>0</v>
      </c>
      <c r="AC474" s="194">
        <v>0</v>
      </c>
      <c r="AD474" s="194">
        <v>0.06</v>
      </c>
      <c r="AE474" s="194">
        <v>0.09</v>
      </c>
      <c r="AF474" s="194">
        <v>7.0000000000000007E-2</v>
      </c>
      <c r="AG474" s="194">
        <v>0.06</v>
      </c>
      <c r="AH474" s="194">
        <v>0.09</v>
      </c>
      <c r="AI474" s="194">
        <v>7.0000000000000007E-2</v>
      </c>
      <c r="AJ474" s="194">
        <v>0.06</v>
      </c>
      <c r="AK474" s="194">
        <v>0.04</v>
      </c>
      <c r="AL474" s="194">
        <v>0.04</v>
      </c>
      <c r="AM474" s="82">
        <v>0.03</v>
      </c>
      <c r="AN474" s="194">
        <v>0.02</v>
      </c>
      <c r="AO474" s="194">
        <v>0</v>
      </c>
      <c r="AP474" s="194">
        <v>0</v>
      </c>
      <c r="AQ474" s="194">
        <v>0</v>
      </c>
      <c r="AR474" s="194">
        <v>0.22</v>
      </c>
      <c r="AS474" s="194">
        <v>0.05</v>
      </c>
      <c r="AT474" s="194">
        <v>0</v>
      </c>
      <c r="AU474" s="194">
        <v>0</v>
      </c>
      <c r="AV474" s="194">
        <v>0</v>
      </c>
      <c r="AW474" s="194">
        <v>0</v>
      </c>
      <c r="AX474" s="194">
        <v>0</v>
      </c>
      <c r="AY474" s="194">
        <v>0</v>
      </c>
      <c r="AZ474" s="194">
        <v>0</v>
      </c>
      <c r="BA474" s="194">
        <v>0</v>
      </c>
      <c r="BB474" s="194">
        <v>0</v>
      </c>
      <c r="BC474" s="195">
        <f>SUM(D474:BB474)</f>
        <v>1.0000000000000002</v>
      </c>
      <c r="BD474" s="193"/>
    </row>
    <row r="475" spans="1:89" s="196" customFormat="1" x14ac:dyDescent="0.25">
      <c r="A475" s="295"/>
      <c r="B475" s="193" t="s">
        <v>105</v>
      </c>
      <c r="C475" s="298"/>
      <c r="D475" s="194">
        <f>D474</f>
        <v>0</v>
      </c>
      <c r="E475" s="194">
        <f t="shared" ref="E475:AJ475" si="454">+D475+E474</f>
        <v>0</v>
      </c>
      <c r="F475" s="194">
        <f t="shared" si="454"/>
        <v>0</v>
      </c>
      <c r="G475" s="194">
        <f t="shared" si="454"/>
        <v>0</v>
      </c>
      <c r="H475" s="194">
        <f t="shared" si="454"/>
        <v>0</v>
      </c>
      <c r="I475" s="194">
        <f t="shared" si="454"/>
        <v>0</v>
      </c>
      <c r="J475" s="194">
        <f t="shared" si="454"/>
        <v>0</v>
      </c>
      <c r="K475" s="194">
        <f t="shared" si="454"/>
        <v>0</v>
      </c>
      <c r="L475" s="194">
        <f t="shared" si="454"/>
        <v>0</v>
      </c>
      <c r="M475" s="194">
        <f t="shared" si="454"/>
        <v>0</v>
      </c>
      <c r="N475" s="194">
        <f t="shared" si="454"/>
        <v>0</v>
      </c>
      <c r="O475" s="194">
        <f t="shared" si="454"/>
        <v>0</v>
      </c>
      <c r="P475" s="194">
        <f t="shared" si="454"/>
        <v>0</v>
      </c>
      <c r="Q475" s="194">
        <f t="shared" si="454"/>
        <v>0</v>
      </c>
      <c r="R475" s="194">
        <f t="shared" si="454"/>
        <v>0</v>
      </c>
      <c r="S475" s="194">
        <f t="shared" si="454"/>
        <v>0</v>
      </c>
      <c r="T475" s="194">
        <f t="shared" si="454"/>
        <v>0</v>
      </c>
      <c r="U475" s="194">
        <f t="shared" si="454"/>
        <v>0</v>
      </c>
      <c r="V475" s="194">
        <f t="shared" si="454"/>
        <v>0</v>
      </c>
      <c r="W475" s="194">
        <f t="shared" si="454"/>
        <v>4.5300000000000002E-3</v>
      </c>
      <c r="X475" s="194">
        <f t="shared" si="454"/>
        <v>0.1</v>
      </c>
      <c r="Y475" s="194">
        <f t="shared" si="454"/>
        <v>0.1</v>
      </c>
      <c r="Z475" s="194">
        <f t="shared" si="454"/>
        <v>0.1</v>
      </c>
      <c r="AA475" s="194">
        <f t="shared" si="454"/>
        <v>0.1</v>
      </c>
      <c r="AB475" s="194">
        <f t="shared" si="454"/>
        <v>0.1</v>
      </c>
      <c r="AC475" s="194">
        <f t="shared" si="454"/>
        <v>0.1</v>
      </c>
      <c r="AD475" s="194">
        <f t="shared" si="454"/>
        <v>0.16</v>
      </c>
      <c r="AE475" s="194">
        <f t="shared" si="454"/>
        <v>0.25</v>
      </c>
      <c r="AF475" s="194">
        <f t="shared" si="454"/>
        <v>0.32</v>
      </c>
      <c r="AG475" s="194">
        <f t="shared" si="454"/>
        <v>0.38</v>
      </c>
      <c r="AH475" s="194">
        <f t="shared" si="454"/>
        <v>0.47</v>
      </c>
      <c r="AI475" s="194">
        <f t="shared" si="454"/>
        <v>0.54</v>
      </c>
      <c r="AJ475" s="194">
        <f t="shared" si="454"/>
        <v>0.60000000000000009</v>
      </c>
      <c r="AK475" s="194">
        <f t="shared" ref="AK475:BP475" si="455">+AJ475+AK474</f>
        <v>0.64000000000000012</v>
      </c>
      <c r="AL475" s="194">
        <f t="shared" si="455"/>
        <v>0.68000000000000016</v>
      </c>
      <c r="AM475" s="82">
        <f t="shared" si="455"/>
        <v>0.71000000000000019</v>
      </c>
      <c r="AN475" s="194">
        <f t="shared" si="455"/>
        <v>0.7300000000000002</v>
      </c>
      <c r="AO475" s="194">
        <f t="shared" si="455"/>
        <v>0.7300000000000002</v>
      </c>
      <c r="AP475" s="194">
        <f t="shared" si="455"/>
        <v>0.7300000000000002</v>
      </c>
      <c r="AQ475" s="194">
        <f t="shared" si="455"/>
        <v>0.7300000000000002</v>
      </c>
      <c r="AR475" s="194">
        <f t="shared" si="455"/>
        <v>0.95000000000000018</v>
      </c>
      <c r="AS475" s="194">
        <f t="shared" si="455"/>
        <v>1.0000000000000002</v>
      </c>
      <c r="AT475" s="194">
        <f t="shared" si="455"/>
        <v>1.0000000000000002</v>
      </c>
      <c r="AU475" s="194">
        <f t="shared" si="455"/>
        <v>1.0000000000000002</v>
      </c>
      <c r="AV475" s="194">
        <f t="shared" si="455"/>
        <v>1.0000000000000002</v>
      </c>
      <c r="AW475" s="194">
        <f t="shared" si="455"/>
        <v>1.0000000000000002</v>
      </c>
      <c r="AX475" s="194">
        <f t="shared" si="455"/>
        <v>1.0000000000000002</v>
      </c>
      <c r="AY475" s="194">
        <f t="shared" si="455"/>
        <v>1.0000000000000002</v>
      </c>
      <c r="AZ475" s="194">
        <f t="shared" si="455"/>
        <v>1.0000000000000002</v>
      </c>
      <c r="BA475" s="194">
        <f t="shared" si="455"/>
        <v>1.0000000000000002</v>
      </c>
      <c r="BB475" s="194">
        <f t="shared" si="455"/>
        <v>1.0000000000000002</v>
      </c>
      <c r="BC475" s="195"/>
      <c r="BD475" s="193"/>
    </row>
    <row r="476" spans="1:89" s="196" customFormat="1" x14ac:dyDescent="0.25">
      <c r="A476" s="295"/>
      <c r="B476" s="193" t="s">
        <v>106</v>
      </c>
      <c r="C476" s="298"/>
      <c r="D476" s="194">
        <v>0</v>
      </c>
      <c r="E476" s="194">
        <v>0</v>
      </c>
      <c r="F476" s="194">
        <v>0</v>
      </c>
      <c r="G476" s="194">
        <v>0</v>
      </c>
      <c r="H476" s="194">
        <v>0</v>
      </c>
      <c r="I476" s="194">
        <v>0</v>
      </c>
      <c r="J476" s="194">
        <v>0</v>
      </c>
      <c r="K476" s="194">
        <v>0</v>
      </c>
      <c r="L476" s="194">
        <v>0</v>
      </c>
      <c r="M476" s="194">
        <v>0</v>
      </c>
      <c r="N476" s="194">
        <v>0</v>
      </c>
      <c r="O476" s="194">
        <v>0</v>
      </c>
      <c r="P476" s="194">
        <v>0</v>
      </c>
      <c r="Q476" s="194">
        <v>0</v>
      </c>
      <c r="R476" s="194">
        <v>0</v>
      </c>
      <c r="S476" s="194">
        <v>0</v>
      </c>
      <c r="T476" s="194">
        <v>0</v>
      </c>
      <c r="U476" s="194">
        <v>0</v>
      </c>
      <c r="V476" s="194">
        <v>0</v>
      </c>
      <c r="W476" s="194">
        <f t="shared" ref="W476:BB476" si="456">W477-V477</f>
        <v>0.12</v>
      </c>
      <c r="X476" s="194">
        <f t="shared" si="456"/>
        <v>2.0000000000000018E-2</v>
      </c>
      <c r="Y476" s="194">
        <f t="shared" si="456"/>
        <v>1.999999999999999E-2</v>
      </c>
      <c r="Z476" s="194">
        <f t="shared" si="456"/>
        <v>1.999999999999999E-2</v>
      </c>
      <c r="AA476" s="194">
        <f t="shared" si="456"/>
        <v>2.0000000000000018E-2</v>
      </c>
      <c r="AB476" s="194">
        <f t="shared" si="456"/>
        <v>1.999999999999999E-2</v>
      </c>
      <c r="AC476" s="194">
        <f t="shared" si="456"/>
        <v>1.999999999999999E-2</v>
      </c>
      <c r="AD476" s="194">
        <f t="shared" si="456"/>
        <v>2.0000000000000018E-2</v>
      </c>
      <c r="AE476" s="194">
        <f t="shared" si="456"/>
        <v>2.0000000000000018E-2</v>
      </c>
      <c r="AF476" s="194">
        <f t="shared" si="456"/>
        <v>1.9999999999999962E-2</v>
      </c>
      <c r="AG476" s="194">
        <f t="shared" si="456"/>
        <v>2.0000000000000018E-2</v>
      </c>
      <c r="AH476" s="194">
        <f t="shared" si="456"/>
        <v>2.0000000000000018E-2</v>
      </c>
      <c r="AI476" s="194">
        <f t="shared" si="456"/>
        <v>1.9999999999999962E-2</v>
      </c>
      <c r="AJ476" s="194">
        <f t="shared" si="456"/>
        <v>2.0000000000000018E-2</v>
      </c>
      <c r="AK476" s="194">
        <f t="shared" si="456"/>
        <v>2.0000000000000018E-2</v>
      </c>
      <c r="AL476" s="194">
        <f t="shared" si="456"/>
        <v>0</v>
      </c>
      <c r="AM476" s="82">
        <f t="shared" si="456"/>
        <v>0</v>
      </c>
      <c r="AN476" s="194">
        <f t="shared" si="456"/>
        <v>0</v>
      </c>
      <c r="AO476" s="194">
        <f t="shared" si="456"/>
        <v>0</v>
      </c>
      <c r="AP476" s="194">
        <f t="shared" si="456"/>
        <v>0</v>
      </c>
      <c r="AQ476" s="194">
        <f t="shared" si="456"/>
        <v>0</v>
      </c>
      <c r="AR476" s="194">
        <f t="shared" si="456"/>
        <v>0</v>
      </c>
      <c r="AS476" s="194">
        <f t="shared" si="456"/>
        <v>0.6</v>
      </c>
      <c r="AT476" s="194">
        <f t="shared" si="456"/>
        <v>0</v>
      </c>
      <c r="AU476" s="194">
        <f t="shared" si="456"/>
        <v>0</v>
      </c>
      <c r="AV476" s="194">
        <f t="shared" si="456"/>
        <v>0</v>
      </c>
      <c r="AW476" s="194">
        <f t="shared" si="456"/>
        <v>0</v>
      </c>
      <c r="AX476" s="194">
        <f t="shared" si="456"/>
        <v>0</v>
      </c>
      <c r="AY476" s="194">
        <f t="shared" si="456"/>
        <v>0</v>
      </c>
      <c r="AZ476" s="194">
        <f t="shared" si="456"/>
        <v>0</v>
      </c>
      <c r="BA476" s="194">
        <f t="shared" si="456"/>
        <v>0</v>
      </c>
      <c r="BB476" s="194">
        <f t="shared" si="456"/>
        <v>0</v>
      </c>
      <c r="BC476" s="195">
        <f>SUM(D476:BB476)</f>
        <v>1</v>
      </c>
      <c r="BD476" s="193"/>
    </row>
    <row r="477" spans="1:89" s="196" customFormat="1" x14ac:dyDescent="0.25">
      <c r="A477" s="295"/>
      <c r="B477" s="193" t="s">
        <v>107</v>
      </c>
      <c r="C477" s="298"/>
      <c r="D477" s="194">
        <f>D476</f>
        <v>0</v>
      </c>
      <c r="E477" s="194">
        <f t="shared" ref="E477:V477" si="457">+D477+E476</f>
        <v>0</v>
      </c>
      <c r="F477" s="194">
        <f t="shared" si="457"/>
        <v>0</v>
      </c>
      <c r="G477" s="194">
        <f t="shared" si="457"/>
        <v>0</v>
      </c>
      <c r="H477" s="194">
        <f t="shared" si="457"/>
        <v>0</v>
      </c>
      <c r="I477" s="194">
        <f t="shared" si="457"/>
        <v>0</v>
      </c>
      <c r="J477" s="194">
        <f t="shared" si="457"/>
        <v>0</v>
      </c>
      <c r="K477" s="194">
        <f t="shared" si="457"/>
        <v>0</v>
      </c>
      <c r="L477" s="194">
        <f t="shared" si="457"/>
        <v>0</v>
      </c>
      <c r="M477" s="194">
        <f t="shared" si="457"/>
        <v>0</v>
      </c>
      <c r="N477" s="194">
        <f t="shared" si="457"/>
        <v>0</v>
      </c>
      <c r="O477" s="194">
        <f t="shared" si="457"/>
        <v>0</v>
      </c>
      <c r="P477" s="194">
        <f t="shared" si="457"/>
        <v>0</v>
      </c>
      <c r="Q477" s="194">
        <f t="shared" si="457"/>
        <v>0</v>
      </c>
      <c r="R477" s="194">
        <f t="shared" si="457"/>
        <v>0</v>
      </c>
      <c r="S477" s="194">
        <f t="shared" si="457"/>
        <v>0</v>
      </c>
      <c r="T477" s="194">
        <f t="shared" si="457"/>
        <v>0</v>
      </c>
      <c r="U477" s="194">
        <f t="shared" si="457"/>
        <v>0</v>
      </c>
      <c r="V477" s="194">
        <f t="shared" si="457"/>
        <v>0</v>
      </c>
      <c r="W477" s="194">
        <v>0.12</v>
      </c>
      <c r="X477" s="194">
        <v>0.14000000000000001</v>
      </c>
      <c r="Y477" s="194">
        <v>0.16</v>
      </c>
      <c r="Z477" s="194">
        <v>0.18</v>
      </c>
      <c r="AA477" s="194">
        <v>0.2</v>
      </c>
      <c r="AB477" s="194">
        <v>0.22</v>
      </c>
      <c r="AC477" s="194">
        <v>0.24</v>
      </c>
      <c r="AD477" s="194">
        <v>0.26</v>
      </c>
      <c r="AE477" s="194">
        <v>0.28000000000000003</v>
      </c>
      <c r="AF477" s="194">
        <v>0.3</v>
      </c>
      <c r="AG477" s="194">
        <v>0.32</v>
      </c>
      <c r="AH477" s="194">
        <v>0.34</v>
      </c>
      <c r="AI477" s="194">
        <v>0.36</v>
      </c>
      <c r="AJ477" s="194">
        <v>0.38</v>
      </c>
      <c r="AK477" s="194">
        <v>0.4</v>
      </c>
      <c r="AL477" s="194">
        <v>0.4</v>
      </c>
      <c r="AM477" s="82">
        <v>0.4</v>
      </c>
      <c r="AN477" s="194">
        <v>0.4</v>
      </c>
      <c r="AO477" s="194">
        <v>0.4</v>
      </c>
      <c r="AP477" s="194">
        <v>0.4</v>
      </c>
      <c r="AQ477" s="194">
        <v>0.4</v>
      </c>
      <c r="AR477" s="194">
        <v>0.4</v>
      </c>
      <c r="AS477" s="194">
        <v>1</v>
      </c>
      <c r="AT477" s="194">
        <v>1</v>
      </c>
      <c r="AU477" s="194">
        <v>1</v>
      </c>
      <c r="AV477" s="194">
        <v>1</v>
      </c>
      <c r="AW477" s="194">
        <v>1</v>
      </c>
      <c r="AX477" s="194">
        <v>1</v>
      </c>
      <c r="AY477" s="194">
        <v>1</v>
      </c>
      <c r="AZ477" s="194">
        <v>1</v>
      </c>
      <c r="BA477" s="194">
        <v>1</v>
      </c>
      <c r="BB477" s="194">
        <v>1</v>
      </c>
      <c r="BC477" s="195"/>
      <c r="BD477" s="193"/>
    </row>
    <row r="478" spans="1:89" s="211" customFormat="1" x14ac:dyDescent="0.25">
      <c r="A478" s="295"/>
      <c r="B478" s="208"/>
      <c r="C478" s="298"/>
      <c r="D478" s="209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209"/>
      <c r="AA478" s="209"/>
      <c r="AB478" s="209"/>
      <c r="AC478" s="209"/>
      <c r="AD478" s="209"/>
      <c r="AE478" s="209"/>
      <c r="AF478" s="209"/>
      <c r="AG478" s="209"/>
      <c r="AH478" s="209"/>
      <c r="AI478" s="209"/>
      <c r="AJ478" s="209"/>
      <c r="AK478" s="209"/>
      <c r="AL478" s="209"/>
      <c r="AM478" s="83"/>
      <c r="AN478" s="209"/>
      <c r="AO478" s="209"/>
      <c r="AP478" s="209"/>
      <c r="AQ478" s="209"/>
      <c r="AR478" s="209"/>
      <c r="AS478" s="209"/>
      <c r="AT478" s="209"/>
      <c r="AU478" s="209"/>
      <c r="AV478" s="209"/>
      <c r="AW478" s="209"/>
      <c r="AX478" s="209"/>
      <c r="AY478" s="209"/>
      <c r="AZ478" s="209"/>
      <c r="BA478" s="209"/>
      <c r="BB478" s="209"/>
      <c r="BC478" s="210"/>
      <c r="BD478" s="208"/>
    </row>
    <row r="479" spans="1:89" s="197" customFormat="1" x14ac:dyDescent="0.25">
      <c r="A479" s="295"/>
      <c r="B479" s="197" t="s">
        <v>108</v>
      </c>
      <c r="C479" s="198">
        <v>19.1325</v>
      </c>
      <c r="D479" s="199">
        <f t="shared" ref="D479:AI479" si="458">+D475*$C479</f>
        <v>0</v>
      </c>
      <c r="E479" s="199">
        <f t="shared" si="458"/>
        <v>0</v>
      </c>
      <c r="F479" s="199">
        <f t="shared" si="458"/>
        <v>0</v>
      </c>
      <c r="G479" s="199">
        <f t="shared" si="458"/>
        <v>0</v>
      </c>
      <c r="H479" s="199">
        <f t="shared" si="458"/>
        <v>0</v>
      </c>
      <c r="I479" s="199">
        <f t="shared" si="458"/>
        <v>0</v>
      </c>
      <c r="J479" s="199">
        <f t="shared" si="458"/>
        <v>0</v>
      </c>
      <c r="K479" s="199">
        <f t="shared" si="458"/>
        <v>0</v>
      </c>
      <c r="L479" s="199">
        <f t="shared" si="458"/>
        <v>0</v>
      </c>
      <c r="M479" s="199">
        <f t="shared" si="458"/>
        <v>0</v>
      </c>
      <c r="N479" s="199">
        <f t="shared" si="458"/>
        <v>0</v>
      </c>
      <c r="O479" s="199">
        <f t="shared" si="458"/>
        <v>0</v>
      </c>
      <c r="P479" s="199">
        <f t="shared" si="458"/>
        <v>0</v>
      </c>
      <c r="Q479" s="199">
        <f t="shared" si="458"/>
        <v>0</v>
      </c>
      <c r="R479" s="199">
        <f t="shared" si="458"/>
        <v>0</v>
      </c>
      <c r="S479" s="199">
        <f t="shared" si="458"/>
        <v>0</v>
      </c>
      <c r="T479" s="199">
        <f t="shared" si="458"/>
        <v>0</v>
      </c>
      <c r="U479" s="199">
        <f t="shared" si="458"/>
        <v>0</v>
      </c>
      <c r="V479" s="199">
        <f t="shared" si="458"/>
        <v>0</v>
      </c>
      <c r="W479" s="199">
        <f t="shared" si="458"/>
        <v>8.6670225000000004E-2</v>
      </c>
      <c r="X479" s="199">
        <f t="shared" si="458"/>
        <v>1.9132500000000001</v>
      </c>
      <c r="Y479" s="199">
        <f t="shared" si="458"/>
        <v>1.9132500000000001</v>
      </c>
      <c r="Z479" s="199">
        <f t="shared" si="458"/>
        <v>1.9132500000000001</v>
      </c>
      <c r="AA479" s="199">
        <f t="shared" si="458"/>
        <v>1.9132500000000001</v>
      </c>
      <c r="AB479" s="199">
        <f t="shared" si="458"/>
        <v>1.9132500000000001</v>
      </c>
      <c r="AC479" s="199">
        <f t="shared" si="458"/>
        <v>1.9132500000000001</v>
      </c>
      <c r="AD479" s="199">
        <f t="shared" si="458"/>
        <v>3.0611999999999999</v>
      </c>
      <c r="AE479" s="199">
        <f t="shared" si="458"/>
        <v>4.7831250000000001</v>
      </c>
      <c r="AF479" s="199">
        <f t="shared" si="458"/>
        <v>6.1223999999999998</v>
      </c>
      <c r="AG479" s="199">
        <f t="shared" si="458"/>
        <v>7.2703500000000005</v>
      </c>
      <c r="AH479" s="199">
        <f t="shared" si="458"/>
        <v>8.9922749999999994</v>
      </c>
      <c r="AI479" s="199">
        <f t="shared" si="458"/>
        <v>10.33155</v>
      </c>
      <c r="AJ479" s="199">
        <f t="shared" ref="AJ479:BB479" si="459">+AJ475*$C479</f>
        <v>11.479500000000002</v>
      </c>
      <c r="AK479" s="199">
        <f t="shared" si="459"/>
        <v>12.244800000000003</v>
      </c>
      <c r="AL479" s="199">
        <f t="shared" si="459"/>
        <v>13.010100000000003</v>
      </c>
      <c r="AM479" s="90">
        <f t="shared" si="459"/>
        <v>13.584075000000004</v>
      </c>
      <c r="AN479" s="199">
        <f t="shared" si="459"/>
        <v>13.966725000000004</v>
      </c>
      <c r="AO479" s="199">
        <f t="shared" si="459"/>
        <v>13.966725000000004</v>
      </c>
      <c r="AP479" s="199">
        <f t="shared" si="459"/>
        <v>13.966725000000004</v>
      </c>
      <c r="AQ479" s="199">
        <f t="shared" si="459"/>
        <v>13.966725000000004</v>
      </c>
      <c r="AR479" s="199">
        <f t="shared" si="459"/>
        <v>18.175875000000005</v>
      </c>
      <c r="AS479" s="199">
        <f t="shared" si="459"/>
        <v>19.132500000000004</v>
      </c>
      <c r="AT479" s="199">
        <f t="shared" si="459"/>
        <v>19.132500000000004</v>
      </c>
      <c r="AU479" s="199">
        <f t="shared" si="459"/>
        <v>19.132500000000004</v>
      </c>
      <c r="AV479" s="199">
        <f t="shared" si="459"/>
        <v>19.132500000000004</v>
      </c>
      <c r="AW479" s="199">
        <f t="shared" si="459"/>
        <v>19.132500000000004</v>
      </c>
      <c r="AX479" s="199">
        <f t="shared" si="459"/>
        <v>19.132500000000004</v>
      </c>
      <c r="AY479" s="199">
        <f t="shared" si="459"/>
        <v>19.132500000000004</v>
      </c>
      <c r="AZ479" s="199">
        <f t="shared" si="459"/>
        <v>19.132500000000004</v>
      </c>
      <c r="BA479" s="199">
        <f t="shared" si="459"/>
        <v>19.132500000000004</v>
      </c>
      <c r="BB479" s="199">
        <f t="shared" si="459"/>
        <v>19.132500000000004</v>
      </c>
      <c r="BC479" s="200"/>
      <c r="BD479" s="201"/>
      <c r="BE479" s="201"/>
      <c r="BF479" s="201"/>
      <c r="BG479" s="201"/>
      <c r="BH479" s="201"/>
      <c r="BI479" s="201"/>
      <c r="BJ479" s="201"/>
      <c r="BK479" s="201"/>
      <c r="BL479" s="201"/>
      <c r="BM479" s="201"/>
      <c r="BN479" s="201"/>
      <c r="BO479" s="201"/>
      <c r="BP479" s="201"/>
      <c r="BQ479" s="201"/>
      <c r="BR479" s="201"/>
      <c r="BS479" s="201"/>
      <c r="BT479" s="201"/>
      <c r="BU479" s="201"/>
      <c r="BV479" s="201"/>
      <c r="BW479" s="201"/>
      <c r="BX479" s="201"/>
      <c r="BY479" s="201"/>
      <c r="BZ479" s="201"/>
      <c r="CA479" s="201"/>
      <c r="CB479" s="201"/>
      <c r="CC479" s="201"/>
      <c r="CD479" s="201"/>
      <c r="CE479" s="201"/>
      <c r="CF479" s="201"/>
      <c r="CG479" s="201"/>
      <c r="CH479" s="201"/>
      <c r="CI479" s="201"/>
      <c r="CJ479" s="201"/>
      <c r="CK479" s="201"/>
    </row>
    <row r="480" spans="1:89" s="202" customFormat="1" ht="13.8" thickBot="1" x14ac:dyDescent="0.3">
      <c r="A480" s="296"/>
      <c r="B480" s="202" t="s">
        <v>109</v>
      </c>
      <c r="C480" s="203" t="str">
        <f>+'NTP or Sold'!B50</f>
        <v>Committed</v>
      </c>
      <c r="D480" s="204">
        <f t="shared" ref="D480:AI480" si="460">+D477*$C479</f>
        <v>0</v>
      </c>
      <c r="E480" s="204">
        <f t="shared" si="460"/>
        <v>0</v>
      </c>
      <c r="F480" s="204">
        <f t="shared" si="460"/>
        <v>0</v>
      </c>
      <c r="G480" s="204">
        <f t="shared" si="460"/>
        <v>0</v>
      </c>
      <c r="H480" s="204">
        <f t="shared" si="460"/>
        <v>0</v>
      </c>
      <c r="I480" s="204">
        <f t="shared" si="460"/>
        <v>0</v>
      </c>
      <c r="J480" s="204">
        <f t="shared" si="460"/>
        <v>0</v>
      </c>
      <c r="K480" s="204">
        <f t="shared" si="460"/>
        <v>0</v>
      </c>
      <c r="L480" s="204">
        <f t="shared" si="460"/>
        <v>0</v>
      </c>
      <c r="M480" s="204">
        <f t="shared" si="460"/>
        <v>0</v>
      </c>
      <c r="N480" s="204">
        <f t="shared" si="460"/>
        <v>0</v>
      </c>
      <c r="O480" s="204">
        <f t="shared" si="460"/>
        <v>0</v>
      </c>
      <c r="P480" s="204">
        <f t="shared" si="460"/>
        <v>0</v>
      </c>
      <c r="Q480" s="204">
        <f t="shared" si="460"/>
        <v>0</v>
      </c>
      <c r="R480" s="204">
        <f t="shared" si="460"/>
        <v>0</v>
      </c>
      <c r="S480" s="204">
        <f t="shared" si="460"/>
        <v>0</v>
      </c>
      <c r="T480" s="204">
        <f t="shared" si="460"/>
        <v>0</v>
      </c>
      <c r="U480" s="204">
        <f t="shared" si="460"/>
        <v>0</v>
      </c>
      <c r="V480" s="204">
        <f t="shared" si="460"/>
        <v>0</v>
      </c>
      <c r="W480" s="204">
        <f t="shared" si="460"/>
        <v>2.2959000000000001</v>
      </c>
      <c r="X480" s="204">
        <f t="shared" si="460"/>
        <v>2.6785500000000004</v>
      </c>
      <c r="Y480" s="204">
        <f t="shared" si="460"/>
        <v>3.0611999999999999</v>
      </c>
      <c r="Z480" s="204">
        <f t="shared" si="460"/>
        <v>3.4438499999999999</v>
      </c>
      <c r="AA480" s="204">
        <f t="shared" si="460"/>
        <v>3.8265000000000002</v>
      </c>
      <c r="AB480" s="204">
        <f t="shared" si="460"/>
        <v>4.2091500000000002</v>
      </c>
      <c r="AC480" s="204">
        <f t="shared" si="460"/>
        <v>4.5918000000000001</v>
      </c>
      <c r="AD480" s="204">
        <f t="shared" si="460"/>
        <v>4.97445</v>
      </c>
      <c r="AE480" s="204">
        <f t="shared" si="460"/>
        <v>5.3571000000000009</v>
      </c>
      <c r="AF480" s="204">
        <f t="shared" si="460"/>
        <v>5.7397499999999999</v>
      </c>
      <c r="AG480" s="204">
        <f t="shared" si="460"/>
        <v>6.1223999999999998</v>
      </c>
      <c r="AH480" s="204">
        <f t="shared" si="460"/>
        <v>6.5050500000000007</v>
      </c>
      <c r="AI480" s="204">
        <f t="shared" si="460"/>
        <v>6.8876999999999997</v>
      </c>
      <c r="AJ480" s="204">
        <f t="shared" ref="AJ480:BO480" si="461">+AJ477*$C479</f>
        <v>7.2703500000000005</v>
      </c>
      <c r="AK480" s="204">
        <f t="shared" si="461"/>
        <v>7.6530000000000005</v>
      </c>
      <c r="AL480" s="204">
        <f t="shared" si="461"/>
        <v>7.6530000000000005</v>
      </c>
      <c r="AM480" s="136">
        <f t="shared" si="461"/>
        <v>7.6530000000000005</v>
      </c>
      <c r="AN480" s="204">
        <f t="shared" si="461"/>
        <v>7.6530000000000005</v>
      </c>
      <c r="AO480" s="204">
        <f t="shared" si="461"/>
        <v>7.6530000000000005</v>
      </c>
      <c r="AP480" s="204">
        <f t="shared" si="461"/>
        <v>7.6530000000000005</v>
      </c>
      <c r="AQ480" s="204">
        <f t="shared" si="461"/>
        <v>7.6530000000000005</v>
      </c>
      <c r="AR480" s="204">
        <f t="shared" si="461"/>
        <v>7.6530000000000005</v>
      </c>
      <c r="AS480" s="204">
        <f t="shared" si="461"/>
        <v>19.1325</v>
      </c>
      <c r="AT480" s="204">
        <f t="shared" si="461"/>
        <v>19.1325</v>
      </c>
      <c r="AU480" s="204">
        <f t="shared" si="461"/>
        <v>19.1325</v>
      </c>
      <c r="AV480" s="204">
        <f t="shared" si="461"/>
        <v>19.1325</v>
      </c>
      <c r="AW480" s="204">
        <f t="shared" si="461"/>
        <v>19.1325</v>
      </c>
      <c r="AX480" s="204">
        <f t="shared" si="461"/>
        <v>19.1325</v>
      </c>
      <c r="AY480" s="204">
        <f t="shared" si="461"/>
        <v>19.1325</v>
      </c>
      <c r="AZ480" s="204">
        <f t="shared" si="461"/>
        <v>19.1325</v>
      </c>
      <c r="BA480" s="204">
        <f t="shared" si="461"/>
        <v>19.1325</v>
      </c>
      <c r="BB480" s="204">
        <f t="shared" si="461"/>
        <v>19.1325</v>
      </c>
      <c r="BC480" s="205"/>
      <c r="BD480" s="206"/>
      <c r="BE480" s="206"/>
      <c r="BF480" s="206"/>
      <c r="BG480" s="206"/>
      <c r="BH480" s="206"/>
      <c r="BI480" s="206"/>
      <c r="BJ480" s="206"/>
      <c r="BK480" s="206"/>
      <c r="BL480" s="206"/>
      <c r="BM480" s="206"/>
      <c r="BN480" s="206"/>
      <c r="BO480" s="206"/>
      <c r="BP480" s="206"/>
      <c r="BQ480" s="206"/>
      <c r="BR480" s="206"/>
      <c r="BS480" s="206"/>
      <c r="BT480" s="206"/>
      <c r="BU480" s="206"/>
      <c r="BV480" s="206"/>
      <c r="BW480" s="206"/>
      <c r="BX480" s="206"/>
      <c r="BY480" s="206"/>
      <c r="BZ480" s="206"/>
      <c r="CA480" s="206"/>
      <c r="CB480" s="206"/>
      <c r="CC480" s="206"/>
      <c r="CD480" s="206"/>
      <c r="CE480" s="206"/>
      <c r="CF480" s="206"/>
      <c r="CG480" s="206"/>
      <c r="CH480" s="206"/>
      <c r="CI480" s="206"/>
      <c r="CJ480" s="206"/>
      <c r="CK480" s="206"/>
    </row>
    <row r="481" spans="1:89" s="192" customFormat="1" ht="15" customHeight="1" thickTop="1" x14ac:dyDescent="0.25">
      <c r="A481" s="294">
        <f>+A473+1</f>
        <v>2</v>
      </c>
      <c r="B481" s="189" t="str">
        <f>+'NTP or Sold'!G51</f>
        <v>7EA</v>
      </c>
      <c r="C481" s="297" t="str">
        <f>+'NTP or Sold'!S51</f>
        <v>Northwestern Corp.</v>
      </c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84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1"/>
    </row>
    <row r="482" spans="1:89" s="196" customFormat="1" x14ac:dyDescent="0.25">
      <c r="A482" s="295"/>
      <c r="B482" s="193" t="s">
        <v>104</v>
      </c>
      <c r="C482" s="298"/>
      <c r="D482" s="194">
        <v>0</v>
      </c>
      <c r="E482" s="194">
        <v>0</v>
      </c>
      <c r="F482" s="194">
        <v>0</v>
      </c>
      <c r="G482" s="194">
        <v>0</v>
      </c>
      <c r="H482" s="194">
        <v>0</v>
      </c>
      <c r="I482" s="194">
        <v>0</v>
      </c>
      <c r="J482" s="194">
        <v>0</v>
      </c>
      <c r="K482" s="194">
        <v>0</v>
      </c>
      <c r="L482" s="194">
        <v>0</v>
      </c>
      <c r="M482" s="194">
        <v>0</v>
      </c>
      <c r="N482" s="194">
        <v>0</v>
      </c>
      <c r="O482" s="194">
        <v>0</v>
      </c>
      <c r="P482" s="194">
        <v>0</v>
      </c>
      <c r="Q482" s="194">
        <v>0</v>
      </c>
      <c r="R482" s="194">
        <v>0</v>
      </c>
      <c r="S482" s="194">
        <v>0</v>
      </c>
      <c r="T482" s="194">
        <v>0</v>
      </c>
      <c r="U482" s="194">
        <v>0</v>
      </c>
      <c r="V482" s="194">
        <v>0</v>
      </c>
      <c r="W482" s="194">
        <v>0.1</v>
      </c>
      <c r="X482" s="194">
        <v>0</v>
      </c>
      <c r="Y482" s="194">
        <v>7.4999999999999997E-2</v>
      </c>
      <c r="Z482" s="194">
        <v>7.4999999999999997E-2</v>
      </c>
      <c r="AA482" s="194">
        <v>0.08</v>
      </c>
      <c r="AB482" s="194">
        <v>0.08</v>
      </c>
      <c r="AC482" s="194">
        <v>0.08</v>
      </c>
      <c r="AD482" s="194">
        <v>0.08</v>
      </c>
      <c r="AE482" s="194">
        <v>0.08</v>
      </c>
      <c r="AF482" s="194">
        <v>0.08</v>
      </c>
      <c r="AG482" s="194">
        <v>0.22</v>
      </c>
      <c r="AH482" s="194">
        <v>0.05</v>
      </c>
      <c r="AI482" s="194">
        <v>0</v>
      </c>
      <c r="AJ482" s="194">
        <v>0</v>
      </c>
      <c r="AK482" s="194">
        <v>0</v>
      </c>
      <c r="AL482" s="194">
        <v>0</v>
      </c>
      <c r="AM482" s="82">
        <v>0</v>
      </c>
      <c r="AN482" s="194">
        <v>0</v>
      </c>
      <c r="AO482" s="194">
        <v>0</v>
      </c>
      <c r="AP482" s="194">
        <v>0</v>
      </c>
      <c r="AQ482" s="194">
        <v>0</v>
      </c>
      <c r="AR482" s="194">
        <v>0</v>
      </c>
      <c r="AS482" s="194">
        <v>0</v>
      </c>
      <c r="AT482" s="194">
        <v>0</v>
      </c>
      <c r="AU482" s="194">
        <v>0</v>
      </c>
      <c r="AV482" s="194">
        <v>0</v>
      </c>
      <c r="AW482" s="194">
        <v>0</v>
      </c>
      <c r="AX482" s="194">
        <v>0</v>
      </c>
      <c r="AY482" s="194">
        <v>0</v>
      </c>
      <c r="AZ482" s="194">
        <v>0</v>
      </c>
      <c r="BA482" s="194">
        <v>0</v>
      </c>
      <c r="BB482" s="194">
        <v>0</v>
      </c>
      <c r="BC482" s="195">
        <f>SUM(D482:BB482)</f>
        <v>1</v>
      </c>
      <c r="BD482" s="193"/>
    </row>
    <row r="483" spans="1:89" s="196" customFormat="1" x14ac:dyDescent="0.25">
      <c r="A483" s="295"/>
      <c r="B483" s="193" t="s">
        <v>105</v>
      </c>
      <c r="C483" s="298"/>
      <c r="D483" s="194">
        <f>D482</f>
        <v>0</v>
      </c>
      <c r="E483" s="194">
        <f t="shared" ref="E483:AJ483" si="462">+D483+E482</f>
        <v>0</v>
      </c>
      <c r="F483" s="194">
        <f t="shared" si="462"/>
        <v>0</v>
      </c>
      <c r="G483" s="194">
        <f t="shared" si="462"/>
        <v>0</v>
      </c>
      <c r="H483" s="194">
        <f t="shared" si="462"/>
        <v>0</v>
      </c>
      <c r="I483" s="194">
        <f t="shared" si="462"/>
        <v>0</v>
      </c>
      <c r="J483" s="194">
        <f t="shared" si="462"/>
        <v>0</v>
      </c>
      <c r="K483" s="194">
        <f t="shared" si="462"/>
        <v>0</v>
      </c>
      <c r="L483" s="194">
        <f t="shared" si="462"/>
        <v>0</v>
      </c>
      <c r="M483" s="194">
        <f t="shared" si="462"/>
        <v>0</v>
      </c>
      <c r="N483" s="194">
        <f t="shared" si="462"/>
        <v>0</v>
      </c>
      <c r="O483" s="194">
        <f t="shared" si="462"/>
        <v>0</v>
      </c>
      <c r="P483" s="194">
        <f t="shared" si="462"/>
        <v>0</v>
      </c>
      <c r="Q483" s="194">
        <f t="shared" si="462"/>
        <v>0</v>
      </c>
      <c r="R483" s="194">
        <f t="shared" si="462"/>
        <v>0</v>
      </c>
      <c r="S483" s="194">
        <f t="shared" si="462"/>
        <v>0</v>
      </c>
      <c r="T483" s="194">
        <f t="shared" si="462"/>
        <v>0</v>
      </c>
      <c r="U483" s="194">
        <f t="shared" si="462"/>
        <v>0</v>
      </c>
      <c r="V483" s="194">
        <f t="shared" si="462"/>
        <v>0</v>
      </c>
      <c r="W483" s="194">
        <f t="shared" si="462"/>
        <v>0.1</v>
      </c>
      <c r="X483" s="194">
        <f t="shared" si="462"/>
        <v>0.1</v>
      </c>
      <c r="Y483" s="194">
        <f t="shared" si="462"/>
        <v>0.17499999999999999</v>
      </c>
      <c r="Z483" s="194">
        <f t="shared" si="462"/>
        <v>0.25</v>
      </c>
      <c r="AA483" s="194">
        <f t="shared" si="462"/>
        <v>0.33</v>
      </c>
      <c r="AB483" s="194">
        <f t="shared" si="462"/>
        <v>0.41000000000000003</v>
      </c>
      <c r="AC483" s="194">
        <f t="shared" si="462"/>
        <v>0.49000000000000005</v>
      </c>
      <c r="AD483" s="194">
        <f t="shared" si="462"/>
        <v>0.57000000000000006</v>
      </c>
      <c r="AE483" s="194">
        <f t="shared" si="462"/>
        <v>0.65</v>
      </c>
      <c r="AF483" s="194">
        <f t="shared" si="462"/>
        <v>0.73</v>
      </c>
      <c r="AG483" s="194">
        <f t="shared" si="462"/>
        <v>0.95</v>
      </c>
      <c r="AH483" s="194">
        <f t="shared" si="462"/>
        <v>1</v>
      </c>
      <c r="AI483" s="194">
        <f t="shared" si="462"/>
        <v>1</v>
      </c>
      <c r="AJ483" s="194">
        <f t="shared" si="462"/>
        <v>1</v>
      </c>
      <c r="AK483" s="194">
        <f t="shared" ref="AK483:BP483" si="463">+AJ483+AK482</f>
        <v>1</v>
      </c>
      <c r="AL483" s="194">
        <f t="shared" si="463"/>
        <v>1</v>
      </c>
      <c r="AM483" s="82">
        <f t="shared" si="463"/>
        <v>1</v>
      </c>
      <c r="AN483" s="194">
        <f t="shared" si="463"/>
        <v>1</v>
      </c>
      <c r="AO483" s="194">
        <f t="shared" si="463"/>
        <v>1</v>
      </c>
      <c r="AP483" s="194">
        <f t="shared" si="463"/>
        <v>1</v>
      </c>
      <c r="AQ483" s="194">
        <f t="shared" si="463"/>
        <v>1</v>
      </c>
      <c r="AR483" s="194">
        <f t="shared" si="463"/>
        <v>1</v>
      </c>
      <c r="AS483" s="194">
        <f t="shared" si="463"/>
        <v>1</v>
      </c>
      <c r="AT483" s="194">
        <f t="shared" si="463"/>
        <v>1</v>
      </c>
      <c r="AU483" s="194">
        <f t="shared" si="463"/>
        <v>1</v>
      </c>
      <c r="AV483" s="194">
        <f t="shared" si="463"/>
        <v>1</v>
      </c>
      <c r="AW483" s="194">
        <f t="shared" si="463"/>
        <v>1</v>
      </c>
      <c r="AX483" s="194">
        <f t="shared" si="463"/>
        <v>1</v>
      </c>
      <c r="AY483" s="194">
        <f t="shared" si="463"/>
        <v>1</v>
      </c>
      <c r="AZ483" s="194">
        <f t="shared" si="463"/>
        <v>1</v>
      </c>
      <c r="BA483" s="194">
        <f t="shared" si="463"/>
        <v>1</v>
      </c>
      <c r="BB483" s="194">
        <f t="shared" si="463"/>
        <v>1</v>
      </c>
      <c r="BC483" s="195"/>
      <c r="BD483" s="193"/>
    </row>
    <row r="484" spans="1:89" s="196" customFormat="1" x14ac:dyDescent="0.25">
      <c r="A484" s="295"/>
      <c r="B484" s="193" t="s">
        <v>106</v>
      </c>
      <c r="C484" s="298"/>
      <c r="D484" s="194">
        <v>0</v>
      </c>
      <c r="E484" s="194">
        <v>0</v>
      </c>
      <c r="F484" s="194">
        <v>0</v>
      </c>
      <c r="G484" s="194">
        <v>0</v>
      </c>
      <c r="H484" s="194">
        <v>0</v>
      </c>
      <c r="I484" s="194">
        <v>0</v>
      </c>
      <c r="J484" s="194">
        <v>0</v>
      </c>
      <c r="K484" s="194">
        <v>0</v>
      </c>
      <c r="L484" s="194">
        <v>0</v>
      </c>
      <c r="M484" s="194">
        <v>0</v>
      </c>
      <c r="N484" s="194">
        <v>0</v>
      </c>
      <c r="O484" s="194">
        <v>0</v>
      </c>
      <c r="P484" s="194">
        <v>0</v>
      </c>
      <c r="Q484" s="194">
        <v>0</v>
      </c>
      <c r="R484" s="194">
        <v>0</v>
      </c>
      <c r="S484" s="194">
        <v>0</v>
      </c>
      <c r="T484" s="194">
        <v>0</v>
      </c>
      <c r="U484" s="194">
        <v>0</v>
      </c>
      <c r="V484" s="194">
        <v>0</v>
      </c>
      <c r="W484" s="194">
        <f t="shared" ref="W484:BB484" si="464">W485-V485</f>
        <v>0.13</v>
      </c>
      <c r="X484" s="194">
        <f t="shared" si="464"/>
        <v>1.999999999999999E-2</v>
      </c>
      <c r="Y484" s="194">
        <f t="shared" si="464"/>
        <v>2.0000000000000018E-2</v>
      </c>
      <c r="Z484" s="194">
        <f t="shared" si="464"/>
        <v>0.03</v>
      </c>
      <c r="AA484" s="194">
        <f t="shared" si="464"/>
        <v>0.03</v>
      </c>
      <c r="AB484" s="194">
        <f t="shared" si="464"/>
        <v>0.03</v>
      </c>
      <c r="AC484" s="194">
        <f t="shared" si="464"/>
        <v>2.9999999999999971E-2</v>
      </c>
      <c r="AD484" s="194">
        <f t="shared" si="464"/>
        <v>3.0000000000000027E-2</v>
      </c>
      <c r="AE484" s="194">
        <f t="shared" si="464"/>
        <v>2.9999999999999971E-2</v>
      </c>
      <c r="AF484" s="194">
        <f t="shared" si="464"/>
        <v>2.0000000000000018E-2</v>
      </c>
      <c r="AG484" s="194">
        <f t="shared" si="464"/>
        <v>3.0000000000000027E-2</v>
      </c>
      <c r="AH484" s="194">
        <f t="shared" si="464"/>
        <v>0.6</v>
      </c>
      <c r="AI484" s="194">
        <f t="shared" si="464"/>
        <v>0</v>
      </c>
      <c r="AJ484" s="194">
        <f t="shared" si="464"/>
        <v>0</v>
      </c>
      <c r="AK484" s="194">
        <f t="shared" si="464"/>
        <v>0</v>
      </c>
      <c r="AL484" s="194">
        <f t="shared" si="464"/>
        <v>0</v>
      </c>
      <c r="AM484" s="82">
        <f t="shared" si="464"/>
        <v>0</v>
      </c>
      <c r="AN484" s="194">
        <f t="shared" si="464"/>
        <v>0</v>
      </c>
      <c r="AO484" s="194">
        <f t="shared" si="464"/>
        <v>0</v>
      </c>
      <c r="AP484" s="194">
        <f t="shared" si="464"/>
        <v>0</v>
      </c>
      <c r="AQ484" s="194">
        <f t="shared" si="464"/>
        <v>0</v>
      </c>
      <c r="AR484" s="194">
        <f t="shared" si="464"/>
        <v>0</v>
      </c>
      <c r="AS484" s="194">
        <f t="shared" si="464"/>
        <v>0</v>
      </c>
      <c r="AT484" s="194">
        <f t="shared" si="464"/>
        <v>0</v>
      </c>
      <c r="AU484" s="194">
        <f t="shared" si="464"/>
        <v>0</v>
      </c>
      <c r="AV484" s="194">
        <f t="shared" si="464"/>
        <v>0</v>
      </c>
      <c r="AW484" s="194">
        <f t="shared" si="464"/>
        <v>0</v>
      </c>
      <c r="AX484" s="194">
        <f t="shared" si="464"/>
        <v>0</v>
      </c>
      <c r="AY484" s="194">
        <f t="shared" si="464"/>
        <v>0</v>
      </c>
      <c r="AZ484" s="194">
        <f t="shared" si="464"/>
        <v>0</v>
      </c>
      <c r="BA484" s="194">
        <f t="shared" si="464"/>
        <v>0</v>
      </c>
      <c r="BB484" s="194">
        <f t="shared" si="464"/>
        <v>0</v>
      </c>
      <c r="BC484" s="195">
        <f>SUM(D484:BB484)</f>
        <v>1</v>
      </c>
      <c r="BD484" s="193"/>
    </row>
    <row r="485" spans="1:89" s="196" customFormat="1" x14ac:dyDescent="0.25">
      <c r="A485" s="295"/>
      <c r="B485" s="193" t="s">
        <v>107</v>
      </c>
      <c r="C485" s="298"/>
      <c r="D485" s="194">
        <f>D484</f>
        <v>0</v>
      </c>
      <c r="E485" s="194">
        <f t="shared" ref="E485:V485" si="465">+D485+E484</f>
        <v>0</v>
      </c>
      <c r="F485" s="194">
        <f t="shared" si="465"/>
        <v>0</v>
      </c>
      <c r="G485" s="194">
        <f t="shared" si="465"/>
        <v>0</v>
      </c>
      <c r="H485" s="194">
        <f t="shared" si="465"/>
        <v>0</v>
      </c>
      <c r="I485" s="194">
        <f t="shared" si="465"/>
        <v>0</v>
      </c>
      <c r="J485" s="194">
        <f t="shared" si="465"/>
        <v>0</v>
      </c>
      <c r="K485" s="194">
        <f t="shared" si="465"/>
        <v>0</v>
      </c>
      <c r="L485" s="194">
        <f t="shared" si="465"/>
        <v>0</v>
      </c>
      <c r="M485" s="194">
        <f t="shared" si="465"/>
        <v>0</v>
      </c>
      <c r="N485" s="194">
        <f t="shared" si="465"/>
        <v>0</v>
      </c>
      <c r="O485" s="194">
        <f t="shared" si="465"/>
        <v>0</v>
      </c>
      <c r="P485" s="194">
        <f t="shared" si="465"/>
        <v>0</v>
      </c>
      <c r="Q485" s="194">
        <f t="shared" si="465"/>
        <v>0</v>
      </c>
      <c r="R485" s="194">
        <f t="shared" si="465"/>
        <v>0</v>
      </c>
      <c r="S485" s="194">
        <f t="shared" si="465"/>
        <v>0</v>
      </c>
      <c r="T485" s="194">
        <f t="shared" si="465"/>
        <v>0</v>
      </c>
      <c r="U485" s="194">
        <f t="shared" si="465"/>
        <v>0</v>
      </c>
      <c r="V485" s="194">
        <f t="shared" si="465"/>
        <v>0</v>
      </c>
      <c r="W485" s="194">
        <v>0.13</v>
      </c>
      <c r="X485" s="194">
        <v>0.15</v>
      </c>
      <c r="Y485" s="194">
        <v>0.17</v>
      </c>
      <c r="Z485" s="194">
        <v>0.2</v>
      </c>
      <c r="AA485" s="194">
        <v>0.23</v>
      </c>
      <c r="AB485" s="194">
        <v>0.26</v>
      </c>
      <c r="AC485" s="194">
        <v>0.28999999999999998</v>
      </c>
      <c r="AD485" s="194">
        <v>0.32</v>
      </c>
      <c r="AE485" s="194">
        <v>0.35</v>
      </c>
      <c r="AF485" s="194">
        <v>0.37</v>
      </c>
      <c r="AG485" s="194">
        <v>0.4</v>
      </c>
      <c r="AH485" s="194">
        <v>1</v>
      </c>
      <c r="AI485" s="194">
        <v>1</v>
      </c>
      <c r="AJ485" s="194">
        <v>1</v>
      </c>
      <c r="AK485" s="194">
        <v>1</v>
      </c>
      <c r="AL485" s="194">
        <v>1</v>
      </c>
      <c r="AM485" s="82">
        <v>1</v>
      </c>
      <c r="AN485" s="194">
        <v>1</v>
      </c>
      <c r="AO485" s="194">
        <v>1</v>
      </c>
      <c r="AP485" s="194">
        <v>1</v>
      </c>
      <c r="AQ485" s="194">
        <v>1</v>
      </c>
      <c r="AR485" s="194">
        <v>1</v>
      </c>
      <c r="AS485" s="194">
        <v>1</v>
      </c>
      <c r="AT485" s="194">
        <v>1</v>
      </c>
      <c r="AU485" s="194">
        <v>1</v>
      </c>
      <c r="AV485" s="194">
        <v>1</v>
      </c>
      <c r="AW485" s="194">
        <v>1</v>
      </c>
      <c r="AX485" s="194">
        <v>1</v>
      </c>
      <c r="AY485" s="194">
        <v>1</v>
      </c>
      <c r="AZ485" s="194">
        <v>1</v>
      </c>
      <c r="BA485" s="194">
        <v>1</v>
      </c>
      <c r="BB485" s="194">
        <v>1</v>
      </c>
      <c r="BC485" s="195"/>
      <c r="BD485" s="193"/>
    </row>
    <row r="486" spans="1:89" s="211" customFormat="1" x14ac:dyDescent="0.25">
      <c r="A486" s="295"/>
      <c r="B486" s="208"/>
      <c r="C486" s="298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  <c r="AA486" s="209"/>
      <c r="AB486" s="209"/>
      <c r="AC486" s="209"/>
      <c r="AD486" s="209"/>
      <c r="AE486" s="209"/>
      <c r="AF486" s="209"/>
      <c r="AG486" s="209"/>
      <c r="AH486" s="209"/>
      <c r="AI486" s="209"/>
      <c r="AJ486" s="209"/>
      <c r="AK486" s="209"/>
      <c r="AL486" s="209"/>
      <c r="AM486" s="83"/>
      <c r="AN486" s="209"/>
      <c r="AO486" s="209"/>
      <c r="AP486" s="209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10"/>
      <c r="BD486" s="208"/>
    </row>
    <row r="487" spans="1:89" s="197" customFormat="1" x14ac:dyDescent="0.25">
      <c r="A487" s="295"/>
      <c r="B487" s="197" t="s">
        <v>108</v>
      </c>
      <c r="C487" s="198">
        <v>19.1325</v>
      </c>
      <c r="D487" s="199">
        <f t="shared" ref="D487:AI487" si="466">+D483*$C487</f>
        <v>0</v>
      </c>
      <c r="E487" s="199">
        <f t="shared" si="466"/>
        <v>0</v>
      </c>
      <c r="F487" s="199">
        <f t="shared" si="466"/>
        <v>0</v>
      </c>
      <c r="G487" s="199">
        <f t="shared" si="466"/>
        <v>0</v>
      </c>
      <c r="H487" s="199">
        <f t="shared" si="466"/>
        <v>0</v>
      </c>
      <c r="I487" s="199">
        <f t="shared" si="466"/>
        <v>0</v>
      </c>
      <c r="J487" s="199">
        <f t="shared" si="466"/>
        <v>0</v>
      </c>
      <c r="K487" s="199">
        <f t="shared" si="466"/>
        <v>0</v>
      </c>
      <c r="L487" s="199">
        <f t="shared" si="466"/>
        <v>0</v>
      </c>
      <c r="M487" s="199">
        <f t="shared" si="466"/>
        <v>0</v>
      </c>
      <c r="N487" s="199">
        <f t="shared" si="466"/>
        <v>0</v>
      </c>
      <c r="O487" s="199">
        <f t="shared" si="466"/>
        <v>0</v>
      </c>
      <c r="P487" s="199">
        <f t="shared" si="466"/>
        <v>0</v>
      </c>
      <c r="Q487" s="199">
        <f t="shared" si="466"/>
        <v>0</v>
      </c>
      <c r="R487" s="199">
        <f t="shared" si="466"/>
        <v>0</v>
      </c>
      <c r="S487" s="199">
        <f t="shared" si="466"/>
        <v>0</v>
      </c>
      <c r="T487" s="199">
        <f t="shared" si="466"/>
        <v>0</v>
      </c>
      <c r="U487" s="199">
        <f t="shared" si="466"/>
        <v>0</v>
      </c>
      <c r="V487" s="199">
        <f t="shared" si="466"/>
        <v>0</v>
      </c>
      <c r="W487" s="199">
        <f t="shared" si="466"/>
        <v>1.9132500000000001</v>
      </c>
      <c r="X487" s="199">
        <f t="shared" si="466"/>
        <v>1.9132500000000001</v>
      </c>
      <c r="Y487" s="199">
        <f t="shared" si="466"/>
        <v>3.3481874999999999</v>
      </c>
      <c r="Z487" s="199">
        <f t="shared" si="466"/>
        <v>4.7831250000000001</v>
      </c>
      <c r="AA487" s="199">
        <f t="shared" si="466"/>
        <v>6.3137250000000007</v>
      </c>
      <c r="AB487" s="199">
        <f t="shared" si="466"/>
        <v>7.8443250000000004</v>
      </c>
      <c r="AC487" s="199">
        <f t="shared" si="466"/>
        <v>9.3749250000000011</v>
      </c>
      <c r="AD487" s="199">
        <f t="shared" si="466"/>
        <v>10.905525000000001</v>
      </c>
      <c r="AE487" s="199">
        <f t="shared" si="466"/>
        <v>12.436125000000001</v>
      </c>
      <c r="AF487" s="199">
        <f t="shared" si="466"/>
        <v>13.966725</v>
      </c>
      <c r="AG487" s="199">
        <f t="shared" si="466"/>
        <v>18.175874999999998</v>
      </c>
      <c r="AH487" s="199">
        <f t="shared" si="466"/>
        <v>19.1325</v>
      </c>
      <c r="AI487" s="199">
        <f t="shared" si="466"/>
        <v>19.1325</v>
      </c>
      <c r="AJ487" s="199">
        <f t="shared" ref="AJ487:BB487" si="467">+AJ483*$C487</f>
        <v>19.1325</v>
      </c>
      <c r="AK487" s="199">
        <f t="shared" si="467"/>
        <v>19.1325</v>
      </c>
      <c r="AL487" s="199">
        <f t="shared" si="467"/>
        <v>19.1325</v>
      </c>
      <c r="AM487" s="90">
        <f t="shared" si="467"/>
        <v>19.1325</v>
      </c>
      <c r="AN487" s="199">
        <f t="shared" si="467"/>
        <v>19.1325</v>
      </c>
      <c r="AO487" s="199">
        <f t="shared" si="467"/>
        <v>19.1325</v>
      </c>
      <c r="AP487" s="199">
        <f t="shared" si="467"/>
        <v>19.1325</v>
      </c>
      <c r="AQ487" s="199">
        <f t="shared" si="467"/>
        <v>19.1325</v>
      </c>
      <c r="AR487" s="199">
        <f t="shared" si="467"/>
        <v>19.1325</v>
      </c>
      <c r="AS487" s="199">
        <f t="shared" si="467"/>
        <v>19.1325</v>
      </c>
      <c r="AT487" s="199">
        <f t="shared" si="467"/>
        <v>19.1325</v>
      </c>
      <c r="AU487" s="199">
        <f t="shared" si="467"/>
        <v>19.1325</v>
      </c>
      <c r="AV487" s="199">
        <f t="shared" si="467"/>
        <v>19.1325</v>
      </c>
      <c r="AW487" s="199">
        <f t="shared" si="467"/>
        <v>19.1325</v>
      </c>
      <c r="AX487" s="199">
        <f t="shared" si="467"/>
        <v>19.1325</v>
      </c>
      <c r="AY487" s="199">
        <f t="shared" si="467"/>
        <v>19.1325</v>
      </c>
      <c r="AZ487" s="199">
        <f t="shared" si="467"/>
        <v>19.1325</v>
      </c>
      <c r="BA487" s="199">
        <f t="shared" si="467"/>
        <v>19.1325</v>
      </c>
      <c r="BB487" s="199">
        <f t="shared" si="467"/>
        <v>19.1325</v>
      </c>
      <c r="BC487" s="200"/>
      <c r="BD487" s="201"/>
      <c r="BE487" s="201"/>
      <c r="BF487" s="201"/>
      <c r="BG487" s="201"/>
      <c r="BH487" s="201"/>
      <c r="BI487" s="201"/>
      <c r="BJ487" s="201"/>
      <c r="BK487" s="201"/>
      <c r="BL487" s="201"/>
      <c r="BM487" s="201"/>
      <c r="BN487" s="201"/>
      <c r="BO487" s="201"/>
      <c r="BP487" s="201"/>
      <c r="BQ487" s="201"/>
      <c r="BR487" s="201"/>
      <c r="BS487" s="201"/>
      <c r="BT487" s="201"/>
      <c r="BU487" s="201"/>
      <c r="BV487" s="201"/>
      <c r="BW487" s="201"/>
      <c r="BX487" s="201"/>
      <c r="BY487" s="201"/>
      <c r="BZ487" s="201"/>
      <c r="CA487" s="201"/>
      <c r="CB487" s="201"/>
      <c r="CC487" s="201"/>
      <c r="CD487" s="201"/>
      <c r="CE487" s="201"/>
      <c r="CF487" s="201"/>
      <c r="CG487" s="201"/>
      <c r="CH487" s="201"/>
      <c r="CI487" s="201"/>
      <c r="CJ487" s="201"/>
      <c r="CK487" s="201"/>
    </row>
    <row r="488" spans="1:89" s="202" customFormat="1" ht="13.8" thickBot="1" x14ac:dyDescent="0.3">
      <c r="A488" s="296"/>
      <c r="B488" s="202" t="s">
        <v>109</v>
      </c>
      <c r="C488" s="203" t="str">
        <f>+'NTP or Sold'!B51</f>
        <v>Committed</v>
      </c>
      <c r="D488" s="204">
        <f t="shared" ref="D488:AI488" si="468">+D485*$C487</f>
        <v>0</v>
      </c>
      <c r="E488" s="204">
        <f t="shared" si="468"/>
        <v>0</v>
      </c>
      <c r="F488" s="204">
        <f t="shared" si="468"/>
        <v>0</v>
      </c>
      <c r="G488" s="204">
        <f t="shared" si="468"/>
        <v>0</v>
      </c>
      <c r="H488" s="204">
        <f t="shared" si="468"/>
        <v>0</v>
      </c>
      <c r="I488" s="204">
        <f t="shared" si="468"/>
        <v>0</v>
      </c>
      <c r="J488" s="204">
        <f t="shared" si="468"/>
        <v>0</v>
      </c>
      <c r="K488" s="204">
        <f t="shared" si="468"/>
        <v>0</v>
      </c>
      <c r="L488" s="204">
        <f t="shared" si="468"/>
        <v>0</v>
      </c>
      <c r="M488" s="204">
        <f t="shared" si="468"/>
        <v>0</v>
      </c>
      <c r="N488" s="204">
        <f t="shared" si="468"/>
        <v>0</v>
      </c>
      <c r="O488" s="204">
        <f t="shared" si="468"/>
        <v>0</v>
      </c>
      <c r="P488" s="204">
        <f t="shared" si="468"/>
        <v>0</v>
      </c>
      <c r="Q488" s="204">
        <f t="shared" si="468"/>
        <v>0</v>
      </c>
      <c r="R488" s="204">
        <f t="shared" si="468"/>
        <v>0</v>
      </c>
      <c r="S488" s="204">
        <f t="shared" si="468"/>
        <v>0</v>
      </c>
      <c r="T488" s="204">
        <f t="shared" si="468"/>
        <v>0</v>
      </c>
      <c r="U488" s="204">
        <f t="shared" si="468"/>
        <v>0</v>
      </c>
      <c r="V488" s="204">
        <f t="shared" si="468"/>
        <v>0</v>
      </c>
      <c r="W488" s="204">
        <f t="shared" si="468"/>
        <v>2.487225</v>
      </c>
      <c r="X488" s="204">
        <f t="shared" si="468"/>
        <v>2.869875</v>
      </c>
      <c r="Y488" s="204">
        <f t="shared" si="468"/>
        <v>3.2525250000000003</v>
      </c>
      <c r="Z488" s="204">
        <f t="shared" si="468"/>
        <v>3.8265000000000002</v>
      </c>
      <c r="AA488" s="204">
        <f t="shared" si="468"/>
        <v>4.4004750000000001</v>
      </c>
      <c r="AB488" s="204">
        <f t="shared" si="468"/>
        <v>4.97445</v>
      </c>
      <c r="AC488" s="204">
        <f t="shared" si="468"/>
        <v>5.5484249999999999</v>
      </c>
      <c r="AD488" s="204">
        <f t="shared" si="468"/>
        <v>6.1223999999999998</v>
      </c>
      <c r="AE488" s="204">
        <f t="shared" si="468"/>
        <v>6.6963749999999997</v>
      </c>
      <c r="AF488" s="204">
        <f t="shared" si="468"/>
        <v>7.0790249999999997</v>
      </c>
      <c r="AG488" s="204">
        <f t="shared" si="468"/>
        <v>7.6530000000000005</v>
      </c>
      <c r="AH488" s="204">
        <f t="shared" si="468"/>
        <v>19.1325</v>
      </c>
      <c r="AI488" s="204">
        <f t="shared" si="468"/>
        <v>19.1325</v>
      </c>
      <c r="AJ488" s="204">
        <f t="shared" ref="AJ488:BO488" si="469">+AJ485*$C487</f>
        <v>19.1325</v>
      </c>
      <c r="AK488" s="204">
        <f t="shared" si="469"/>
        <v>19.1325</v>
      </c>
      <c r="AL488" s="204">
        <f t="shared" si="469"/>
        <v>19.1325</v>
      </c>
      <c r="AM488" s="136">
        <f t="shared" si="469"/>
        <v>19.1325</v>
      </c>
      <c r="AN488" s="204">
        <f t="shared" si="469"/>
        <v>19.1325</v>
      </c>
      <c r="AO488" s="204">
        <f t="shared" si="469"/>
        <v>19.1325</v>
      </c>
      <c r="AP488" s="204">
        <f t="shared" si="469"/>
        <v>19.1325</v>
      </c>
      <c r="AQ488" s="204">
        <f t="shared" si="469"/>
        <v>19.1325</v>
      </c>
      <c r="AR488" s="204">
        <f t="shared" si="469"/>
        <v>19.1325</v>
      </c>
      <c r="AS488" s="204">
        <f t="shared" si="469"/>
        <v>19.1325</v>
      </c>
      <c r="AT488" s="204">
        <f t="shared" si="469"/>
        <v>19.1325</v>
      </c>
      <c r="AU488" s="204">
        <f t="shared" si="469"/>
        <v>19.1325</v>
      </c>
      <c r="AV488" s="204">
        <f t="shared" si="469"/>
        <v>19.1325</v>
      </c>
      <c r="AW488" s="204">
        <f t="shared" si="469"/>
        <v>19.1325</v>
      </c>
      <c r="AX488" s="204">
        <f t="shared" si="469"/>
        <v>19.1325</v>
      </c>
      <c r="AY488" s="204">
        <f t="shared" si="469"/>
        <v>19.1325</v>
      </c>
      <c r="AZ488" s="204">
        <f t="shared" si="469"/>
        <v>19.1325</v>
      </c>
      <c r="BA488" s="204">
        <f t="shared" si="469"/>
        <v>19.1325</v>
      </c>
      <c r="BB488" s="204">
        <f t="shared" si="469"/>
        <v>19.1325</v>
      </c>
      <c r="BC488" s="205"/>
      <c r="BD488" s="206"/>
      <c r="BE488" s="206"/>
      <c r="BF488" s="206"/>
      <c r="BG488" s="206"/>
      <c r="BH488" s="206"/>
      <c r="BI488" s="206"/>
      <c r="BJ488" s="206"/>
      <c r="BK488" s="206"/>
      <c r="BL488" s="206"/>
      <c r="BM488" s="206"/>
      <c r="BN488" s="206"/>
      <c r="BO488" s="206"/>
      <c r="BP488" s="206"/>
      <c r="BQ488" s="206"/>
      <c r="BR488" s="206"/>
      <c r="BS488" s="206"/>
      <c r="BT488" s="206"/>
      <c r="BU488" s="206"/>
      <c r="BV488" s="206"/>
      <c r="BW488" s="206"/>
      <c r="BX488" s="206"/>
      <c r="BY488" s="206"/>
      <c r="BZ488" s="206"/>
      <c r="CA488" s="206"/>
      <c r="CB488" s="206"/>
      <c r="CC488" s="206"/>
      <c r="CD488" s="206"/>
      <c r="CE488" s="206"/>
      <c r="CF488" s="206"/>
      <c r="CG488" s="206"/>
      <c r="CH488" s="206"/>
      <c r="CI488" s="206"/>
      <c r="CJ488" s="206"/>
      <c r="CK488" s="206"/>
    </row>
  </sheetData>
  <mergeCells count="83">
    <mergeCell ref="A449:A456"/>
    <mergeCell ref="C449:C454"/>
    <mergeCell ref="A457:A464"/>
    <mergeCell ref="C457:C462"/>
    <mergeCell ref="A393:A400"/>
    <mergeCell ref="C369:C374"/>
    <mergeCell ref="C377:C382"/>
    <mergeCell ref="A433:A440"/>
    <mergeCell ref="C433:C438"/>
    <mergeCell ref="A441:A448"/>
    <mergeCell ref="C441:C446"/>
    <mergeCell ref="C385:C390"/>
    <mergeCell ref="C329:C334"/>
    <mergeCell ref="C337:C342"/>
    <mergeCell ref="C345:C350"/>
    <mergeCell ref="C353:C358"/>
    <mergeCell ref="C393:C397"/>
    <mergeCell ref="A369:A376"/>
    <mergeCell ref="A377:A384"/>
    <mergeCell ref="A385:A392"/>
    <mergeCell ref="A329:A336"/>
    <mergeCell ref="A337:A344"/>
    <mergeCell ref="A345:A352"/>
    <mergeCell ref="A353:A360"/>
    <mergeCell ref="C297:C302"/>
    <mergeCell ref="C273:C278"/>
    <mergeCell ref="C281:C286"/>
    <mergeCell ref="A289:A296"/>
    <mergeCell ref="A297:A304"/>
    <mergeCell ref="A361:A368"/>
    <mergeCell ref="C361:C366"/>
    <mergeCell ref="C209:C213"/>
    <mergeCell ref="C217:C222"/>
    <mergeCell ref="A305:A312"/>
    <mergeCell ref="A313:A320"/>
    <mergeCell ref="A321:A328"/>
    <mergeCell ref="C321:C325"/>
    <mergeCell ref="A273:A280"/>
    <mergeCell ref="A281:A288"/>
    <mergeCell ref="C305:C310"/>
    <mergeCell ref="C313:C318"/>
    <mergeCell ref="C65:C70"/>
    <mergeCell ref="C97:C102"/>
    <mergeCell ref="C89:C94"/>
    <mergeCell ref="C81:C86"/>
    <mergeCell ref="C73:C78"/>
    <mergeCell ref="C257:C262"/>
    <mergeCell ref="C193:C197"/>
    <mergeCell ref="C185:C189"/>
    <mergeCell ref="C225:C230"/>
    <mergeCell ref="C201:C205"/>
    <mergeCell ref="C105:C110"/>
    <mergeCell ref="C177:C182"/>
    <mergeCell ref="C169:C174"/>
    <mergeCell ref="C161:C166"/>
    <mergeCell ref="C153:C158"/>
    <mergeCell ref="C145:C150"/>
    <mergeCell ref="C137:C142"/>
    <mergeCell ref="C121:C126"/>
    <mergeCell ref="C113:C118"/>
    <mergeCell ref="C129:C134"/>
    <mergeCell ref="A425:A432"/>
    <mergeCell ref="C425:C430"/>
    <mergeCell ref="A249:A256"/>
    <mergeCell ref="C249:C254"/>
    <mergeCell ref="A233:A240"/>
    <mergeCell ref="A241:A248"/>
    <mergeCell ref="C233:C238"/>
    <mergeCell ref="C241:C246"/>
    <mergeCell ref="C265:C270"/>
    <mergeCell ref="C289:C294"/>
    <mergeCell ref="A401:A408"/>
    <mergeCell ref="C401:C406"/>
    <mergeCell ref="A409:A416"/>
    <mergeCell ref="C409:C414"/>
    <mergeCell ref="A417:A424"/>
    <mergeCell ref="C417:C422"/>
    <mergeCell ref="C473:C478"/>
    <mergeCell ref="A473:A480"/>
    <mergeCell ref="C481:C486"/>
    <mergeCell ref="A481:A488"/>
    <mergeCell ref="A465:A472"/>
    <mergeCell ref="C465:C47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2001-09-26T14:51:37Z</cp:lastPrinted>
  <dcterms:created xsi:type="dcterms:W3CDTF">2000-08-10T19:34:44Z</dcterms:created>
  <dcterms:modified xsi:type="dcterms:W3CDTF">2023-09-10T11:26:19Z</dcterms:modified>
</cp:coreProperties>
</file>