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<sst xmlns="http://schemas.openxmlformats.org/spreadsheetml/2006/main" count="328" uniqueCount="218">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</sst>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37190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188954.98104640096</v>
          </cell>
          <cell r="E8">
            <v>884719.85726866755</v>
          </cell>
          <cell r="F8">
            <v>4657749.9750958402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4657749.9750958402</v>
          </cell>
          <cell r="K8">
            <v>78768277.174112037</v>
          </cell>
        </row>
        <row r="9">
          <cell r="D9">
            <v>-3640863.5819602683</v>
          </cell>
          <cell r="E9">
            <v>-1407504.1249808101</v>
          </cell>
          <cell r="F9">
            <v>-1002088.411205103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-1002088.411205103</v>
          </cell>
          <cell r="K9">
            <v>186207796.17858428</v>
          </cell>
        </row>
        <row r="10">
          <cell r="D10">
            <v>-660777.35028318199</v>
          </cell>
          <cell r="E10">
            <v>-3764743.9843891272</v>
          </cell>
          <cell r="F10">
            <v>-8137434.8146817675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-8137434.8146817675</v>
          </cell>
          <cell r="K10">
            <v>123088328.39037302</v>
          </cell>
        </row>
        <row r="11">
          <cell r="D11">
            <v>-6617887.5635554371</v>
          </cell>
          <cell r="E11">
            <v>-16121056.406703588</v>
          </cell>
          <cell r="F11">
            <v>-18164831.31696685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-18164831.31696685</v>
          </cell>
          <cell r="K11">
            <v>153842358.20425394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6311.0568519854569</v>
          </cell>
          <cell r="E13">
            <v>36857.951259310983</v>
          </cell>
          <cell r="F13">
            <v>6278.6303925544962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6278.6303925544962</v>
          </cell>
          <cell r="K13">
            <v>-353813.00722219306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-10724262.457900502</v>
          </cell>
          <cell r="E18">
            <v>-20371726.707545549</v>
          </cell>
          <cell r="F18">
            <v>-22640325.93736532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-22640325.93736532</v>
          </cell>
          <cell r="K18">
            <v>541552947.41703045</v>
          </cell>
        </row>
        <row r="19">
          <cell r="D19">
            <v>-118028.93342253845</v>
          </cell>
          <cell r="E19">
            <v>-1708468.0691251876</v>
          </cell>
          <cell r="F19">
            <v>-1869016.6755676572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-1869016.6755676572</v>
          </cell>
          <cell r="K19">
            <v>72522929.862350568</v>
          </cell>
        </row>
        <row r="20">
          <cell r="D20">
            <v>19534.267542519141</v>
          </cell>
          <cell r="E20">
            <v>-281187.05466328701</v>
          </cell>
          <cell r="F20">
            <v>-358539.4524385425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-358539.4524385425</v>
          </cell>
          <cell r="K20">
            <v>31745032.904774182</v>
          </cell>
        </row>
        <row r="21">
          <cell r="D21">
            <v>-224478.82658351306</v>
          </cell>
          <cell r="E21">
            <v>-1120064.4898009067</v>
          </cell>
          <cell r="F21">
            <v>285190.54621979455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285190.54621979455</v>
          </cell>
          <cell r="K21">
            <v>30442155.762660518</v>
          </cell>
        </row>
        <row r="22">
          <cell r="D22">
            <v>0</v>
          </cell>
          <cell r="E22">
            <v>85606.577761046588</v>
          </cell>
          <cell r="F22">
            <v>370878.0672684079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370878.0672684079</v>
          </cell>
          <cell r="K22">
            <v>22022888.911808267</v>
          </cell>
        </row>
        <row r="23">
          <cell r="D23">
            <v>-50.934076436562464</v>
          </cell>
          <cell r="E23">
            <v>-236.15121529443422</v>
          </cell>
          <cell r="F23">
            <v>-1426.4050923794268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-1426.4050923794268</v>
          </cell>
          <cell r="K23">
            <v>-611356.97534704499</v>
          </cell>
        </row>
        <row r="24">
          <cell r="D24">
            <v>-2760.6110905539244</v>
          </cell>
          <cell r="E24">
            <v>-13643.686894191225</v>
          </cell>
          <cell r="F24">
            <v>-3025.9799941473957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-3025.9799941473957</v>
          </cell>
          <cell r="K24">
            <v>1147914.6959191279</v>
          </cell>
        </row>
        <row r="25">
          <cell r="D25">
            <v>5126.702399087837</v>
          </cell>
          <cell r="E25">
            <v>194886.42946388904</v>
          </cell>
          <cell r="F25">
            <v>459250.15165956877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459250.15165956877</v>
          </cell>
          <cell r="K25">
            <v>8817028.1057844628</v>
          </cell>
        </row>
        <row r="26">
          <cell r="D26">
            <v>79.343152155997814</v>
          </cell>
          <cell r="E26">
            <v>4049.9426897258527</v>
          </cell>
          <cell r="F26">
            <v>43852.014640771617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43852.014640771617</v>
          </cell>
          <cell r="K26">
            <v>779764.61387953302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-320578.99207927904</v>
          </cell>
          <cell r="E32">
            <v>-3019628.6751480359</v>
          </cell>
          <cell r="F32">
            <v>-1072837.7333041837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-1072837.7333041837</v>
          </cell>
          <cell r="K32">
            <v>166866357.88182962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-11044841.44997978</v>
          </cell>
          <cell r="E34">
            <v>-23391355.382693581</v>
          </cell>
          <cell r="F34">
            <v>-23713163.670669504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-23713163.670669504</v>
          </cell>
          <cell r="K34">
            <v>760834935.29886007</v>
          </cell>
        </row>
        <row r="35">
          <cell r="D35">
            <v>2000</v>
          </cell>
          <cell r="E35">
            <v>10360</v>
          </cell>
          <cell r="F35">
            <v>10360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-11042841.44997978</v>
          </cell>
          <cell r="E36">
            <v>-23380995.382693581</v>
          </cell>
          <cell r="F36">
            <v>-23702803.670669504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-23702803.670669504</v>
          </cell>
          <cell r="K36">
            <v>769469220.29886007</v>
          </cell>
        </row>
        <row r="38">
          <cell r="D38">
            <v>-28536.457761418467</v>
          </cell>
          <cell r="E38">
            <v>-265100.56947248324</v>
          </cell>
          <cell r="F38">
            <v>-295027.94249827717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-295027.94249827717</v>
          </cell>
          <cell r="K38">
            <v>-1220498.9265251085</v>
          </cell>
        </row>
        <row r="39">
          <cell r="D39">
            <v>21499.562002550265</v>
          </cell>
          <cell r="E39">
            <v>58935.317753462296</v>
          </cell>
          <cell r="F39">
            <v>137237.15772691561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137237.15772691561</v>
          </cell>
          <cell r="K39">
            <v>570279.73213327525</v>
          </cell>
        </row>
        <row r="40">
          <cell r="D40">
            <v>-22.195921964855174</v>
          </cell>
          <cell r="E40">
            <v>7746.7986142747222</v>
          </cell>
          <cell r="F40">
            <v>3987.1008080240749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3987.1008080240749</v>
          </cell>
          <cell r="K40">
            <v>57929.945173837608</v>
          </cell>
        </row>
        <row r="41">
          <cell r="D41">
            <v>128.11282344361518</v>
          </cell>
          <cell r="E41">
            <v>65689.932744303413</v>
          </cell>
          <cell r="F41">
            <v>625481.50766513939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625481.50766513939</v>
          </cell>
          <cell r="K41">
            <v>80173042.906987011</v>
          </cell>
        </row>
        <row r="42">
          <cell r="D42">
            <v>58243.986796720419</v>
          </cell>
          <cell r="E42">
            <v>2195736.7114374805</v>
          </cell>
          <cell r="F42">
            <v>3352498.4923973614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3352498.4923973614</v>
          </cell>
          <cell r="K42">
            <v>241128859.05831712</v>
          </cell>
        </row>
        <row r="43">
          <cell r="D43">
            <v>51313.007939330979</v>
          </cell>
          <cell r="E43">
            <v>2063008.1910770377</v>
          </cell>
          <cell r="F43">
            <v>3824176.3160991631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3824176.3160991631</v>
          </cell>
          <cell r="K43">
            <v>320709612.71608615</v>
          </cell>
        </row>
        <row r="44">
          <cell r="D44">
            <v>-10991528.442040449</v>
          </cell>
          <cell r="E44">
            <v>-21317987.191616543</v>
          </cell>
          <cell r="F44">
            <v>-19878627.35457034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-19878627.35457034</v>
          </cell>
          <cell r="K44">
            <v>1090178833.0149462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5" activePane="bottomRight" state="frozen"/>
      <selection activeCell="B2" sqref="B2"/>
      <selection pane="topRight" activeCell="D2" sqref="D2"/>
      <selection pane="bottomLeft" activeCell="B8" sqref="B8"/>
      <selection pane="bottomRight" activeCell="I4" sqref="I4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37190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188954.98104640096</v>
      </c>
      <c r="E8" s="171">
        <f>'[28]Power West P&amp;L'!E8</f>
        <v>884719.85726866755</v>
      </c>
      <c r="F8" s="171">
        <f>'[28]Power West P&amp;L'!F8</f>
        <v>4657749.9750958402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4657749.9750958402</v>
      </c>
      <c r="K8" s="171">
        <f>'[28]Power West P&amp;L'!K8</f>
        <v>78768277.174112037</v>
      </c>
      <c r="L8" s="165">
        <f>'[28]Power West P&amp;L'!$K$8</f>
        <v>78768277.174112037</v>
      </c>
      <c r="M8" s="138">
        <f>+[25]WEST_DPR!BB71-[25]WEST_DPR!BB67</f>
        <v>75538505.774925128</v>
      </c>
      <c r="N8" s="155">
        <f>M8-K8+37229*0</f>
        <v>-3229771.3991869092</v>
      </c>
      <c r="O8" s="154">
        <f>'[27]Power West P&amp;L'!J8+D8-K8</f>
        <v>-7107523.2092731744</v>
      </c>
      <c r="P8" s="154">
        <f>'[27]Power West P&amp;L'!F8+D8-F8</f>
        <v>-4587528.6430077674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-3640863.5819602683</v>
      </c>
      <c r="E9" s="171">
        <f>'[28]Power West P&amp;L'!E9</f>
        <v>-1407504.1249808101</v>
      </c>
      <c r="F9" s="171">
        <f>'[28]Power West P&amp;L'!F9</f>
        <v>-1002088.411205103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-1002088.411205103</v>
      </c>
      <c r="K9" s="171">
        <f>'[28]Power West P&amp;L'!K9</f>
        <v>186207796.17858428</v>
      </c>
      <c r="L9" s="165">
        <f>'[28]Power West P&amp;L'!$K$9</f>
        <v>186207796.17858428</v>
      </c>
      <c r="M9" s="138">
        <f>+[25]WEST_DPR!BJ71-[25]WEST_DPR!BJ67</f>
        <v>158420500.42941776</v>
      </c>
      <c r="N9" s="155">
        <f>M9-K9+450636</f>
        <v>-27336659.749166518</v>
      </c>
      <c r="O9" s="154">
        <f>'[27]Power West P&amp;L'!J9+D9-K9</f>
        <v>-55287713.160371423</v>
      </c>
      <c r="P9" s="154">
        <f>'[27]Power West P&amp;L'!F9+D9-F9</f>
        <v>-6921911.592005766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-660777.35028318199</v>
      </c>
      <c r="E10" s="171">
        <f>'[28]Power West P&amp;L'!E10</f>
        <v>-3764743.9843891272</v>
      </c>
      <c r="F10" s="171">
        <f>'[28]Power West P&amp;L'!F10</f>
        <v>-8137434.8146817675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-8137434.8146817675</v>
      </c>
      <c r="K10" s="171">
        <f>'[28]Power West P&amp;L'!K10</f>
        <v>123088328.39037302</v>
      </c>
      <c r="L10" s="165">
        <f>'[28]Power West P&amp;L'!$K$10</f>
        <v>123088328.39037302</v>
      </c>
      <c r="M10" s="138">
        <f>+[25]WEST_DPR!BR71-[25]WEST_DPR!BR67</f>
        <v>124822750.37166366</v>
      </c>
      <c r="N10" s="155">
        <f>M10-K10</f>
        <v>1734421.9812906384</v>
      </c>
      <c r="O10" s="154">
        <f>'[27]Power West P&amp;L'!J10+D10-K10</f>
        <v>-3822501.5903719962</v>
      </c>
      <c r="P10" s="154">
        <f>'[27]Power West P&amp;L'!F10+D10-F10</f>
        <v>6645693.4358020592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-6617887.5635554371</v>
      </c>
      <c r="E11" s="171">
        <f>'[28]Power West P&amp;L'!E11</f>
        <v>-16121056.406703588</v>
      </c>
      <c r="F11" s="171">
        <f>'[28]Power West P&amp;L'!F11</f>
        <v>-18164831.31696685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-18164831.31696685</v>
      </c>
      <c r="K11" s="171">
        <f>'[28]Power West P&amp;L'!K11</f>
        <v>153842358.20425394</v>
      </c>
      <c r="L11" s="165">
        <f>'[28]Power West P&amp;L'!$K$11</f>
        <v>153842358.20425394</v>
      </c>
      <c r="M11" s="138">
        <f>+[25]WEST_DPR!BZ71-[25]WEST_DPR!BZ67</f>
        <v>121561554.88213903</v>
      </c>
      <c r="N11" s="155">
        <f>M11-K11-98453</f>
        <v>-32379256.322114915</v>
      </c>
      <c r="O11" s="154">
        <f>'[27]Power West P&amp;L'!J11+D11-K11</f>
        <v>-58337335.743743777</v>
      </c>
      <c r="P11" s="154">
        <f>'[27]Power West P&amp;L'!F11+D11-F11</f>
        <v>10860831.927567249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6311.0568519854569</v>
      </c>
      <c r="E13" s="171">
        <f>'[28]Power West P&amp;L'!E13</f>
        <v>36857.951259310983</v>
      </c>
      <c r="F13" s="171">
        <f>'[28]Power West P&amp;L'!F13</f>
        <v>6278.6303925544962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6278.6303925544962</v>
      </c>
      <c r="K13" s="171">
        <f>'[28]Power West P&amp;L'!K13</f>
        <v>-353813.00722219306</v>
      </c>
      <c r="L13" s="165"/>
      <c r="M13" s="166">
        <f>+[25]WEST_DPR!CB71-[25]WEST_DPR!CB67</f>
        <v>-407500.83352071734</v>
      </c>
      <c r="N13" s="155">
        <f>M13-K13</f>
        <v>-53687.826298524276</v>
      </c>
      <c r="O13" s="154">
        <f>'[27]Power West P&amp;L'!J13+D13-K13</f>
        <v>1515488.731439091</v>
      </c>
      <c r="P13" s="154">
        <f>'[27]Power West P&amp;L'!F13+D13-F13</f>
        <v>-45665.677585133686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78768277.174112037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-78768277.174112037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78768277.174112037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-78768277.174112037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78768277.174112037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-78768277.174112037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78768277.174112037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-78768277.174112037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-10724262.457900502</v>
      </c>
      <c r="E18" s="173">
        <f>'[28]Power West P&amp;L'!E18</f>
        <v>-20371726.707545549</v>
      </c>
      <c r="F18" s="173">
        <f>'[28]Power West P&amp;L'!F18</f>
        <v>-22640325.93736532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-22640325.93736532</v>
      </c>
      <c r="K18" s="174">
        <f>'[28]Power West P&amp;L'!K18</f>
        <v>541552947.41703045</v>
      </c>
      <c r="L18" s="165"/>
      <c r="M18" s="167">
        <f>SUM(M8:M13)</f>
        <v>475430702.37172645</v>
      </c>
      <c r="N18" s="155">
        <f>M18-K18+508218-37230</f>
        <v>-65651257.045304</v>
      </c>
      <c r="O18" s="154">
        <f>'[27]Power West P&amp;L'!J18+D18-K18</f>
        <v>-123048769.8495568</v>
      </c>
      <c r="P18" s="154">
        <f>'[27]Power West P&amp;L'!F18+D18-F18</f>
        <v>5942234.9674263299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-118028.93342253845</v>
      </c>
      <c r="E19" s="171">
        <f>'[28]Power West P&amp;L'!E19</f>
        <v>-1708468.0691251876</v>
      </c>
      <c r="F19" s="171">
        <f>'[28]Power West P&amp;L'!F19</f>
        <v>-1869016.6755676572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-1869016.6755676572</v>
      </c>
      <c r="K19" s="171">
        <f>'[28]Power West P&amp;L'!K19</f>
        <v>72522929.862350568</v>
      </c>
      <c r="L19" s="165">
        <f>'[28]Power West P&amp;L'!$K$19</f>
        <v>72522929.862350568</v>
      </c>
      <c r="M19" s="138">
        <f>[25]WEST_DPR!E71-[25]WEST_DPR!E67</f>
        <v>68589266.355120391</v>
      </c>
      <c r="N19" s="155">
        <f>M19-K19-8810</f>
        <v>-3942473.5072301775</v>
      </c>
      <c r="O19" s="154">
        <f>'[27]Power West P&amp;L'!J19+D19-K19</f>
        <v>-13133446.20481348</v>
      </c>
      <c r="P19" s="154">
        <f>'[27]Power West P&amp;L'!F19+D19-F19</f>
        <v>1567631.503294213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19534.267542519141</v>
      </c>
      <c r="E20" s="171">
        <f>'[28]Power West P&amp;L'!E20</f>
        <v>-281187.05466328701</v>
      </c>
      <c r="F20" s="171">
        <f>'[28]Power West P&amp;L'!F20</f>
        <v>-358539.4524385425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-358539.4524385425</v>
      </c>
      <c r="K20" s="171">
        <f>'[28]Power West P&amp;L'!K20</f>
        <v>31745032.904774182</v>
      </c>
      <c r="L20" s="165">
        <f>'[28]Power West P&amp;L'!$K$20</f>
        <v>31745032.904774182</v>
      </c>
      <c r="M20" s="138">
        <f>+[25]WEST_DPR!P71-[25]WEST_DPR!P67</f>
        <v>31206704.55262021</v>
      </c>
      <c r="N20" s="155">
        <f>M20-K20-1218</f>
        <v>-539546.35215397179</v>
      </c>
      <c r="O20" s="154">
        <f>'[27]Power West P&amp;L'!J20+D20-K20</f>
        <v>-3181883.6360600367</v>
      </c>
      <c r="P20" s="154">
        <f>'[27]Power West P&amp;L'!F20+D20-F20</f>
        <v>280227.2371599779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-224478.82658351306</v>
      </c>
      <c r="E21" s="171">
        <f>'[28]Power West P&amp;L'!E21</f>
        <v>-1120064.4898009067</v>
      </c>
      <c r="F21" s="171">
        <f>'[28]Power West P&amp;L'!F21</f>
        <v>285190.54621979455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285190.54621979455</v>
      </c>
      <c r="K21" s="171">
        <f>'[28]Power West P&amp;L'!K21</f>
        <v>30442155.762660518</v>
      </c>
      <c r="L21" s="165">
        <f>'[28]Power West P&amp;L'!$K$21</f>
        <v>30442155.762660518</v>
      </c>
      <c r="M21" s="138">
        <f>+[25]WEST_DPR!AF71-[25]WEST_DPR!AF67</f>
        <v>27837071.475512806</v>
      </c>
      <c r="N21" s="155">
        <f>M21-K21</f>
        <v>-2605084.287147712</v>
      </c>
      <c r="O21" s="154">
        <f>'[27]Power West P&amp;L'!J21+D21-K21</f>
        <v>-4401645.3173087761</v>
      </c>
      <c r="P21" s="154">
        <f>'[27]Power West P&amp;L'!F21+D21-F21</f>
        <v>-1395190.8623397569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0</v>
      </c>
      <c r="E22" s="171">
        <f>'[28]Power West P&amp;L'!E22</f>
        <v>85606.577761046588</v>
      </c>
      <c r="F22" s="171">
        <f>'[28]Power West P&amp;L'!F22</f>
        <v>370878.0672684079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370878.0672684079</v>
      </c>
      <c r="K22" s="171">
        <f>'[28]Power West P&amp;L'!K22</f>
        <v>22022888.911808267</v>
      </c>
      <c r="L22" s="165"/>
      <c r="M22" s="138">
        <f>+[25]WEST_DPR!AL71-[25]WEST_DPR!AL67</f>
        <v>20184501.923615593</v>
      </c>
      <c r="N22" s="155">
        <f>M22-K22-1016</f>
        <v>-1839402.9881926738</v>
      </c>
      <c r="O22" s="154">
        <f>'[27]Power West P&amp;L'!J22+D22-K22</f>
        <v>-2473767.7226898633</v>
      </c>
      <c r="P22" s="154">
        <f>'[27]Power West P&amp;L'!F22+D22-F22</f>
        <v>-348099.38656450086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-50.934076436562464</v>
      </c>
      <c r="E23" s="171">
        <f>'[28]Power West P&amp;L'!E23</f>
        <v>-236.15121529443422</v>
      </c>
      <c r="F23" s="171">
        <f>'[28]Power West P&amp;L'!F23</f>
        <v>-1426.4050923794268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-1426.4050923794268</v>
      </c>
      <c r="K23" s="171">
        <f>'[28]Power West P&amp;L'!K23</f>
        <v>-611356.97534704499</v>
      </c>
      <c r="L23" s="138"/>
      <c r="M23" s="138">
        <f>+[25]WEST_DPR!X71-[25]WEST_DPR!X67</f>
        <v>-295771.89968011307</v>
      </c>
      <c r="N23" s="155">
        <f t="shared" ref="N23:N31" si="0">M23-K23</f>
        <v>315585.07566693192</v>
      </c>
      <c r="O23" s="154">
        <f>'[27]Power West P&amp;L'!J23+D23-K23</f>
        <v>-11969.841330771102</v>
      </c>
      <c r="P23" s="154">
        <f>'[27]Power West P&amp;L'!F23+D23-F23</f>
        <v>1879.6225693536735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-2760.6110905539244</v>
      </c>
      <c r="E24" s="171">
        <f>'[28]Power West P&amp;L'!E24</f>
        <v>-13643.686894191225</v>
      </c>
      <c r="F24" s="171">
        <f>'[28]Power West P&amp;L'!F24</f>
        <v>-3025.9799941473957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-3025.9799941473957</v>
      </c>
      <c r="K24" s="171">
        <f>'[28]Power West P&amp;L'!K24</f>
        <v>1147914.6959191279</v>
      </c>
      <c r="L24" s="138"/>
      <c r="M24" s="166">
        <f>+[25]WEST_DPR!AN71-[25]WEST_DPR!AN67</f>
        <v>842405.22951942624</v>
      </c>
      <c r="N24" s="155">
        <f t="shared" si="0"/>
        <v>-305509.46639970166</v>
      </c>
      <c r="O24" s="154">
        <f>'[27]Power West P&amp;L'!J24+D24-K24</f>
        <v>-422590.1994008132</v>
      </c>
      <c r="P24" s="154">
        <f>'[27]Power West P&amp;L'!F24+D24-F24</f>
        <v>265.36890359347126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5126.702399087837</v>
      </c>
      <c r="E25" s="171">
        <f>'[28]Power West P&amp;L'!E25</f>
        <v>194886.42946388904</v>
      </c>
      <c r="F25" s="171">
        <f>'[28]Power West P&amp;L'!F25</f>
        <v>459250.15165956877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459250.15165956877</v>
      </c>
      <c r="K25" s="171">
        <f>'[28]Power West P&amp;L'!K25</f>
        <v>8817028.1057844628</v>
      </c>
      <c r="L25" s="138"/>
      <c r="M25" s="138">
        <f>+[25]WEST_DPR!AM71-[25]WEST_DPR!AM67</f>
        <v>6331303.5281975279</v>
      </c>
      <c r="N25" s="155">
        <f t="shared" si="0"/>
        <v>-2485724.5775869349</v>
      </c>
      <c r="O25" s="154">
        <f>'[27]Power West P&amp;L'!J25+D25-K25</f>
        <v>-3161150.3899329538</v>
      </c>
      <c r="P25" s="154">
        <f>'[27]Power West P&amp;L'!F25+D25-F25</f>
        <v>-494615.71744768659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79.343152155997814</v>
      </c>
      <c r="E26" s="171">
        <f>'[28]Power West P&amp;L'!E26</f>
        <v>4049.9426897258527</v>
      </c>
      <c r="F26" s="171">
        <f>'[28]Power West P&amp;L'!F26</f>
        <v>43852.014640771617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43852.014640771617</v>
      </c>
      <c r="K26" s="171">
        <f>'[28]Power West P&amp;L'!K26</f>
        <v>779764.61387953302</v>
      </c>
      <c r="L26" s="138"/>
      <c r="M26" s="138">
        <f>+[25]WEST_DPR!G71-[25]WEST_DPR!G67</f>
        <v>660244.87892071577</v>
      </c>
      <c r="N26" s="155">
        <f t="shared" si="0"/>
        <v>-119519.73495881725</v>
      </c>
      <c r="O26" s="154">
        <f>'[27]Power West P&amp;L'!J26+D26-K26</f>
        <v>-664272.35413835384</v>
      </c>
      <c r="P26" s="154">
        <f>'[27]Power West P&amp;L'!F26+D26-F26</f>
        <v>-42993.715393582126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-320578.99207927904</v>
      </c>
      <c r="E32" s="173">
        <f>'[28]Power West P&amp;L'!E32</f>
        <v>-3019628.6751480359</v>
      </c>
      <c r="F32" s="173">
        <f>'[28]Power West P&amp;L'!F32</f>
        <v>-1072837.7333041837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-1072837.7333041837</v>
      </c>
      <c r="K32" s="174">
        <f>'[28]Power West P&amp;L'!K32</f>
        <v>166866357.88182962</v>
      </c>
      <c r="L32" s="167"/>
      <c r="M32" s="167">
        <f>SUM(M19:M26)</f>
        <v>155355726.04382655</v>
      </c>
      <c r="N32" s="155">
        <f>M32-K32-11044</f>
        <v>-11521675.838003069</v>
      </c>
      <c r="O32" s="154">
        <f>'[27]Power West P&amp;L'!J32+D32-K32</f>
        <v>-27450725.665675044</v>
      </c>
      <c r="P32" s="154">
        <f>'[27]Power West P&amp;L'!F32+D32-F32</f>
        <v>-430895.94981838833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-11044841.44997978</v>
      </c>
      <c r="E34" s="173">
        <f>'[28]Power West P&amp;L'!E34</f>
        <v>-23391355.382693581</v>
      </c>
      <c r="F34" s="173">
        <f>'[28]Power West P&amp;L'!F34</f>
        <v>-23713163.670669504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-23713163.670669504</v>
      </c>
      <c r="K34" s="174">
        <f>'[28]Power West P&amp;L'!K34</f>
        <v>760834935.29886007</v>
      </c>
      <c r="L34" s="157">
        <f>'[28]Power West P&amp;L'!$K$34</f>
        <v>760834935.29886007</v>
      </c>
      <c r="M34" s="167">
        <f>M32+M18</f>
        <v>630786428.41555297</v>
      </c>
      <c r="N34" s="155"/>
      <c r="O34" s="154">
        <f>'[27]Power West P&amp;L'!J34+D34-K34</f>
        <v>-165273097.51523185</v>
      </c>
      <c r="P34" s="154">
        <f>'[27]Power West P&amp;L'!F34+D34-F34</f>
        <v>5511339.0176079422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2000</v>
      </c>
      <c r="E35" s="171">
        <f>'[28]Power West P&amp;L'!E35</f>
        <v>10360</v>
      </c>
      <c r="F35" s="171">
        <f>'[28]Power West P&amp;L'!F35</f>
        <v>10360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-11042841.44997978</v>
      </c>
      <c r="E36" s="173">
        <f>'[28]Power West P&amp;L'!E36</f>
        <v>-23380995.382693581</v>
      </c>
      <c r="F36" s="173">
        <f>'[28]Power West P&amp;L'!F36</f>
        <v>-23702803.670669504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-23702803.670669504</v>
      </c>
      <c r="K36" s="174">
        <f>'[28]Power West P&amp;L'!K36</f>
        <v>769469220.29886007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-28536.457761418467</v>
      </c>
      <c r="E37" s="171">
        <f>'[28]Power West P&amp;L'!E38</f>
        <v>-265100.56947248324</v>
      </c>
      <c r="F37" s="171">
        <f>'[28]Power West P&amp;L'!F38</f>
        <v>-295027.94249827717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-295027.94249827717</v>
      </c>
      <c r="K37" s="171">
        <f>'[28]Power West P&amp;L'!K38</f>
        <v>-1220498.9265251085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21499.562002550265</v>
      </c>
      <c r="E38" s="171">
        <f>'[28]Power West P&amp;L'!E39</f>
        <v>58935.317753462296</v>
      </c>
      <c r="F38" s="171">
        <f>'[28]Power West P&amp;L'!F39</f>
        <v>137237.15772691561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137237.15772691561</v>
      </c>
      <c r="K38" s="171">
        <f>'[28]Power West P&amp;L'!K39</f>
        <v>570279.73213327525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-22.195921964855174</v>
      </c>
      <c r="E39" s="171">
        <f>'[28]Power West P&amp;L'!E40</f>
        <v>7746.7986142747222</v>
      </c>
      <c r="F39" s="171">
        <f>'[28]Power West P&amp;L'!F40</f>
        <v>3987.1008080240749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3987.1008080240749</v>
      </c>
      <c r="K39" s="171">
        <f>'[28]Power West P&amp;L'!K40</f>
        <v>57929.945173837608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128.11282344361518</v>
      </c>
      <c r="E40" s="171">
        <f>'[28]Power West P&amp;L'!E41</f>
        <v>65689.932744303413</v>
      </c>
      <c r="F40" s="171">
        <f>'[28]Power West P&amp;L'!F41</f>
        <v>625481.50766513939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625481.50766513939</v>
      </c>
      <c r="K40" s="171">
        <f>'[28]Power West P&amp;L'!K41</f>
        <v>80173042.906987011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58243.986796720419</v>
      </c>
      <c r="E41" s="171">
        <f>'[28]Power West P&amp;L'!E42</f>
        <v>2195736.7114374805</v>
      </c>
      <c r="F41" s="171">
        <f>'[28]Power West P&amp;L'!F42</f>
        <v>3352498.4923973614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3352498.4923973614</v>
      </c>
      <c r="K41" s="171">
        <f>'[28]Power West P&amp;L'!K42</f>
        <v>241128859.05831712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51313.007939330979</v>
      </c>
      <c r="E42" s="173">
        <f>'[28]Power West P&amp;L'!E43</f>
        <v>2063008.1910770377</v>
      </c>
      <c r="F42" s="173">
        <f>'[28]Power West P&amp;L'!F43</f>
        <v>3824176.3160991631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3824176.3160991631</v>
      </c>
      <c r="K42" s="174">
        <f>'[28]Power West P&amp;L'!K43</f>
        <v>320709612.71608615</v>
      </c>
      <c r="L42" s="157">
        <f>'[28]Power West P&amp;L'!$K$39</f>
        <v>570279.73213327525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-10991528.442040449</v>
      </c>
      <c r="E43" s="173">
        <f>'[28]Power West P&amp;L'!E44</f>
        <v>-21317987.191616543</v>
      </c>
      <c r="F43" s="173">
        <f>'[28]Power West P&amp;L'!F44</f>
        <v>-19878627.35457034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-19878627.35457034</v>
      </c>
      <c r="K43" s="174">
        <f>'[28]Power West P&amp;L'!K44</f>
        <v>1090178833.0149462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2023-09-10T11:26:45Z</dcterms:modified>
</cp:coreProperties>
</file>