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<sst xmlns="http://schemas.openxmlformats.org/spreadsheetml/2006/main" count="328" uniqueCount="218">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</sst>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37188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791526.99944950407</v>
          </cell>
          <cell r="E8">
            <v>2169430.2638040008</v>
          </cell>
          <cell r="F8">
            <v>4526247.3819657043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4526247.3819657043</v>
          </cell>
          <cell r="K8">
            <v>78636774.580981895</v>
          </cell>
        </row>
        <row r="9">
          <cell r="D9">
            <v>-719007.39153485384</v>
          </cell>
          <cell r="E9">
            <v>-365503.45925381931</v>
          </cell>
          <cell r="F9">
            <v>2526304.9331998122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2526304.9331998122</v>
          </cell>
          <cell r="K9">
            <v>189736189.52298921</v>
          </cell>
        </row>
        <row r="10">
          <cell r="D10">
            <v>-639346.57214299962</v>
          </cell>
          <cell r="E10">
            <v>-2317991.8827382475</v>
          </cell>
          <cell r="F10">
            <v>-5892749.1444199663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-5884389.1444199663</v>
          </cell>
          <cell r="K10">
            <v>125333014.06063482</v>
          </cell>
        </row>
        <row r="11">
          <cell r="D11">
            <v>-6119189.7165469965</v>
          </cell>
          <cell r="E11">
            <v>-13592469.558989316</v>
          </cell>
          <cell r="F11">
            <v>-13477924.492208874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-13477924.492208874</v>
          </cell>
          <cell r="K11">
            <v>158529265.02901191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-11322.838058676309</v>
          </cell>
          <cell r="E13">
            <v>-14457.126661335686</v>
          </cell>
          <cell r="F13">
            <v>-56018.364829581464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-56018.364829581464</v>
          </cell>
          <cell r="K13">
            <v>-416110.00244432897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-6697339.5188340228</v>
          </cell>
          <cell r="E18">
            <v>-14120991.76383872</v>
          </cell>
          <cell r="F18">
            <v>-12374139.686292898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-12365779.686292898</v>
          </cell>
          <cell r="K18">
            <v>551819133.66810286</v>
          </cell>
        </row>
        <row r="19">
          <cell r="D19">
            <v>-371322.20114990044</v>
          </cell>
          <cell r="E19">
            <v>-909901.63942130655</v>
          </cell>
          <cell r="F19">
            <v>-1012573.9029368338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-1012573.9029368338</v>
          </cell>
          <cell r="K19">
            <v>73379372.634981394</v>
          </cell>
        </row>
        <row r="20">
          <cell r="D20">
            <v>-104762.44755522395</v>
          </cell>
          <cell r="E20">
            <v>-372408.2023258321</v>
          </cell>
          <cell r="F20">
            <v>-340703.31502102996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-340703.31502102996</v>
          </cell>
          <cell r="K20">
            <v>31762869.042191695</v>
          </cell>
        </row>
        <row r="21">
          <cell r="D21">
            <v>-195318.21333140135</v>
          </cell>
          <cell r="E21">
            <v>-530342.6270569386</v>
          </cell>
          <cell r="F21">
            <v>963690.31238406338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963690.31238406338</v>
          </cell>
          <cell r="K21">
            <v>31120655.528824784</v>
          </cell>
        </row>
        <row r="22">
          <cell r="D22">
            <v>-60</v>
          </cell>
          <cell r="E22">
            <v>93919.359913013875</v>
          </cell>
          <cell r="F22">
            <v>361697.98944937706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361697.98944937706</v>
          </cell>
          <cell r="K22">
            <v>22013708.833989237</v>
          </cell>
        </row>
        <row r="23">
          <cell r="D23">
            <v>-54.692393358971458</v>
          </cell>
          <cell r="E23">
            <v>-267.66987011197489</v>
          </cell>
          <cell r="F23">
            <v>-1323.1199751452118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-1323.1199751452118</v>
          </cell>
          <cell r="K23">
            <v>-611253.69022981077</v>
          </cell>
        </row>
        <row r="24">
          <cell r="D24">
            <v>-1996.0251323552802</v>
          </cell>
          <cell r="E24">
            <v>23715.021345900954</v>
          </cell>
          <cell r="F24">
            <v>20874.088675632724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20874.088675632724</v>
          </cell>
          <cell r="K24">
            <v>1171814.7645889081</v>
          </cell>
        </row>
        <row r="25">
          <cell r="D25">
            <v>13.50446884916164</v>
          </cell>
          <cell r="E25">
            <v>199546.26598650432</v>
          </cell>
          <cell r="F25">
            <v>452113.62691848131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452113.62691848131</v>
          </cell>
          <cell r="K25">
            <v>8809891.5810433757</v>
          </cell>
        </row>
        <row r="26">
          <cell r="D26">
            <v>1110.1427008455066</v>
          </cell>
          <cell r="E26">
            <v>2073.7330832456501</v>
          </cell>
          <cell r="F26">
            <v>42317.911050899762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42317.911050899762</v>
          </cell>
          <cell r="K26">
            <v>778230.51028966112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-672389.93239254528</v>
          </cell>
          <cell r="E32">
            <v>-1666059.0295412475</v>
          </cell>
          <cell r="F32">
            <v>486093.59054544533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486093.59054544533</v>
          </cell>
          <cell r="K32">
            <v>168425289.20567927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-7369729.4512265678</v>
          </cell>
          <cell r="E34">
            <v>-10632593.001831388</v>
          </cell>
          <cell r="F34">
            <v>-11888046.095747452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-11879686.095747452</v>
          </cell>
          <cell r="K34">
            <v>772660052.87378216</v>
          </cell>
        </row>
        <row r="35"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-7369729.4512265678</v>
          </cell>
          <cell r="E36">
            <v>-10624233.001831388</v>
          </cell>
          <cell r="F36">
            <v>-11879686.095747452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-11871326.095747452</v>
          </cell>
          <cell r="K36">
            <v>781292337.87378216</v>
          </cell>
        </row>
        <row r="38">
          <cell r="D38">
            <v>72505.575076932248</v>
          </cell>
          <cell r="E38">
            <v>-241002.8067061833</v>
          </cell>
          <cell r="F38">
            <v>-256891.37890161262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-256891.37890161262</v>
          </cell>
          <cell r="K38">
            <v>-1182362.3629284441</v>
          </cell>
        </row>
        <row r="39">
          <cell r="D39">
            <v>40110.115732149905</v>
          </cell>
          <cell r="E39">
            <v>94198.844013440714</v>
          </cell>
          <cell r="F39">
            <v>123422.96966908217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123422.96966908217</v>
          </cell>
          <cell r="K39">
            <v>556465.54407544166</v>
          </cell>
        </row>
        <row r="40">
          <cell r="D40">
            <v>2298.8921580973224</v>
          </cell>
          <cell r="E40">
            <v>3766.9315201796589</v>
          </cell>
          <cell r="F40">
            <v>3992.1282281170347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3992.1282281170347</v>
          </cell>
          <cell r="K40">
            <v>57934.972593930564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-231502.26098271168</v>
          </cell>
          <cell r="E42">
            <v>964755.20164993324</v>
          </cell>
          <cell r="F42">
            <v>2325626.4575189236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2325626.4575189236</v>
          </cell>
          <cell r="K42">
            <v>240101987.02343869</v>
          </cell>
        </row>
        <row r="43">
          <cell r="D43">
            <v>-116587.6780155322</v>
          </cell>
          <cell r="E43">
            <v>821718.17047737027</v>
          </cell>
          <cell r="F43">
            <v>2756159.5048848521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2756159.5048848521</v>
          </cell>
          <cell r="K43">
            <v>319641595.90487182</v>
          </cell>
        </row>
        <row r="44">
          <cell r="D44">
            <v>-7486317.1292420998</v>
          </cell>
          <cell r="E44">
            <v>-9802514.8313540183</v>
          </cell>
          <cell r="F44">
            <v>-9123526.5908626001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-9115166.5908626001</v>
          </cell>
          <cell r="K44">
            <v>1100933933.7786541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1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791526.99944950407</v>
      </c>
      <c r="E8" s="171">
        <f>'[28]Power West P&amp;L'!E8</f>
        <v>2169430.2638040008</v>
      </c>
      <c r="F8" s="171">
        <f>'[28]Power West P&amp;L'!F8</f>
        <v>4526247.3819657043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4526247.3819657043</v>
      </c>
      <c r="K8" s="171">
        <f>'[28]Power West P&amp;L'!K8</f>
        <v>78636774.580981895</v>
      </c>
      <c r="L8" s="165">
        <f>'[28]Power West P&amp;L'!$K$8</f>
        <v>78636774.580981895</v>
      </c>
      <c r="M8" s="138">
        <f>+[25]WEST_DPR!BB71-[25]WEST_DPR!BB67</f>
        <v>75538505.774925128</v>
      </c>
      <c r="N8" s="155">
        <f>M8-K8+37229*0</f>
        <v>-3098268.8060567677</v>
      </c>
      <c r="O8" s="154">
        <f>'[27]Power West P&amp;L'!J8+D8-K8</f>
        <v>-6373448.5977399349</v>
      </c>
      <c r="P8" s="154">
        <f>'[27]Power West P&amp;L'!F8+D8-F8</f>
        <v>-3853454.0314745288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-719007.39153485384</v>
      </c>
      <c r="E9" s="171">
        <f>'[28]Power West P&amp;L'!E9</f>
        <v>-365503.45925381931</v>
      </c>
      <c r="F9" s="171">
        <f>'[28]Power West P&amp;L'!F9</f>
        <v>2526304.9331998122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2526304.9331998122</v>
      </c>
      <c r="K9" s="171">
        <f>'[28]Power West P&amp;L'!K9</f>
        <v>189736189.52298921</v>
      </c>
      <c r="L9" s="165">
        <f>'[28]Power West P&amp;L'!$K$9</f>
        <v>189736189.52298921</v>
      </c>
      <c r="M9" s="138">
        <f>+[25]WEST_DPR!BJ71-[25]WEST_DPR!BJ67</f>
        <v>158420500.42941776</v>
      </c>
      <c r="N9" s="155">
        <f>M9-K9+450636</f>
        <v>-30865053.093571454</v>
      </c>
      <c r="O9" s="154">
        <f>'[27]Power West P&amp;L'!J9+D9-K9</f>
        <v>-55894250.314350948</v>
      </c>
      <c r="P9" s="154">
        <f>'[27]Power West P&amp;L'!F9+D9-F9</f>
        <v>-7528448.7459852658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-639346.57214299962</v>
      </c>
      <c r="E10" s="171">
        <f>'[28]Power West P&amp;L'!E10</f>
        <v>-2317991.8827382475</v>
      </c>
      <c r="F10" s="171">
        <f>'[28]Power West P&amp;L'!F10</f>
        <v>-5892749.1444199663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-5884389.1444199663</v>
      </c>
      <c r="K10" s="171">
        <f>'[28]Power West P&amp;L'!K10</f>
        <v>125333014.06063482</v>
      </c>
      <c r="L10" s="165">
        <f>'[28]Power West P&amp;L'!$K$10</f>
        <v>125333014.06063482</v>
      </c>
      <c r="M10" s="138">
        <f>+[25]WEST_DPR!BR71-[25]WEST_DPR!BR67</f>
        <v>124822750.37166366</v>
      </c>
      <c r="N10" s="155">
        <f>M10-K10</f>
        <v>-510263.68897116184</v>
      </c>
      <c r="O10" s="154">
        <f>'[27]Power West P&amp;L'!J10+D10-K10</f>
        <v>-6045756.4824936241</v>
      </c>
      <c r="P10" s="154">
        <f>'[27]Power West P&amp;L'!F10+D10-F10</f>
        <v>4422438.5436804406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-6119189.7165469965</v>
      </c>
      <c r="E11" s="171">
        <f>'[28]Power West P&amp;L'!E11</f>
        <v>-13592469.558989316</v>
      </c>
      <c r="F11" s="171">
        <f>'[28]Power West P&amp;L'!F11</f>
        <v>-13477924.492208874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-13477924.492208874</v>
      </c>
      <c r="K11" s="171">
        <f>'[28]Power West P&amp;L'!K11</f>
        <v>158529265.02901191</v>
      </c>
      <c r="L11" s="165">
        <f>'[28]Power West P&amp;L'!$K$11</f>
        <v>158529265.02901191</v>
      </c>
      <c r="M11" s="138">
        <f>+[25]WEST_DPR!BZ71-[25]WEST_DPR!BZ67</f>
        <v>121561554.88213903</v>
      </c>
      <c r="N11" s="155">
        <f>M11-K11-98453</f>
        <v>-37066163.146872878</v>
      </c>
      <c r="O11" s="154">
        <f>'[27]Power West P&amp;L'!J11+D11-K11</f>
        <v>-62525544.721493304</v>
      </c>
      <c r="P11" s="154">
        <f>'[27]Power West P&amp;L'!F11+D11-F11</f>
        <v>6672622.9498177134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-11322.838058676309</v>
      </c>
      <c r="E13" s="171">
        <f>'[28]Power West P&amp;L'!E13</f>
        <v>-14457.126661335686</v>
      </c>
      <c r="F13" s="171">
        <f>'[28]Power West P&amp;L'!F13</f>
        <v>-56018.364829581464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-56018.364829581464</v>
      </c>
      <c r="K13" s="171">
        <f>'[28]Power West P&amp;L'!K13</f>
        <v>-416110.00244432897</v>
      </c>
      <c r="L13" s="165"/>
      <c r="M13" s="166">
        <f>+[25]WEST_DPR!CB71-[25]WEST_DPR!CB67</f>
        <v>-407500.83352071734</v>
      </c>
      <c r="N13" s="155">
        <f>M13-K13</f>
        <v>8609.1689236116363</v>
      </c>
      <c r="O13" s="154">
        <f>'[27]Power West P&amp;L'!J13+D13-K13</f>
        <v>1560151.8317505652</v>
      </c>
      <c r="P13" s="154">
        <f>'[27]Power West P&amp;L'!F13+D13-F13</f>
        <v>-1002.5772736594954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78636774.580981895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-78636774.580981895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78636774.580981895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-78636774.580981895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78636774.580981895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-78636774.580981895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78636774.580981895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-78636774.580981895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-6697339.5188340228</v>
      </c>
      <c r="E18" s="173">
        <f>'[28]Power West P&amp;L'!E18</f>
        <v>-14120991.76383872</v>
      </c>
      <c r="F18" s="173">
        <f>'[28]Power West P&amp;L'!F18</f>
        <v>-12374139.686292898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-12365779.686292898</v>
      </c>
      <c r="K18" s="174">
        <f>'[28]Power West P&amp;L'!K18</f>
        <v>551819133.66810286</v>
      </c>
      <c r="L18" s="165"/>
      <c r="M18" s="167">
        <f>SUM(M8:M13)</f>
        <v>475430702.37172645</v>
      </c>
      <c r="N18" s="155">
        <f>M18-K18+508218-37230</f>
        <v>-75917443.296376407</v>
      </c>
      <c r="O18" s="154">
        <f>'[27]Power West P&amp;L'!J18+D18-K18</f>
        <v>-129288033.16156268</v>
      </c>
      <c r="P18" s="154">
        <f>'[27]Power West P&amp;L'!F18+D18-F18</f>
        <v>-297028.3445796147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-371322.20114990044</v>
      </c>
      <c r="E19" s="171">
        <f>'[28]Power West P&amp;L'!E19</f>
        <v>-909901.63942130655</v>
      </c>
      <c r="F19" s="171">
        <f>'[28]Power West P&amp;L'!F19</f>
        <v>-1012573.9029368338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-1012573.9029368338</v>
      </c>
      <c r="K19" s="171">
        <f>'[28]Power West P&amp;L'!K19</f>
        <v>73379372.634981394</v>
      </c>
      <c r="L19" s="165">
        <f>'[28]Power West P&amp;L'!$K$19</f>
        <v>73379372.634981394</v>
      </c>
      <c r="M19" s="138">
        <f>[25]WEST_DPR!E71-[25]WEST_DPR!E67</f>
        <v>68589266.355120391</v>
      </c>
      <c r="N19" s="155">
        <f>M19-K19-8810</f>
        <v>-4798916.2798610032</v>
      </c>
      <c r="O19" s="154">
        <f>'[27]Power West P&amp;L'!J19+D19-K19</f>
        <v>-14243182.245171674</v>
      </c>
      <c r="P19" s="154">
        <f>'[27]Power West P&amp;L'!F19+D19-F19</f>
        <v>457895.46293602756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-104762.44755522395</v>
      </c>
      <c r="E20" s="171">
        <f>'[28]Power West P&amp;L'!E20</f>
        <v>-372408.2023258321</v>
      </c>
      <c r="F20" s="171">
        <f>'[28]Power West P&amp;L'!F20</f>
        <v>-340703.31502102996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-340703.31502102996</v>
      </c>
      <c r="K20" s="171">
        <f>'[28]Power West P&amp;L'!K20</f>
        <v>31762869.042191695</v>
      </c>
      <c r="L20" s="165">
        <f>'[28]Power West P&amp;L'!$K$20</f>
        <v>31762869.042191695</v>
      </c>
      <c r="M20" s="138">
        <f>+[25]WEST_DPR!P71-[25]WEST_DPR!P67</f>
        <v>31206704.55262021</v>
      </c>
      <c r="N20" s="155">
        <f>M20-K20-1218</f>
        <v>-557382.48957148567</v>
      </c>
      <c r="O20" s="154">
        <f>'[27]Power West P&amp;L'!J20+D20-K20</f>
        <v>-3324016.4885752946</v>
      </c>
      <c r="P20" s="154">
        <f>'[27]Power West P&amp;L'!F20+D20-F20</f>
        <v>138094.38464472225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-195318.21333140135</v>
      </c>
      <c r="E21" s="171">
        <f>'[28]Power West P&amp;L'!E21</f>
        <v>-530342.6270569386</v>
      </c>
      <c r="F21" s="171">
        <f>'[28]Power West P&amp;L'!F21</f>
        <v>963690.31238406338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963690.31238406338</v>
      </c>
      <c r="K21" s="171">
        <f>'[28]Power West P&amp;L'!K21</f>
        <v>31120655.528824784</v>
      </c>
      <c r="L21" s="165">
        <f>'[28]Power West P&amp;L'!$K$21</f>
        <v>31120655.528824784</v>
      </c>
      <c r="M21" s="138">
        <f>+[25]WEST_DPR!AF71-[25]WEST_DPR!AF67</f>
        <v>27837071.475512806</v>
      </c>
      <c r="N21" s="155">
        <f>M21-K21</f>
        <v>-3283584.0533119775</v>
      </c>
      <c r="O21" s="154">
        <f>'[27]Power West P&amp;L'!J21+D21-K21</f>
        <v>-5050984.4702209309</v>
      </c>
      <c r="P21" s="154">
        <f>'[27]Power West P&amp;L'!F21+D21-F21</f>
        <v>-2044530.015251914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-60</v>
      </c>
      <c r="E22" s="171">
        <f>'[28]Power West P&amp;L'!E22</f>
        <v>93919.359913013875</v>
      </c>
      <c r="F22" s="171">
        <f>'[28]Power West P&amp;L'!F22</f>
        <v>361697.98944937706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361697.98944937706</v>
      </c>
      <c r="K22" s="171">
        <f>'[28]Power West P&amp;L'!K22</f>
        <v>22013708.833989237</v>
      </c>
      <c r="L22" s="165"/>
      <c r="M22" s="138">
        <f>+[25]WEST_DPR!AL71-[25]WEST_DPR!AL67</f>
        <v>20184501.923615593</v>
      </c>
      <c r="N22" s="155">
        <f>M22-K22-1016</f>
        <v>-1830222.910373643</v>
      </c>
      <c r="O22" s="154">
        <f>'[27]Power West P&amp;L'!J22+D22-K22</f>
        <v>-2464647.6448708326</v>
      </c>
      <c r="P22" s="154">
        <f>'[27]Power West P&amp;L'!F22+D22-F22</f>
        <v>-338979.30874547001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-54.692393358971458</v>
      </c>
      <c r="E23" s="171">
        <f>'[28]Power West P&amp;L'!E23</f>
        <v>-267.66987011197489</v>
      </c>
      <c r="F23" s="171">
        <f>'[28]Power West P&amp;L'!F23</f>
        <v>-1323.1199751452118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-1323.1199751452118</v>
      </c>
      <c r="K23" s="171">
        <f>'[28]Power West P&amp;L'!K23</f>
        <v>-611253.69022981077</v>
      </c>
      <c r="L23" s="138"/>
      <c r="M23" s="138">
        <f>+[25]WEST_DPR!X71-[25]WEST_DPR!X67</f>
        <v>-295771.89968011307</v>
      </c>
      <c r="N23" s="155">
        <f t="shared" ref="N23:N31" si="0">M23-K23</f>
        <v>315481.7905496977</v>
      </c>
      <c r="O23" s="154">
        <f>'[27]Power West P&amp;L'!J23+D23-K23</f>
        <v>-12076.884764927672</v>
      </c>
      <c r="P23" s="154">
        <f>'[27]Power West P&amp;L'!F23+D23-F23</f>
        <v>1772.5791351970497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-1996.0251323552802</v>
      </c>
      <c r="E24" s="171">
        <f>'[28]Power West P&amp;L'!E24</f>
        <v>23715.021345900954</v>
      </c>
      <c r="F24" s="171">
        <f>'[28]Power West P&amp;L'!F24</f>
        <v>20874.088675632724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20874.088675632724</v>
      </c>
      <c r="K24" s="171">
        <f>'[28]Power West P&amp;L'!K24</f>
        <v>1171814.7645889081</v>
      </c>
      <c r="L24" s="138"/>
      <c r="M24" s="166">
        <f>+[25]WEST_DPR!AN71-[25]WEST_DPR!AN67</f>
        <v>842405.22951942624</v>
      </c>
      <c r="N24" s="155">
        <f t="shared" si="0"/>
        <v>-329409.53506948182</v>
      </c>
      <c r="O24" s="154">
        <f>'[27]Power West P&amp;L'!J24+D24-K24</f>
        <v>-445725.68211239472</v>
      </c>
      <c r="P24" s="154">
        <f>'[27]Power West P&amp;L'!F24+D24-F24</f>
        <v>-22870.113807988004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13.50446884916164</v>
      </c>
      <c r="E25" s="171">
        <f>'[28]Power West P&amp;L'!E25</f>
        <v>199546.26598650432</v>
      </c>
      <c r="F25" s="171">
        <f>'[28]Power West P&amp;L'!F25</f>
        <v>452113.62691848131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452113.62691848131</v>
      </c>
      <c r="K25" s="171">
        <f>'[28]Power West P&amp;L'!K25</f>
        <v>8809891.5810433757</v>
      </c>
      <c r="L25" s="138"/>
      <c r="M25" s="138">
        <f>+[25]WEST_DPR!AM71-[25]WEST_DPR!AM67</f>
        <v>6331303.5281975279</v>
      </c>
      <c r="N25" s="155">
        <f t="shared" si="0"/>
        <v>-2478588.0528458478</v>
      </c>
      <c r="O25" s="154">
        <f>'[27]Power West P&amp;L'!J25+D25-K25</f>
        <v>-3159127.0631221058</v>
      </c>
      <c r="P25" s="154">
        <f>'[27]Power West P&amp;L'!F25+D25-F25</f>
        <v>-492592.39063683781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1110.1427008455066</v>
      </c>
      <c r="E26" s="171">
        <f>'[28]Power West P&amp;L'!E26</f>
        <v>2073.7330832456501</v>
      </c>
      <c r="F26" s="171">
        <f>'[28]Power West P&amp;L'!F26</f>
        <v>42317.911050899762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42317.911050899762</v>
      </c>
      <c r="K26" s="171">
        <f>'[28]Power West P&amp;L'!K26</f>
        <v>778230.51028966112</v>
      </c>
      <c r="L26" s="138"/>
      <c r="M26" s="138">
        <f>+[25]WEST_DPR!G71-[25]WEST_DPR!G67</f>
        <v>660244.87892071577</v>
      </c>
      <c r="N26" s="155">
        <f t="shared" si="0"/>
        <v>-117985.63136894535</v>
      </c>
      <c r="O26" s="154">
        <f>'[27]Power West P&amp;L'!J26+D26-K26</f>
        <v>-661707.45099979243</v>
      </c>
      <c r="P26" s="154">
        <f>'[27]Power West P&amp;L'!F26+D26-F26</f>
        <v>-40428.812255020763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-672389.93239254528</v>
      </c>
      <c r="E32" s="173">
        <f>'[28]Power West P&amp;L'!E32</f>
        <v>-1666059.0295412475</v>
      </c>
      <c r="F32" s="173">
        <f>'[28]Power West P&amp;L'!F32</f>
        <v>486093.59054544533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486093.59054544533</v>
      </c>
      <c r="K32" s="174">
        <f>'[28]Power West P&amp;L'!K32</f>
        <v>168425289.20567927</v>
      </c>
      <c r="L32" s="167"/>
      <c r="M32" s="167">
        <f>SUM(M19:M26)</f>
        <v>155355726.04382655</v>
      </c>
      <c r="N32" s="155">
        <f>M32-K32-11044</f>
        <v>-13080607.161852717</v>
      </c>
      <c r="O32" s="154">
        <f>'[27]Power West P&amp;L'!J32+D32-K32</f>
        <v>-29361467.929837942</v>
      </c>
      <c r="P32" s="154">
        <f>'[27]Power West P&amp;L'!F32+D32-F32</f>
        <v>-2341638.2139812838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-7369729.4512265678</v>
      </c>
      <c r="E34" s="173">
        <f>'[28]Power West P&amp;L'!E34</f>
        <v>-10632593.001831388</v>
      </c>
      <c r="F34" s="173">
        <f>'[28]Power West P&amp;L'!F34</f>
        <v>-11888046.095747452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-11879686.095747452</v>
      </c>
      <c r="K34" s="174">
        <f>'[28]Power West P&amp;L'!K34</f>
        <v>772660052.87378216</v>
      </c>
      <c r="L34" s="157">
        <f>'[28]Power West P&amp;L'!$K$34</f>
        <v>772660052.87378216</v>
      </c>
      <c r="M34" s="167">
        <f>M32+M18</f>
        <v>630786428.41555297</v>
      </c>
      <c r="N34" s="155"/>
      <c r="O34" s="154">
        <f>'[27]Power West P&amp;L'!J34+D34-K34</f>
        <v>-173423103.09140074</v>
      </c>
      <c r="P34" s="154">
        <f>'[27]Power West P&amp;L'!F34+D34-F34</f>
        <v>-2638666.5585608967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-7369729.4512265678</v>
      </c>
      <c r="E36" s="173">
        <f>'[28]Power West P&amp;L'!E36</f>
        <v>-10624233.001831388</v>
      </c>
      <c r="F36" s="173">
        <f>'[28]Power West P&amp;L'!F36</f>
        <v>-11879686.095747452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-11871326.095747452</v>
      </c>
      <c r="K36" s="174">
        <f>'[28]Power West P&amp;L'!K36</f>
        <v>781292337.87378216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72505.575076932248</v>
      </c>
      <c r="E37" s="171">
        <f>'[28]Power West P&amp;L'!E38</f>
        <v>-241002.8067061833</v>
      </c>
      <c r="F37" s="171">
        <f>'[28]Power West P&amp;L'!F38</f>
        <v>-256891.37890161262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-256891.37890161262</v>
      </c>
      <c r="K37" s="171">
        <f>'[28]Power West P&amp;L'!K38</f>
        <v>-1182362.3629284441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40110.115732149905</v>
      </c>
      <c r="E38" s="171">
        <f>'[28]Power West P&amp;L'!E39</f>
        <v>94198.844013440714</v>
      </c>
      <c r="F38" s="171">
        <f>'[28]Power West P&amp;L'!F39</f>
        <v>123422.96966908217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123422.96966908217</v>
      </c>
      <c r="K38" s="171">
        <f>'[28]Power West P&amp;L'!K39</f>
        <v>556465.54407544166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2298.8921580973224</v>
      </c>
      <c r="E39" s="171">
        <f>'[28]Power West P&amp;L'!E40</f>
        <v>3766.9315201796589</v>
      </c>
      <c r="F39" s="171">
        <f>'[28]Power West P&amp;L'!F40</f>
        <v>3992.1282281170347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3992.1282281170347</v>
      </c>
      <c r="K39" s="171">
        <f>'[28]Power West P&amp;L'!K40</f>
        <v>57934.972593930564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-231502.26098271168</v>
      </c>
      <c r="E41" s="171">
        <f>'[28]Power West P&amp;L'!E42</f>
        <v>964755.20164993324</v>
      </c>
      <c r="F41" s="171">
        <f>'[28]Power West P&amp;L'!F42</f>
        <v>2325626.4575189236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2325626.4575189236</v>
      </c>
      <c r="K41" s="171">
        <f>'[28]Power West P&amp;L'!K42</f>
        <v>240101987.02343869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-116587.6780155322</v>
      </c>
      <c r="E42" s="173">
        <f>'[28]Power West P&amp;L'!E43</f>
        <v>821718.17047737027</v>
      </c>
      <c r="F42" s="173">
        <f>'[28]Power West P&amp;L'!F43</f>
        <v>2756159.5048848521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2756159.5048848521</v>
      </c>
      <c r="K42" s="174">
        <f>'[28]Power West P&amp;L'!K43</f>
        <v>319641595.90487182</v>
      </c>
      <c r="L42" s="157">
        <f>'[28]Power West P&amp;L'!$K$39</f>
        <v>556465.54407544166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-7486317.1292420998</v>
      </c>
      <c r="E43" s="173">
        <f>'[28]Power West P&amp;L'!E44</f>
        <v>-9802514.8313540183</v>
      </c>
      <c r="F43" s="173">
        <f>'[28]Power West P&amp;L'!F44</f>
        <v>-9123526.5908626001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-9115166.5908626001</v>
      </c>
      <c r="K43" s="174">
        <f>'[28]Power West P&amp;L'!K44</f>
        <v>1100933933.7786541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2023-09-10T11:26:58Z</dcterms:modified>
</cp:coreProperties>
</file>