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<sst xmlns="http://schemas.openxmlformats.org/spreadsheetml/2006/main" count="328" uniqueCount="218">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</sst>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37186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467324.53204780864</v>
          </cell>
          <cell r="E8">
            <v>2232419.5571570173</v>
          </cell>
          <cell r="F8">
            <v>4240354.6498749712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4240354.6498749712</v>
          </cell>
          <cell r="K8">
            <v>78350881.848891169</v>
          </cell>
        </row>
        <row r="9">
          <cell r="D9">
            <v>1238342.5191982957</v>
          </cell>
          <cell r="E9">
            <v>-1164430.9729123479</v>
          </cell>
          <cell r="F9">
            <v>1643758.2329740035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1643758.2329740035</v>
          </cell>
          <cell r="K9">
            <v>188853642.82276338</v>
          </cell>
        </row>
        <row r="10">
          <cell r="D10">
            <v>-795323.22769089416</v>
          </cell>
          <cell r="E10">
            <v>-2894587.2504777405</v>
          </cell>
          <cell r="F10">
            <v>-5168014.0579835381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-5168014.0579835381</v>
          </cell>
          <cell r="K10">
            <v>126057749.14707124</v>
          </cell>
        </row>
        <row r="11">
          <cell r="D11">
            <v>-3293836.6382574569</v>
          </cell>
          <cell r="E11">
            <v>-10701932.736394472</v>
          </cell>
          <cell r="F11">
            <v>-5337611.5485207262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-5337611.5485207262</v>
          </cell>
          <cell r="K11">
            <v>166669577.97270006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-10706.37256339271</v>
          </cell>
          <cell r="E13">
            <v>-10604.198478298975</v>
          </cell>
          <cell r="F13">
            <v>-41285.693430149215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-41285.693430149215</v>
          </cell>
          <cell r="K13">
            <v>-401377.33104489674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-2394199.1872656397</v>
          </cell>
          <cell r="E18">
            <v>-12539135.601105845</v>
          </cell>
          <cell r="F18">
            <v>-4662798.4170854315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-4662798.4170854315</v>
          </cell>
          <cell r="K18">
            <v>559530474.93731034</v>
          </cell>
        </row>
        <row r="19">
          <cell r="D19">
            <v>-303864.62320031412</v>
          </cell>
          <cell r="E19">
            <v>-1126140.0156129748</v>
          </cell>
          <cell r="F19">
            <v>-464413.22964277345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-464413.22964277345</v>
          </cell>
          <cell r="K19">
            <v>73927533.308275461</v>
          </cell>
        </row>
        <row r="20">
          <cell r="D20">
            <v>-71663.527962326072</v>
          </cell>
          <cell r="E20">
            <v>-339555.98914977349</v>
          </cell>
          <cell r="F20">
            <v>-149015.92573759216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-149015.92573759216</v>
          </cell>
          <cell r="K20">
            <v>31954556.431475133</v>
          </cell>
        </row>
        <row r="21">
          <cell r="D21">
            <v>7448.61936909426</v>
          </cell>
          <cell r="E21">
            <v>-693194.1017722683</v>
          </cell>
          <cell r="F21">
            <v>1412703.655389793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1412703.655389793</v>
          </cell>
          <cell r="K21">
            <v>31569668.871830516</v>
          </cell>
        </row>
        <row r="22">
          <cell r="D22">
            <v>0</v>
          </cell>
          <cell r="E22">
            <v>15448.57648093719</v>
          </cell>
          <cell r="F22">
            <v>285271.48950736044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285271.48950736044</v>
          </cell>
          <cell r="K22">
            <v>21937282.334047221</v>
          </cell>
        </row>
        <row r="23">
          <cell r="D23">
            <v>-20.440322968875989</v>
          </cell>
          <cell r="E23">
            <v>-298.93904374248814</v>
          </cell>
          <cell r="F23">
            <v>-1210.6942000592746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-1210.6942000592746</v>
          </cell>
          <cell r="K23">
            <v>-611141.26445472485</v>
          </cell>
        </row>
        <row r="24">
          <cell r="D24">
            <v>7804.5182054762263</v>
          </cell>
          <cell r="E24">
            <v>-6836.5743421246007</v>
          </cell>
          <cell r="F24">
            <v>18422.225105519618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18422.225105519618</v>
          </cell>
          <cell r="K24">
            <v>1169362.9010187951</v>
          </cell>
        </row>
        <row r="25">
          <cell r="D25">
            <v>9545.5380705939606</v>
          </cell>
          <cell r="E25">
            <v>227582.50415334577</v>
          </cell>
          <cell r="F25">
            <v>452849.95006650232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452849.95006650232</v>
          </cell>
          <cell r="K25">
            <v>8810627.9041913971</v>
          </cell>
        </row>
        <row r="26">
          <cell r="D26">
            <v>-175.30550664906332</v>
          </cell>
          <cell r="E26">
            <v>1864.5087930191512</v>
          </cell>
          <cell r="F26">
            <v>41258.250007964991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41258.250007964991</v>
          </cell>
          <cell r="K26">
            <v>777170.84924672637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-350925.2213470937</v>
          </cell>
          <cell r="E32">
            <v>-2090971.0700435261</v>
          </cell>
          <cell r="F32">
            <v>1595865.7204967153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1595865.7204967153</v>
          </cell>
          <cell r="K32">
            <v>169535061.33563054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-2745124.4086127332</v>
          </cell>
          <cell r="E34">
            <v>-14630106.671149369</v>
          </cell>
          <cell r="F34">
            <v>-3066932.6965887165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-3066932.6965887165</v>
          </cell>
          <cell r="K34">
            <v>781481166.27294087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-2745124.4086127332</v>
          </cell>
          <cell r="E36">
            <v>-14630106.671149369</v>
          </cell>
          <cell r="F36">
            <v>-3066932.6965887165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-3066932.6965887165</v>
          </cell>
          <cell r="K36">
            <v>790105091.27294087</v>
          </cell>
        </row>
        <row r="38">
          <cell r="D38">
            <v>-41888.965876582282</v>
          </cell>
          <cell r="E38">
            <v>-323083.83274704713</v>
          </cell>
          <cell r="F38">
            <v>-329439.21826253156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-329439.21826253156</v>
          </cell>
          <cell r="K38">
            <v>-1254910.2022893629</v>
          </cell>
        </row>
        <row r="39">
          <cell r="D39">
            <v>1080.8349291385075</v>
          </cell>
          <cell r="E39">
            <v>47100.424770515499</v>
          </cell>
          <cell r="F39">
            <v>73358.787889267216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73358.787889267216</v>
          </cell>
          <cell r="K39">
            <v>506401.36229562678</v>
          </cell>
        </row>
        <row r="40">
          <cell r="D40">
            <v>-159.08835295693265</v>
          </cell>
          <cell r="E40">
            <v>-379.67015120784311</v>
          </cell>
          <cell r="F40">
            <v>-185.64399344011235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-185.64399344011235</v>
          </cell>
          <cell r="K40">
            <v>53757.200372373423</v>
          </cell>
        </row>
        <row r="41">
          <cell r="D41">
            <v>0</v>
          </cell>
          <cell r="E41">
            <v>169.77195071433195</v>
          </cell>
          <cell r="F41">
            <v>560081.13956509007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560081.13956509007</v>
          </cell>
          <cell r="K41">
            <v>80107642.538886964</v>
          </cell>
        </row>
        <row r="42">
          <cell r="D42">
            <v>270461.20659464411</v>
          </cell>
          <cell r="E42">
            <v>973170.04571611248</v>
          </cell>
          <cell r="F42">
            <v>2464765.7743130312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2464765.7743130312</v>
          </cell>
          <cell r="K42">
            <v>240241126.34023279</v>
          </cell>
        </row>
        <row r="43">
          <cell r="D43">
            <v>229493.98729424342</v>
          </cell>
          <cell r="E43">
            <v>696976.73953908728</v>
          </cell>
          <cell r="F43">
            <v>2768580.8395114169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2768580.8395114169</v>
          </cell>
          <cell r="K43">
            <v>319654017.23949838</v>
          </cell>
        </row>
        <row r="44">
          <cell r="D44">
            <v>-2515630.4213184901</v>
          </cell>
          <cell r="E44">
            <v>-13933129.931610283</v>
          </cell>
          <cell r="F44">
            <v>-298351.85707729962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-298351.85707729962</v>
          </cell>
          <cell r="K44">
            <v>1109759108.5124393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37186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467324.53204780864</v>
      </c>
      <c r="E8" s="171">
        <f>'[28]Power West P&amp;L'!E8</f>
        <v>2232419.5571570173</v>
      </c>
      <c r="F8" s="171">
        <f>'[28]Power West P&amp;L'!F8</f>
        <v>4240354.6498749712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4240354.6498749712</v>
      </c>
      <c r="K8" s="171">
        <f>'[28]Power West P&amp;L'!K8</f>
        <v>78350881.848891169</v>
      </c>
      <c r="L8" s="165">
        <f>'[28]Power West P&amp;L'!$K$8</f>
        <v>78350881.848891169</v>
      </c>
      <c r="M8" s="138">
        <f>+[25]WEST_DPR!BB71-[25]WEST_DPR!BB67</f>
        <v>75538505.774925128</v>
      </c>
      <c r="N8" s="155">
        <f>M8-K8+37229*0</f>
        <v>-2812376.0739660412</v>
      </c>
      <c r="O8" s="154">
        <f>'[27]Power West P&amp;L'!J8+D8-K8</f>
        <v>-6411758.3330509067</v>
      </c>
      <c r="P8" s="154">
        <f>'[27]Power West P&amp;L'!F8+D8-F8</f>
        <v>-3891763.7667854913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1238342.5191982957</v>
      </c>
      <c r="E9" s="171">
        <f>'[28]Power West P&amp;L'!E9</f>
        <v>-1164430.9729123479</v>
      </c>
      <c r="F9" s="171">
        <f>'[28]Power West P&amp;L'!F9</f>
        <v>1643758.2329740035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1643758.2329740035</v>
      </c>
      <c r="K9" s="171">
        <f>'[28]Power West P&amp;L'!K9</f>
        <v>188853642.82276338</v>
      </c>
      <c r="L9" s="165">
        <f>'[28]Power West P&amp;L'!$K$9</f>
        <v>188853642.82276338</v>
      </c>
      <c r="M9" s="138">
        <f>+[25]WEST_DPR!BJ71-[25]WEST_DPR!BJ67</f>
        <v>158420500.42941776</v>
      </c>
      <c r="N9" s="155">
        <f>M9-K9+450636</f>
        <v>-29982506.393345624</v>
      </c>
      <c r="O9" s="154">
        <f>'[27]Power West P&amp;L'!J9+D9-K9</f>
        <v>-53054353.703391969</v>
      </c>
      <c r="P9" s="154">
        <f>'[27]Power West P&amp;L'!F9+D9-F9</f>
        <v>-4688552.1350263078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-795323.22769089416</v>
      </c>
      <c r="E10" s="171">
        <f>'[28]Power West P&amp;L'!E10</f>
        <v>-2894587.2504777405</v>
      </c>
      <c r="F10" s="171">
        <f>'[28]Power West P&amp;L'!F10</f>
        <v>-5168014.0579835381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-5168014.0579835381</v>
      </c>
      <c r="K10" s="171">
        <f>'[28]Power West P&amp;L'!K10</f>
        <v>126057749.14707124</v>
      </c>
      <c r="L10" s="165">
        <f>'[28]Power West P&amp;L'!$K$10</f>
        <v>126057749.14707124</v>
      </c>
      <c r="M10" s="138">
        <f>+[25]WEST_DPR!BR71-[25]WEST_DPR!BR67</f>
        <v>124822750.37166366</v>
      </c>
      <c r="N10" s="155">
        <f>M10-K10</f>
        <v>-1234998.7754075825</v>
      </c>
      <c r="O10" s="154">
        <f>'[27]Power West P&amp;L'!J10+D10-K10</f>
        <v>-6926468.2244779319</v>
      </c>
      <c r="P10" s="154">
        <f>'[27]Power West P&amp;L'!F10+D10-F10</f>
        <v>3541726.8016961175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-3293836.6382574569</v>
      </c>
      <c r="E11" s="171">
        <f>'[28]Power West P&amp;L'!E11</f>
        <v>-10701932.736394472</v>
      </c>
      <c r="F11" s="171">
        <f>'[28]Power West P&amp;L'!F11</f>
        <v>-5337611.5485207262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-5337611.5485207262</v>
      </c>
      <c r="K11" s="171">
        <f>'[28]Power West P&amp;L'!K11</f>
        <v>166669577.97270006</v>
      </c>
      <c r="L11" s="165">
        <f>'[28]Power West P&amp;L'!$K$11</f>
        <v>166669577.97270006</v>
      </c>
      <c r="M11" s="138">
        <f>+[25]WEST_DPR!BZ71-[25]WEST_DPR!BZ67</f>
        <v>121561554.88213903</v>
      </c>
      <c r="N11" s="155">
        <f>M11-K11-98453</f>
        <v>-45206476.090561032</v>
      </c>
      <c r="O11" s="154">
        <f>'[27]Power West P&amp;L'!J11+D11-K11</f>
        <v>-67840504.586891919</v>
      </c>
      <c r="P11" s="154">
        <f>'[27]Power West P&amp;L'!F11+D11-F11</f>
        <v>1357663.0844191047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-10706.37256339271</v>
      </c>
      <c r="E13" s="171">
        <f>'[28]Power West P&amp;L'!E13</f>
        <v>-10604.198478298975</v>
      </c>
      <c r="F13" s="171">
        <f>'[28]Power West P&amp;L'!F13</f>
        <v>-41285.693430149215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-41285.693430149215</v>
      </c>
      <c r="K13" s="171">
        <f>'[28]Power West P&amp;L'!K13</f>
        <v>-401377.33104489674</v>
      </c>
      <c r="L13" s="165"/>
      <c r="M13" s="166">
        <f>+[25]WEST_DPR!CB71-[25]WEST_DPR!CB67</f>
        <v>-407500.83352071734</v>
      </c>
      <c r="N13" s="155">
        <f>M13-K13</f>
        <v>-6123.5024758205982</v>
      </c>
      <c r="O13" s="154">
        <f>'[27]Power West P&amp;L'!J13+D13-K13</f>
        <v>1546035.6258464167</v>
      </c>
      <c r="P13" s="154">
        <f>'[27]Power West P&amp;L'!F13+D13-F13</f>
        <v>-15118.783177808145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78350881.848891169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-78350881.848891169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78350881.848891169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-78350881.848891169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78350881.848891169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-78350881.848891169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78350881.848891169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-78350881.848891169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-2394199.1872656397</v>
      </c>
      <c r="E18" s="173">
        <f>'[28]Power West P&amp;L'!E18</f>
        <v>-12539135.601105845</v>
      </c>
      <c r="F18" s="173">
        <f>'[28]Power West P&amp;L'!F18</f>
        <v>-4662798.4170854315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-4662798.4170854315</v>
      </c>
      <c r="K18" s="174">
        <f>'[28]Power West P&amp;L'!K18</f>
        <v>559530474.93731034</v>
      </c>
      <c r="L18" s="165"/>
      <c r="M18" s="167">
        <f>SUM(M8:M13)</f>
        <v>475430702.37172645</v>
      </c>
      <c r="N18" s="155">
        <f>M18-K18+508218-37230</f>
        <v>-83628784.565583885</v>
      </c>
      <c r="O18" s="154">
        <f>'[27]Power West P&amp;L'!J18+D18-K18</f>
        <v>-132696234.0992018</v>
      </c>
      <c r="P18" s="154">
        <f>'[27]Power West P&amp;L'!F18+D18-F18</f>
        <v>-3705229.2822186965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-303864.62320031412</v>
      </c>
      <c r="E19" s="171">
        <f>'[28]Power West P&amp;L'!E19</f>
        <v>-1126140.0156129748</v>
      </c>
      <c r="F19" s="171">
        <f>'[28]Power West P&amp;L'!F19</f>
        <v>-464413.22964277345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-464413.22964277345</v>
      </c>
      <c r="K19" s="171">
        <f>'[28]Power West P&amp;L'!K19</f>
        <v>73927533.308275461</v>
      </c>
      <c r="L19" s="165">
        <f>'[28]Power West P&amp;L'!$K$19</f>
        <v>73927533.308275461</v>
      </c>
      <c r="M19" s="138">
        <f>[25]WEST_DPR!E71-[25]WEST_DPR!E67</f>
        <v>68589266.355120391</v>
      </c>
      <c r="N19" s="155">
        <f>M19-K19-8810</f>
        <v>-5347076.9531550705</v>
      </c>
      <c r="O19" s="154">
        <f>'[27]Power West P&amp;L'!J19+D19-K19</f>
        <v>-14723885.34051615</v>
      </c>
      <c r="P19" s="154">
        <f>'[27]Power West P&amp;L'!F19+D19-F19</f>
        <v>-22807.632408446458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-71663.527962326072</v>
      </c>
      <c r="E20" s="171">
        <f>'[28]Power West P&amp;L'!E20</f>
        <v>-339555.98914977349</v>
      </c>
      <c r="F20" s="171">
        <f>'[28]Power West P&amp;L'!F20</f>
        <v>-149015.92573759216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-149015.92573759216</v>
      </c>
      <c r="K20" s="171">
        <f>'[28]Power West P&amp;L'!K20</f>
        <v>31954556.431475133</v>
      </c>
      <c r="L20" s="165">
        <f>'[28]Power West P&amp;L'!$K$20</f>
        <v>31954556.431475133</v>
      </c>
      <c r="M20" s="138">
        <f>+[25]WEST_DPR!P71-[25]WEST_DPR!P67</f>
        <v>31206704.55262021</v>
      </c>
      <c r="N20" s="155">
        <f>M20-K20-1218</f>
        <v>-749069.87885492295</v>
      </c>
      <c r="O20" s="154">
        <f>'[27]Power West P&amp;L'!J20+D20-K20</f>
        <v>-3482604.9582658336</v>
      </c>
      <c r="P20" s="154">
        <f>'[27]Power West P&amp;L'!F20+D20-F20</f>
        <v>-20494.085045817686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7448.61936909426</v>
      </c>
      <c r="E21" s="171">
        <f>'[28]Power West P&amp;L'!E21</f>
        <v>-693194.1017722683</v>
      </c>
      <c r="F21" s="171">
        <f>'[28]Power West P&amp;L'!F21</f>
        <v>1412703.655389793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1412703.655389793</v>
      </c>
      <c r="K21" s="171">
        <f>'[28]Power West P&amp;L'!K21</f>
        <v>31569668.871830516</v>
      </c>
      <c r="L21" s="165">
        <f>'[28]Power West P&amp;L'!$K$21</f>
        <v>31569668.871830516</v>
      </c>
      <c r="M21" s="138">
        <f>+[25]WEST_DPR!AF71-[25]WEST_DPR!AF67</f>
        <v>27837071.475512806</v>
      </c>
      <c r="N21" s="155">
        <f>M21-K21</f>
        <v>-3732597.3963177092</v>
      </c>
      <c r="O21" s="154">
        <f>'[27]Power West P&amp;L'!J21+D21-K21</f>
        <v>-5297230.9805261679</v>
      </c>
      <c r="P21" s="154">
        <f>'[27]Power West P&amp;L'!F21+D21-F21</f>
        <v>-2290776.5255571478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15448.57648093719</v>
      </c>
      <c r="F22" s="171">
        <f>'[28]Power West P&amp;L'!F22</f>
        <v>285271.48950736044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285271.48950736044</v>
      </c>
      <c r="K22" s="171">
        <f>'[28]Power West P&amp;L'!K22</f>
        <v>21937282.334047221</v>
      </c>
      <c r="L22" s="165"/>
      <c r="M22" s="138">
        <f>+[25]WEST_DPR!AL71-[25]WEST_DPR!AL67</f>
        <v>20184501.923615593</v>
      </c>
      <c r="N22" s="155">
        <f>M22-K22-1016</f>
        <v>-1753796.4104316272</v>
      </c>
      <c r="O22" s="154">
        <f>'[27]Power West P&amp;L'!J22+D22-K22</f>
        <v>-2388161.1449288167</v>
      </c>
      <c r="P22" s="154">
        <f>'[27]Power West P&amp;L'!F22+D22-F22</f>
        <v>-262492.8088034534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-20.440322968875989</v>
      </c>
      <c r="E23" s="171">
        <f>'[28]Power West P&amp;L'!E23</f>
        <v>-298.93904374248814</v>
      </c>
      <c r="F23" s="171">
        <f>'[28]Power West P&amp;L'!F23</f>
        <v>-1210.6942000592746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-1210.6942000592746</v>
      </c>
      <c r="K23" s="171">
        <f>'[28]Power West P&amp;L'!K23</f>
        <v>-611141.26445472485</v>
      </c>
      <c r="L23" s="138"/>
      <c r="M23" s="138">
        <f>+[25]WEST_DPR!X71-[25]WEST_DPR!X67</f>
        <v>-295771.89968011307</v>
      </c>
      <c r="N23" s="155">
        <f t="shared" ref="N23:N31" si="0">M23-K23</f>
        <v>315369.36477461178</v>
      </c>
      <c r="O23" s="154">
        <f>'[27]Power West P&amp;L'!J23+D23-K23</f>
        <v>-12155.05846962356</v>
      </c>
      <c r="P23" s="154">
        <f>'[27]Power West P&amp;L'!F23+D23-F23</f>
        <v>1694.4054305012078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7804.5182054762263</v>
      </c>
      <c r="E24" s="171">
        <f>'[28]Power West P&amp;L'!E24</f>
        <v>-6836.5743421246007</v>
      </c>
      <c r="F24" s="171">
        <f>'[28]Power West P&amp;L'!F24</f>
        <v>18422.225105519618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18422.225105519618</v>
      </c>
      <c r="K24" s="171">
        <f>'[28]Power West P&amp;L'!K24</f>
        <v>1169362.9010187951</v>
      </c>
      <c r="L24" s="138"/>
      <c r="M24" s="166">
        <f>+[25]WEST_DPR!AN71-[25]WEST_DPR!AN67</f>
        <v>842405.22951942624</v>
      </c>
      <c r="N24" s="155">
        <f t="shared" si="0"/>
        <v>-326957.67149936885</v>
      </c>
      <c r="O24" s="154">
        <f>'[27]Power West P&amp;L'!J24+D24-K24</f>
        <v>-433473.27520445024</v>
      </c>
      <c r="P24" s="154">
        <f>'[27]Power West P&amp;L'!F24+D24-F24</f>
        <v>-10617.706900043391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9545.5380705939606</v>
      </c>
      <c r="E25" s="171">
        <f>'[28]Power West P&amp;L'!E25</f>
        <v>227582.50415334577</v>
      </c>
      <c r="F25" s="171">
        <f>'[28]Power West P&amp;L'!F25</f>
        <v>452849.95006650232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452849.95006650232</v>
      </c>
      <c r="K25" s="171">
        <f>'[28]Power West P&amp;L'!K25</f>
        <v>8810627.9041913971</v>
      </c>
      <c r="L25" s="138"/>
      <c r="M25" s="138">
        <f>+[25]WEST_DPR!AM71-[25]WEST_DPR!AM67</f>
        <v>6331303.5281975279</v>
      </c>
      <c r="N25" s="155">
        <f t="shared" si="0"/>
        <v>-2479324.3759938693</v>
      </c>
      <c r="O25" s="154">
        <f>'[27]Power West P&amp;L'!J25+D25-K25</f>
        <v>-3150331.3526683822</v>
      </c>
      <c r="P25" s="154">
        <f>'[27]Power West P&amp;L'!F25+D25-F25</f>
        <v>-483796.68018311402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-175.30550664906332</v>
      </c>
      <c r="E26" s="171">
        <f>'[28]Power West P&amp;L'!E26</f>
        <v>1864.5087930191512</v>
      </c>
      <c r="F26" s="171">
        <f>'[28]Power West P&amp;L'!F26</f>
        <v>41258.250007964991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41258.250007964991</v>
      </c>
      <c r="K26" s="171">
        <f>'[28]Power West P&amp;L'!K26</f>
        <v>777170.84924672637</v>
      </c>
      <c r="L26" s="138"/>
      <c r="M26" s="138">
        <f>+[25]WEST_DPR!G71-[25]WEST_DPR!G67</f>
        <v>660244.87892071577</v>
      </c>
      <c r="N26" s="155">
        <f t="shared" si="0"/>
        <v>-116925.9703260106</v>
      </c>
      <c r="O26" s="154">
        <f>'[27]Power West P&amp;L'!J26+D26-K26</f>
        <v>-661933.23816435225</v>
      </c>
      <c r="P26" s="154">
        <f>'[27]Power West P&amp;L'!F26+D26-F26</f>
        <v>-40654.599419580562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-350925.2213470937</v>
      </c>
      <c r="E32" s="173">
        <f>'[28]Power West P&amp;L'!E32</f>
        <v>-2090971.0700435261</v>
      </c>
      <c r="F32" s="173">
        <f>'[28]Power West P&amp;L'!F32</f>
        <v>1595865.7204967153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1595865.7204967153</v>
      </c>
      <c r="K32" s="174">
        <f>'[28]Power West P&amp;L'!K32</f>
        <v>169535061.33563054</v>
      </c>
      <c r="L32" s="167"/>
      <c r="M32" s="167">
        <f>SUM(M19:M26)</f>
        <v>155355726.04382655</v>
      </c>
      <c r="N32" s="155">
        <f>M32-K32-11044</f>
        <v>-14190379.291803986</v>
      </c>
      <c r="O32" s="154">
        <f>'[27]Power West P&amp;L'!J32+D32-K32</f>
        <v>-30149775.348743767</v>
      </c>
      <c r="P32" s="154">
        <f>'[27]Power West P&amp;L'!F32+D32-F32</f>
        <v>-3129945.6328871017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-2745124.4086127332</v>
      </c>
      <c r="E34" s="173">
        <f>'[28]Power West P&amp;L'!E34</f>
        <v>-14630106.671149369</v>
      </c>
      <c r="F34" s="173">
        <f>'[28]Power West P&amp;L'!F34</f>
        <v>-3066932.6965887165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-3066932.6965887165</v>
      </c>
      <c r="K34" s="174">
        <f>'[28]Power West P&amp;L'!K34</f>
        <v>781481166.27294087</v>
      </c>
      <c r="L34" s="157">
        <f>'[28]Power West P&amp;L'!$K$34</f>
        <v>781481166.27294087</v>
      </c>
      <c r="M34" s="167">
        <f>M32+M18</f>
        <v>630786428.41555297</v>
      </c>
      <c r="N34" s="155"/>
      <c r="O34" s="154">
        <f>'[27]Power West P&amp;L'!J34+D34-K34</f>
        <v>-177619611.44794559</v>
      </c>
      <c r="P34" s="154">
        <f>'[27]Power West P&amp;L'!F34+D34-F34</f>
        <v>-6835174.9151057983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-2745124.4086127332</v>
      </c>
      <c r="E36" s="173">
        <f>'[28]Power West P&amp;L'!E36</f>
        <v>-14630106.671149369</v>
      </c>
      <c r="F36" s="173">
        <f>'[28]Power West P&amp;L'!F36</f>
        <v>-3066932.6965887165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-3066932.6965887165</v>
      </c>
      <c r="K36" s="174">
        <f>'[28]Power West P&amp;L'!K36</f>
        <v>790105091.27294087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-41888.965876582282</v>
      </c>
      <c r="E37" s="171">
        <f>'[28]Power West P&amp;L'!E38</f>
        <v>-323083.83274704713</v>
      </c>
      <c r="F37" s="171">
        <f>'[28]Power West P&amp;L'!F38</f>
        <v>-329439.21826253156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-329439.21826253156</v>
      </c>
      <c r="K37" s="171">
        <f>'[28]Power West P&amp;L'!K38</f>
        <v>-1254910.2022893629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1080.8349291385075</v>
      </c>
      <c r="E38" s="171">
        <f>'[28]Power West P&amp;L'!E39</f>
        <v>47100.424770515499</v>
      </c>
      <c r="F38" s="171">
        <f>'[28]Power West P&amp;L'!F39</f>
        <v>73358.787889267216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73358.787889267216</v>
      </c>
      <c r="K38" s="171">
        <f>'[28]Power West P&amp;L'!K39</f>
        <v>506401.36229562678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-159.08835295693265</v>
      </c>
      <c r="E39" s="171">
        <f>'[28]Power West P&amp;L'!E40</f>
        <v>-379.67015120784311</v>
      </c>
      <c r="F39" s="171">
        <f>'[28]Power West P&amp;L'!F40</f>
        <v>-185.64399344011235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-185.64399344011235</v>
      </c>
      <c r="K39" s="171">
        <f>'[28]Power West P&amp;L'!K40</f>
        <v>53757.200372373423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169.77195071433195</v>
      </c>
      <c r="F40" s="171">
        <f>'[28]Power West P&amp;L'!F41</f>
        <v>560081.13956509007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560081.13956509007</v>
      </c>
      <c r="K40" s="171">
        <f>'[28]Power West P&amp;L'!K41</f>
        <v>80107642.538886964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270461.20659464411</v>
      </c>
      <c r="E41" s="171">
        <f>'[28]Power West P&amp;L'!E42</f>
        <v>973170.04571611248</v>
      </c>
      <c r="F41" s="171">
        <f>'[28]Power West P&amp;L'!F42</f>
        <v>2464765.7743130312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2464765.7743130312</v>
      </c>
      <c r="K41" s="171">
        <f>'[28]Power West P&amp;L'!K42</f>
        <v>240241126.34023279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229493.98729424342</v>
      </c>
      <c r="E42" s="173">
        <f>'[28]Power West P&amp;L'!E43</f>
        <v>696976.73953908728</v>
      </c>
      <c r="F42" s="173">
        <f>'[28]Power West P&amp;L'!F43</f>
        <v>2768580.8395114169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2768580.8395114169</v>
      </c>
      <c r="K42" s="174">
        <f>'[28]Power West P&amp;L'!K43</f>
        <v>319654017.23949838</v>
      </c>
      <c r="L42" s="157">
        <f>'[28]Power West P&amp;L'!$K$39</f>
        <v>506401.36229562678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-2515630.4213184901</v>
      </c>
      <c r="E43" s="173">
        <f>'[28]Power West P&amp;L'!E44</f>
        <v>-13933129.931610283</v>
      </c>
      <c r="F43" s="173">
        <f>'[28]Power West P&amp;L'!F44</f>
        <v>-298351.85707729962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-298351.85707729962</v>
      </c>
      <c r="K43" s="174">
        <f>'[28]Power West P&amp;L'!K44</f>
        <v>1109759108.5124393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2023-09-10T11:27:08Z</dcterms:modified>
</cp:coreProperties>
</file>