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<sst xmlns="http://schemas.openxmlformats.org/spreadsheetml/2006/main" count="328" uniqueCount="218">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</sst>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37181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-345973.53222444397</v>
          </cell>
          <cell r="E8">
            <v>444632.46958938963</v>
          </cell>
          <cell r="F8">
            <v>2356420.0781660997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2356420.0781660997</v>
          </cell>
          <cell r="K8">
            <v>76466947.277182296</v>
          </cell>
        </row>
        <row r="9">
          <cell r="D9">
            <v>48426.60119568638</v>
          </cell>
          <cell r="E9">
            <v>-1537556.1034935461</v>
          </cell>
          <cell r="F9">
            <v>2901993.5137384855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2901993.5137384855</v>
          </cell>
          <cell r="K9">
            <v>190111878.1035279</v>
          </cell>
        </row>
        <row r="10">
          <cell r="D10">
            <v>-428516.29738223739</v>
          </cell>
          <cell r="E10">
            <v>-1855729.2499775514</v>
          </cell>
          <cell r="F10">
            <v>-3574757.2616817141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-3574757.2616817141</v>
          </cell>
          <cell r="K10">
            <v>127651005.94337307</v>
          </cell>
        </row>
        <row r="11">
          <cell r="D11">
            <v>-1036143.2954769339</v>
          </cell>
          <cell r="E11">
            <v>-4649638.5742912181</v>
          </cell>
          <cell r="F11">
            <v>113676.93077889844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113676.93077889844</v>
          </cell>
          <cell r="K11">
            <v>172120866.45199969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-6247.4604240301705</v>
          </cell>
          <cell r="E13">
            <v>-32455.565659633008</v>
          </cell>
          <cell r="F13">
            <v>-41561.238168245756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-41561.238168245756</v>
          </cell>
          <cell r="K13">
            <v>-401652.87578299316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-1768453.9843119592</v>
          </cell>
          <cell r="E18">
            <v>-7630747.0238325577</v>
          </cell>
          <cell r="F18">
            <v>1755772.0228335315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1755772.0228335315</v>
          </cell>
          <cell r="K18">
            <v>565949045.37722921</v>
          </cell>
        </row>
        <row r="19">
          <cell r="D19">
            <v>-157415.01901180018</v>
          </cell>
          <cell r="E19">
            <v>-136079.29024219885</v>
          </cell>
          <cell r="F19">
            <v>-104854.77301066241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-104854.77301066241</v>
          </cell>
          <cell r="K19">
            <v>74287091.764907569</v>
          </cell>
        </row>
        <row r="20">
          <cell r="D20">
            <v>-25280.816881174222</v>
          </cell>
          <cell r="E20">
            <v>-72143.956768191187</v>
          </cell>
          <cell r="F20">
            <v>26560.887301191222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26560.887301191222</v>
          </cell>
          <cell r="K20">
            <v>32130133.244513914</v>
          </cell>
        </row>
        <row r="21">
          <cell r="D21">
            <v>-241092.68999067415</v>
          </cell>
          <cell r="E21">
            <v>-500044.47995133232</v>
          </cell>
          <cell r="F21">
            <v>1496307.7153135384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1496307.7153135384</v>
          </cell>
          <cell r="K21">
            <v>31653272.931754261</v>
          </cell>
        </row>
        <row r="22">
          <cell r="D22">
            <v>-9000</v>
          </cell>
          <cell r="E22">
            <v>60225.299820624292</v>
          </cell>
          <cell r="F22">
            <v>250656.64940032008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250656.64940032008</v>
          </cell>
          <cell r="K22">
            <v>21902667.493940182</v>
          </cell>
        </row>
        <row r="23">
          <cell r="D23">
            <v>-69.597077149664983</v>
          </cell>
          <cell r="E23">
            <v>-336.69040139607387</v>
          </cell>
          <cell r="F23">
            <v>-1055.4501050313575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-1055.4501050313575</v>
          </cell>
          <cell r="K23">
            <v>-610986.02035969694</v>
          </cell>
        </row>
        <row r="24">
          <cell r="D24">
            <v>-16936.202053634566</v>
          </cell>
          <cell r="E24">
            <v>-8081.9456234622048</v>
          </cell>
          <cell r="F24">
            <v>-4915.6597852627192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-4915.6597852627192</v>
          </cell>
          <cell r="K24">
            <v>1146025.0161280127</v>
          </cell>
        </row>
        <row r="25">
          <cell r="D25">
            <v>3055.7409914643504</v>
          </cell>
          <cell r="E25">
            <v>203853.83755067672</v>
          </cell>
          <cell r="F25">
            <v>424518.3826080148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424518.3826080148</v>
          </cell>
          <cell r="K25">
            <v>8782296.3367329091</v>
          </cell>
        </row>
        <row r="26">
          <cell r="D26">
            <v>-79.091343062114902</v>
          </cell>
          <cell r="E26">
            <v>429.08238776773214</v>
          </cell>
          <cell r="F26">
            <v>40686.427487297682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40686.427487297682</v>
          </cell>
          <cell r="K26">
            <v>776599.02672605903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-446817.67536603054</v>
          </cell>
          <cell r="E32">
            <v>-621301.46957481792</v>
          </cell>
          <cell r="F32">
            <v>2127904.1792094056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2127904.1792094056</v>
          </cell>
          <cell r="K32">
            <v>170067099.79434323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-2215271.6596779898</v>
          </cell>
          <cell r="E34">
            <v>-8252048.4934073761</v>
          </cell>
          <cell r="F34">
            <v>3883676.2020429373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3883676.2020429373</v>
          </cell>
          <cell r="K34">
            <v>788431775.17157245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-2215271.6596779898</v>
          </cell>
          <cell r="E36">
            <v>-8252048.4934073761</v>
          </cell>
          <cell r="F36">
            <v>3883676.2020429373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3883676.2020429373</v>
          </cell>
          <cell r="K36">
            <v>797055700.17157245</v>
          </cell>
        </row>
        <row r="38">
          <cell r="D38">
            <v>36300.39205013543</v>
          </cell>
          <cell r="E38">
            <v>2822.732069547983</v>
          </cell>
          <cell r="F38">
            <v>20105.750044073473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20105.750044073473</v>
          </cell>
          <cell r="K38">
            <v>-905365.23398275813</v>
          </cell>
        </row>
        <row r="39">
          <cell r="D39">
            <v>22814.727622858529</v>
          </cell>
          <cell r="E39">
            <v>39574.669617654858</v>
          </cell>
          <cell r="F39">
            <v>52151.029308122568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52151.029308122568</v>
          </cell>
          <cell r="K39">
            <v>485193.60371448216</v>
          </cell>
        </row>
        <row r="40">
          <cell r="D40">
            <v>12.331187716204932</v>
          </cell>
          <cell r="E40">
            <v>131.40659354748365</v>
          </cell>
          <cell r="F40">
            <v>-79.035213200297477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-79.035213200297477</v>
          </cell>
          <cell r="K40">
            <v>53863.809152613234</v>
          </cell>
        </row>
        <row r="41">
          <cell r="D41">
            <v>0</v>
          </cell>
          <cell r="E41">
            <v>164475.31359931137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446040.45722497092</v>
          </cell>
          <cell r="E42">
            <v>-108397.08834516385</v>
          </cell>
          <cell r="F42">
            <v>2061603.6736020502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2061603.6736020502</v>
          </cell>
          <cell r="K42">
            <v>239837964.2395218</v>
          </cell>
        </row>
        <row r="43">
          <cell r="D43">
            <v>505167.90808568109</v>
          </cell>
          <cell r="E43">
            <v>98607.033534897841</v>
          </cell>
          <cell r="F43">
            <v>2694831.4276524624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2694831.4276524624</v>
          </cell>
          <cell r="K43">
            <v>319580267.82763946</v>
          </cell>
        </row>
        <row r="44">
          <cell r="D44">
            <v>-1710103.7515923087</v>
          </cell>
          <cell r="E44">
            <v>-8153441.4598724786</v>
          </cell>
          <cell r="F44">
            <v>6578507.6296953997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6578507.6296953997</v>
          </cell>
          <cell r="K44">
            <v>1116635967.9992118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6" sqref="C6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37181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-345973.53222444397</v>
      </c>
      <c r="E8" s="171">
        <f>'[28]Power West P&amp;L'!E8</f>
        <v>444632.46958938963</v>
      </c>
      <c r="F8" s="171">
        <f>'[28]Power West P&amp;L'!F8</f>
        <v>2356420.0781660997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2356420.0781660997</v>
      </c>
      <c r="K8" s="171">
        <f>'[28]Power West P&amp;L'!K8</f>
        <v>76466947.277182296</v>
      </c>
      <c r="L8" s="165">
        <f>'[28]Power West P&amp;L'!$K$8</f>
        <v>76466947.277182296</v>
      </c>
      <c r="M8" s="138">
        <f>+[25]WEST_DPR!BB71-[25]WEST_DPR!BB67</f>
        <v>75538505.774925128</v>
      </c>
      <c r="N8" s="155">
        <f>M8-K8+37229*0</f>
        <v>-928441.50225716829</v>
      </c>
      <c r="O8" s="154">
        <f>'[27]Power West P&amp;L'!J8+D8-K8</f>
        <v>-5341121.8256142884</v>
      </c>
      <c r="P8" s="154">
        <f>'[27]Power West P&amp;L'!F8+D8-F8</f>
        <v>-2821127.2593488721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48426.60119568638</v>
      </c>
      <c r="E9" s="171">
        <f>'[28]Power West P&amp;L'!E9</f>
        <v>-1537556.1034935461</v>
      </c>
      <c r="F9" s="171">
        <f>'[28]Power West P&amp;L'!F9</f>
        <v>2901993.5137384855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2901993.5137384855</v>
      </c>
      <c r="K9" s="171">
        <f>'[28]Power West P&amp;L'!K9</f>
        <v>190111878.1035279</v>
      </c>
      <c r="L9" s="165">
        <f>'[28]Power West P&amp;L'!$K$9</f>
        <v>190111878.1035279</v>
      </c>
      <c r="M9" s="138">
        <f>+[25]WEST_DPR!BJ71-[25]WEST_DPR!BJ67</f>
        <v>158420500.42941776</v>
      </c>
      <c r="N9" s="155">
        <f>M9-K9+450636</f>
        <v>-31240741.674110144</v>
      </c>
      <c r="O9" s="154">
        <f>'[27]Power West P&amp;L'!J9+D9-K9</f>
        <v>-55502504.902159095</v>
      </c>
      <c r="P9" s="154">
        <f>'[27]Power West P&amp;L'!F9+D9-F9</f>
        <v>-7136703.3337933999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-428516.29738223739</v>
      </c>
      <c r="E10" s="171">
        <f>'[28]Power West P&amp;L'!E10</f>
        <v>-1855729.2499775514</v>
      </c>
      <c r="F10" s="171">
        <f>'[28]Power West P&amp;L'!F10</f>
        <v>-3574757.2616817141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-3574757.2616817141</v>
      </c>
      <c r="K10" s="171">
        <f>'[28]Power West P&amp;L'!K10</f>
        <v>127651005.94337307</v>
      </c>
      <c r="L10" s="165">
        <f>'[28]Power West P&amp;L'!$K$10</f>
        <v>127651005.94337307</v>
      </c>
      <c r="M10" s="138">
        <f>+[25]WEST_DPR!BR71-[25]WEST_DPR!BR67</f>
        <v>124822750.37166366</v>
      </c>
      <c r="N10" s="155">
        <f>M10-K10</f>
        <v>-2828255.5717094094</v>
      </c>
      <c r="O10" s="154">
        <f>'[27]Power West P&amp;L'!J10+D10-K10</f>
        <v>-8152918.0904711038</v>
      </c>
      <c r="P10" s="154">
        <f>'[27]Power West P&amp;L'!F10+D10-F10</f>
        <v>2315276.9357029502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-1036143.2954769339</v>
      </c>
      <c r="E11" s="171">
        <f>'[28]Power West P&amp;L'!E11</f>
        <v>-4649638.5742912181</v>
      </c>
      <c r="F11" s="171">
        <f>'[28]Power West P&amp;L'!F11</f>
        <v>113676.93077889844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113676.93077889844</v>
      </c>
      <c r="K11" s="171">
        <f>'[28]Power West P&amp;L'!K11</f>
        <v>172120866.45199969</v>
      </c>
      <c r="L11" s="165">
        <f>'[28]Power West P&amp;L'!$K$11</f>
        <v>172120866.45199969</v>
      </c>
      <c r="M11" s="138">
        <f>+[25]WEST_DPR!BZ71-[25]WEST_DPR!BZ67</f>
        <v>121561554.88213903</v>
      </c>
      <c r="N11" s="155">
        <f>M11-K11-98453</f>
        <v>-50657764.569860667</v>
      </c>
      <c r="O11" s="154">
        <f>'[27]Power West P&amp;L'!J11+D11-K11</f>
        <v>-71034099.723411024</v>
      </c>
      <c r="P11" s="154">
        <f>'[27]Power West P&amp;L'!F11+D11-F11</f>
        <v>-1835932.0520999969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-6247.4604240301705</v>
      </c>
      <c r="E13" s="171">
        <f>'[28]Power West P&amp;L'!E13</f>
        <v>-32455.565659633008</v>
      </c>
      <c r="F13" s="171">
        <f>'[28]Power West P&amp;L'!F13</f>
        <v>-41561.238168245756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-41561.238168245756</v>
      </c>
      <c r="K13" s="171">
        <f>'[28]Power West P&amp;L'!K13</f>
        <v>-401652.87578299316</v>
      </c>
      <c r="L13" s="165"/>
      <c r="M13" s="166">
        <f>+[25]WEST_DPR!CB71-[25]WEST_DPR!CB67</f>
        <v>-407500.83352071734</v>
      </c>
      <c r="N13" s="155">
        <f>M13-K13</f>
        <v>-5847.9577377241803</v>
      </c>
      <c r="O13" s="154">
        <f>'[27]Power West P&amp;L'!J13+D13-K13</f>
        <v>1550770.0827238755</v>
      </c>
      <c r="P13" s="154">
        <f>'[27]Power West P&amp;L'!F13+D13-F13</f>
        <v>-10384.326300349065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76466947.277182296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-76466947.277182296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76466947.277182296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-76466947.277182296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76466947.277182296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-76466947.277182296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76466947.277182296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-76466947.277182296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-1768453.9843119592</v>
      </c>
      <c r="E18" s="173">
        <f>'[28]Power West P&amp;L'!E18</f>
        <v>-7630747.0238325577</v>
      </c>
      <c r="F18" s="173">
        <f>'[28]Power West P&amp;L'!F18</f>
        <v>1755772.0228335315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1755772.0228335315</v>
      </c>
      <c r="K18" s="174">
        <f>'[28]Power West P&amp;L'!K18</f>
        <v>565949045.37722921</v>
      </c>
      <c r="L18" s="165"/>
      <c r="M18" s="167">
        <f>SUM(M8:M13)</f>
        <v>475430702.37172645</v>
      </c>
      <c r="N18" s="155">
        <f>M18-K18+508218-37230</f>
        <v>-90047355.00550276</v>
      </c>
      <c r="O18" s="154">
        <f>'[27]Power West P&amp;L'!J18+D18-K18</f>
        <v>-138489059.33616698</v>
      </c>
      <c r="P18" s="154">
        <f>'[27]Power West P&amp;L'!F18+D18-F18</f>
        <v>-9498054.5191839803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-157415.01901180018</v>
      </c>
      <c r="E19" s="171">
        <f>'[28]Power West P&amp;L'!E19</f>
        <v>-136079.29024219885</v>
      </c>
      <c r="F19" s="171">
        <f>'[28]Power West P&amp;L'!F19</f>
        <v>-104854.77301066241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-104854.77301066241</v>
      </c>
      <c r="K19" s="171">
        <f>'[28]Power West P&amp;L'!K19</f>
        <v>74287091.764907569</v>
      </c>
      <c r="L19" s="165">
        <f>'[28]Power West P&amp;L'!$K$19</f>
        <v>74287091.764907569</v>
      </c>
      <c r="M19" s="138">
        <f>[25]WEST_DPR!E71-[25]WEST_DPR!E67</f>
        <v>68589266.355120391</v>
      </c>
      <c r="N19" s="155">
        <f>M19-K19-8810</f>
        <v>-5706635.409787178</v>
      </c>
      <c r="O19" s="154">
        <f>'[27]Power West P&amp;L'!J19+D19-K19</f>
        <v>-14936994.192959748</v>
      </c>
      <c r="P19" s="154">
        <f>'[27]Power West P&amp;L'!F19+D19-F19</f>
        <v>-235916.48485204356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-25280.816881174222</v>
      </c>
      <c r="E20" s="171">
        <f>'[28]Power West P&amp;L'!E20</f>
        <v>-72143.956768191187</v>
      </c>
      <c r="F20" s="171">
        <f>'[28]Power West P&amp;L'!F20</f>
        <v>26560.887301191222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26560.887301191222</v>
      </c>
      <c r="K20" s="171">
        <f>'[28]Power West P&amp;L'!K20</f>
        <v>32130133.244513914</v>
      </c>
      <c r="L20" s="165">
        <f>'[28]Power West P&amp;L'!$K$20</f>
        <v>32130133.244513914</v>
      </c>
      <c r="M20" s="138">
        <f>+[25]WEST_DPR!P71-[25]WEST_DPR!P67</f>
        <v>31206704.55262021</v>
      </c>
      <c r="N20" s="155">
        <f>M20-K20-1218</f>
        <v>-924646.69189370424</v>
      </c>
      <c r="O20" s="154">
        <f>'[27]Power West P&amp;L'!J20+D20-K20</f>
        <v>-3611799.0602234602</v>
      </c>
      <c r="P20" s="154">
        <f>'[27]Power West P&amp;L'!F20+D20-F20</f>
        <v>-149688.18700344922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-241092.68999067415</v>
      </c>
      <c r="E21" s="171">
        <f>'[28]Power West P&amp;L'!E21</f>
        <v>-500044.47995133232</v>
      </c>
      <c r="F21" s="171">
        <f>'[28]Power West P&amp;L'!F21</f>
        <v>1496307.7153135384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1496307.7153135384</v>
      </c>
      <c r="K21" s="171">
        <f>'[28]Power West P&amp;L'!K21</f>
        <v>31653272.931754261</v>
      </c>
      <c r="L21" s="165">
        <f>'[28]Power West P&amp;L'!$K$21</f>
        <v>31653272.931754261</v>
      </c>
      <c r="M21" s="138">
        <f>+[25]WEST_DPR!AF71-[25]WEST_DPR!AF67</f>
        <v>27837071.475512806</v>
      </c>
      <c r="N21" s="155">
        <f>M21-K21</f>
        <v>-3816201.4562414549</v>
      </c>
      <c r="O21" s="154">
        <f>'[27]Power West P&amp;L'!J21+D21-K21</f>
        <v>-5629376.3498096801</v>
      </c>
      <c r="P21" s="154">
        <f>'[27]Power West P&amp;L'!F21+D21-F21</f>
        <v>-2622921.8948406619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-9000</v>
      </c>
      <c r="E22" s="171">
        <f>'[28]Power West P&amp;L'!E22</f>
        <v>60225.299820624292</v>
      </c>
      <c r="F22" s="171">
        <f>'[28]Power West P&amp;L'!F22</f>
        <v>250656.64940032008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250656.64940032008</v>
      </c>
      <c r="K22" s="171">
        <f>'[28]Power West P&amp;L'!K22</f>
        <v>21902667.493940182</v>
      </c>
      <c r="L22" s="165"/>
      <c r="M22" s="138">
        <f>+[25]WEST_DPR!AL71-[25]WEST_DPR!AL67</f>
        <v>20184501.923615593</v>
      </c>
      <c r="N22" s="155">
        <f>M22-K22-1016</f>
        <v>-1719181.5703245886</v>
      </c>
      <c r="O22" s="154">
        <f>'[27]Power West P&amp;L'!J22+D22-K22</f>
        <v>-2362546.3048217781</v>
      </c>
      <c r="P22" s="154">
        <f>'[27]Power West P&amp;L'!F22+D22-F22</f>
        <v>-236877.96869641307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-69.597077149664983</v>
      </c>
      <c r="E23" s="171">
        <f>'[28]Power West P&amp;L'!E23</f>
        <v>-336.69040139607387</v>
      </c>
      <c r="F23" s="171">
        <f>'[28]Power West P&amp;L'!F23</f>
        <v>-1055.4501050313575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-1055.4501050313575</v>
      </c>
      <c r="K23" s="171">
        <f>'[28]Power West P&amp;L'!K23</f>
        <v>-610986.02035969694</v>
      </c>
      <c r="L23" s="138"/>
      <c r="M23" s="138">
        <f>+[25]WEST_DPR!X71-[25]WEST_DPR!X67</f>
        <v>-295771.89968011307</v>
      </c>
      <c r="N23" s="155">
        <f t="shared" ref="N23:N31" si="0">M23-K23</f>
        <v>315214.12067958387</v>
      </c>
      <c r="O23" s="154">
        <f>'[27]Power West P&amp;L'!J23+D23-K23</f>
        <v>-12359.459318832261</v>
      </c>
      <c r="P23" s="154">
        <f>'[27]Power West P&amp;L'!F23+D23-F23</f>
        <v>1490.0045812925018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-16936.202053634566</v>
      </c>
      <c r="E24" s="171">
        <f>'[28]Power West P&amp;L'!E24</f>
        <v>-8081.9456234622048</v>
      </c>
      <c r="F24" s="171">
        <f>'[28]Power West P&amp;L'!F24</f>
        <v>-4915.6597852627192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-4915.6597852627192</v>
      </c>
      <c r="K24" s="171">
        <f>'[28]Power West P&amp;L'!K24</f>
        <v>1146025.0161280127</v>
      </c>
      <c r="L24" s="138"/>
      <c r="M24" s="166">
        <f>+[25]WEST_DPR!AN71-[25]WEST_DPR!AN67</f>
        <v>842405.22951942624</v>
      </c>
      <c r="N24" s="155">
        <f t="shared" si="0"/>
        <v>-303619.78660858644</v>
      </c>
      <c r="O24" s="154">
        <f>'[27]Power West P&amp;L'!J24+D24-K24</f>
        <v>-434876.11057277862</v>
      </c>
      <c r="P24" s="154">
        <f>'[27]Power West P&amp;L'!F24+D24-F24</f>
        <v>-12020.542268371846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3055.7409914643504</v>
      </c>
      <c r="E25" s="171">
        <f>'[28]Power West P&amp;L'!E25</f>
        <v>203853.83755067672</v>
      </c>
      <c r="F25" s="171">
        <f>'[28]Power West P&amp;L'!F25</f>
        <v>424518.3826080148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424518.3826080148</v>
      </c>
      <c r="K25" s="171">
        <f>'[28]Power West P&amp;L'!K25</f>
        <v>8782296.3367329091</v>
      </c>
      <c r="L25" s="138"/>
      <c r="M25" s="138">
        <f>+[25]WEST_DPR!AM71-[25]WEST_DPR!AM67</f>
        <v>6331303.5281975279</v>
      </c>
      <c r="N25" s="155">
        <f t="shared" si="0"/>
        <v>-2450992.8085353812</v>
      </c>
      <c r="O25" s="154">
        <f>'[27]Power West P&amp;L'!J25+D25-K25</f>
        <v>-3128489.5822890233</v>
      </c>
      <c r="P25" s="154">
        <f>'[27]Power West P&amp;L'!F25+D25-F25</f>
        <v>-461954.90980375611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-79.091343062114902</v>
      </c>
      <c r="E26" s="171">
        <f>'[28]Power West P&amp;L'!E26</f>
        <v>429.08238776773214</v>
      </c>
      <c r="F26" s="171">
        <f>'[28]Power West P&amp;L'!F26</f>
        <v>40686.427487297682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40686.427487297682</v>
      </c>
      <c r="K26" s="171">
        <f>'[28]Power West P&amp;L'!K26</f>
        <v>776599.02672605903</v>
      </c>
      <c r="L26" s="138"/>
      <c r="M26" s="138">
        <f>+[25]WEST_DPR!G71-[25]WEST_DPR!G67</f>
        <v>660244.87892071577</v>
      </c>
      <c r="N26" s="155">
        <f t="shared" si="0"/>
        <v>-116354.14780534327</v>
      </c>
      <c r="O26" s="154">
        <f>'[27]Power West P&amp;L'!J26+D26-K26</f>
        <v>-661265.20148009795</v>
      </c>
      <c r="P26" s="154">
        <f>'[27]Power West P&amp;L'!F26+D26-F26</f>
        <v>-39986.562735326304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-446817.67536603054</v>
      </c>
      <c r="E32" s="173">
        <f>'[28]Power West P&amp;L'!E32</f>
        <v>-621301.46957481792</v>
      </c>
      <c r="F32" s="173">
        <f>'[28]Power West P&amp;L'!F32</f>
        <v>2127904.1792094056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2127904.1792094056</v>
      </c>
      <c r="K32" s="174">
        <f>'[28]Power West P&amp;L'!K32</f>
        <v>170067099.79434323</v>
      </c>
      <c r="L32" s="167"/>
      <c r="M32" s="167">
        <f>SUM(M19:M26)</f>
        <v>155355726.04382655</v>
      </c>
      <c r="N32" s="155">
        <f>M32-K32-11044</f>
        <v>-14722417.750516683</v>
      </c>
      <c r="O32" s="154">
        <f>'[27]Power West P&amp;L'!J32+D32-K32</f>
        <v>-30777706.261475414</v>
      </c>
      <c r="P32" s="154">
        <f>'[27]Power West P&amp;L'!F32+D32-F32</f>
        <v>-3757876.5456187292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-2215271.6596779898</v>
      </c>
      <c r="E34" s="173">
        <f>'[28]Power West P&amp;L'!E34</f>
        <v>-8252048.4934073761</v>
      </c>
      <c r="F34" s="173">
        <f>'[28]Power West P&amp;L'!F34</f>
        <v>3883676.2020429373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3883676.2020429373</v>
      </c>
      <c r="K34" s="174">
        <f>'[28]Power West P&amp;L'!K34</f>
        <v>788431775.17157245</v>
      </c>
      <c r="L34" s="157">
        <f>'[28]Power West P&amp;L'!$K$34</f>
        <v>788431775.17157245</v>
      </c>
      <c r="M34" s="167">
        <f>M32+M18</f>
        <v>630786428.41555297</v>
      </c>
      <c r="N34" s="155"/>
      <c r="O34" s="154">
        <f>'[27]Power West P&amp;L'!J34+D34-K34</f>
        <v>-184040367.59764242</v>
      </c>
      <c r="P34" s="154">
        <f>'[27]Power West P&amp;L'!F34+D34-F34</f>
        <v>-13255931.06480271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-2215271.6596779898</v>
      </c>
      <c r="E36" s="173">
        <f>'[28]Power West P&amp;L'!E36</f>
        <v>-8252048.4934073761</v>
      </c>
      <c r="F36" s="173">
        <f>'[28]Power West P&amp;L'!F36</f>
        <v>3883676.2020429373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3883676.2020429373</v>
      </c>
      <c r="K36" s="174">
        <f>'[28]Power West P&amp;L'!K36</f>
        <v>797055700.17157245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36300.39205013543</v>
      </c>
      <c r="E37" s="171">
        <f>'[28]Power West P&amp;L'!E38</f>
        <v>2822.732069547983</v>
      </c>
      <c r="F37" s="171">
        <f>'[28]Power West P&amp;L'!F38</f>
        <v>20105.750044073473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20105.750044073473</v>
      </c>
      <c r="K37" s="171">
        <f>'[28]Power West P&amp;L'!K38</f>
        <v>-905365.23398275813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22814.727622858529</v>
      </c>
      <c r="E38" s="171">
        <f>'[28]Power West P&amp;L'!E39</f>
        <v>39574.669617654858</v>
      </c>
      <c r="F38" s="171">
        <f>'[28]Power West P&amp;L'!F39</f>
        <v>52151.029308122568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52151.029308122568</v>
      </c>
      <c r="K38" s="171">
        <f>'[28]Power West P&amp;L'!K39</f>
        <v>485193.60371448216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12.331187716204932</v>
      </c>
      <c r="E39" s="171">
        <f>'[28]Power West P&amp;L'!E40</f>
        <v>131.40659354748365</v>
      </c>
      <c r="F39" s="171">
        <f>'[28]Power West P&amp;L'!F40</f>
        <v>-79.035213200297477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-79.035213200297477</v>
      </c>
      <c r="K39" s="171">
        <f>'[28]Power West P&amp;L'!K40</f>
        <v>53863.809152613234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164475.31359931137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446040.45722497092</v>
      </c>
      <c r="E41" s="171">
        <f>'[28]Power West P&amp;L'!E42</f>
        <v>-108397.08834516385</v>
      </c>
      <c r="F41" s="171">
        <f>'[28]Power West P&amp;L'!F42</f>
        <v>2061603.6736020502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2061603.6736020502</v>
      </c>
      <c r="K41" s="171">
        <f>'[28]Power West P&amp;L'!K42</f>
        <v>239837964.2395218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505167.90808568109</v>
      </c>
      <c r="E42" s="173">
        <f>'[28]Power West P&amp;L'!E43</f>
        <v>98607.033534897841</v>
      </c>
      <c r="F42" s="173">
        <f>'[28]Power West P&amp;L'!F43</f>
        <v>2694831.4276524624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2694831.4276524624</v>
      </c>
      <c r="K42" s="174">
        <f>'[28]Power West P&amp;L'!K43</f>
        <v>319580267.82763946</v>
      </c>
      <c r="L42" s="157">
        <f>'[28]Power West P&amp;L'!$K$39</f>
        <v>485193.60371448216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-1710103.7515923087</v>
      </c>
      <c r="E43" s="173">
        <f>'[28]Power West P&amp;L'!E44</f>
        <v>-8153441.4598724786</v>
      </c>
      <c r="F43" s="173">
        <f>'[28]Power West P&amp;L'!F44</f>
        <v>6578507.6296953997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6578507.6296953997</v>
      </c>
      <c r="K43" s="174">
        <f>'[28]Power West P&amp;L'!K44</f>
        <v>1116635967.9992118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2023-09-10T11:27:25Z</dcterms:modified>
</cp:coreProperties>
</file>