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25980" windowHeight="8832"/>
  </bookViews>
  <sheets>
    <sheet name="as of 1-2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92512"/>
</workbook>
</file>

<file path=xl/calcChain.xml><?xml version="1.0" encoding="utf-8"?>
<calcChain xmlns="http://schemas.openxmlformats.org/spreadsheetml/2006/main">
  <c r="D5" i="4" l="1"/>
  <c r="F7" i="4"/>
  <c r="I7" i="4"/>
  <c r="G9" i="4"/>
  <c r="F12" i="4"/>
  <c r="I12" i="4"/>
  <c r="G13" i="4"/>
  <c r="G15" i="4"/>
  <c r="F18" i="4"/>
  <c r="I18" i="4"/>
  <c r="G19" i="4"/>
  <c r="G20" i="4"/>
  <c r="G23" i="4"/>
  <c r="G25" i="4"/>
  <c r="D30" i="4"/>
  <c r="E4" i="1"/>
  <c r="C7" i="1"/>
  <c r="E9" i="1"/>
  <c r="E15" i="1"/>
  <c r="C28" i="1"/>
</calcChain>
</file>

<file path=xl/sharedStrings.xml><?xml version="1.0" encoding="utf-8"?>
<sst xmlns="http://schemas.openxmlformats.org/spreadsheetml/2006/main" count="160" uniqueCount="61">
  <si>
    <t>Pre-bankruptcy Payouts</t>
  </si>
  <si>
    <t>Cash In</t>
  </si>
  <si>
    <t>Counterparty</t>
  </si>
  <si>
    <t>Commodity MTM</t>
  </si>
  <si>
    <t>The Energy Authority</t>
  </si>
  <si>
    <t>Related Commodities</t>
  </si>
  <si>
    <t>Power</t>
  </si>
  <si>
    <t>% of Total Cash In</t>
  </si>
  <si>
    <t>Net Gain / (Loss)</t>
  </si>
  <si>
    <t>Financial (Non-power)</t>
  </si>
  <si>
    <t>Power (assignment # 461072)</t>
  </si>
  <si>
    <t>Public Service Company of Colorado</t>
  </si>
  <si>
    <t>Pemex</t>
  </si>
  <si>
    <t>Gas &amp; Financial</t>
  </si>
  <si>
    <t>Bear Stern</t>
  </si>
  <si>
    <t>T. Boone</t>
  </si>
  <si>
    <t>Commodity Receivable / (Payable)</t>
  </si>
  <si>
    <t>Physical Gas</t>
  </si>
  <si>
    <t>Coal</t>
  </si>
  <si>
    <t>Emissions</t>
  </si>
  <si>
    <t>Comments</t>
  </si>
  <si>
    <t>Per Contract: $45 MM = Physical Power, ($3) MM = All Financial Commodities</t>
  </si>
  <si>
    <t>Gas</t>
  </si>
  <si>
    <t>Power (Physical Only)</t>
  </si>
  <si>
    <t>Financial (including weather) - no power</t>
  </si>
  <si>
    <t>Socal - J.P. Morgan</t>
  </si>
  <si>
    <t>BP Capital Energy Equity Fund, L.P.</t>
  </si>
  <si>
    <t>BP Capital Energy Equity International Holdings I, Ltd.</t>
  </si>
  <si>
    <t>In Legal Pre-Petition Packet?</t>
  </si>
  <si>
    <t>Yes</t>
  </si>
  <si>
    <t>Natural Gas Only</t>
  </si>
  <si>
    <t>Constellation Power Source, Inc.</t>
  </si>
  <si>
    <t>International Paper Company</t>
  </si>
  <si>
    <t>Michigan Consolidated Gas Company</t>
  </si>
  <si>
    <t>Firm Gas Storage Contract</t>
  </si>
  <si>
    <t>NUI Energy Brokers, Inc.</t>
  </si>
  <si>
    <t>No Power</t>
  </si>
  <si>
    <t>Yes, but amount not confirmed</t>
  </si>
  <si>
    <t>Southern California Edison Company, PG&amp; E Energy Trading-Power, L.P.</t>
  </si>
  <si>
    <t>No</t>
  </si>
  <si>
    <t>UGI Utilities, Inc.</t>
  </si>
  <si>
    <t>Sprague Energy Corp.</t>
  </si>
  <si>
    <t>Gas Only</t>
  </si>
  <si>
    <t>Thermo Cogeneration Partnership LP</t>
  </si>
  <si>
    <t>Wells Fargo Bank N.A.</t>
  </si>
  <si>
    <t>Timber Only</t>
  </si>
  <si>
    <t>Date of Liquidation</t>
  </si>
  <si>
    <t>Financial Gas Only</t>
  </si>
  <si>
    <t>?</t>
  </si>
  <si>
    <t>Sequent Energy Management, L.P., successor to AGL Energy Services, Inc. as agent for Virginia Natural Gas, Inc.</t>
  </si>
  <si>
    <t>May be same as BP Capital Energy below</t>
  </si>
  <si>
    <t>Deal #'s: YJ4705.1, YJ4707.1, YJ7870.1, YM0130.2</t>
  </si>
  <si>
    <t>Energy Authority, The</t>
  </si>
  <si>
    <t>Deal #'s: YC7501.1, YC7504.1, YD9169.1, Y66767</t>
  </si>
  <si>
    <t>Deal #Y39941.1</t>
  </si>
  <si>
    <t>Deal #'s:QY7884.2, 689564</t>
  </si>
  <si>
    <t>Deal #VQ6899.1</t>
  </si>
  <si>
    <t>Deal #VV1232.1</t>
  </si>
  <si>
    <t>Deal#'s: VQ6899.1, VV1231.1</t>
  </si>
  <si>
    <t>Includes NUI Energy Brokers, Inc, NUI Corporation, NUI Utilities, Inc., Elizabethtown Gas Company, NUI Corporation - City Gas Company</t>
  </si>
  <si>
    <t>Balance is both VNG $6,861,645.01 and Sequent ($2,895,027.83).  VNG Balance is reduced for Demand/FS Service that VNG paid directly to the pipe since ENA did not pay the pipe.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</si>
</sst>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4" fillId="0" borderId="0" xfId="0" applyFont="1"/>
    <xf numFmtId="44" fontId="0" fillId="0" borderId="1" xfId="1" applyFont="1" applyBorder="1"/>
    <xf numFmtId="0" fontId="0" fillId="0" borderId="0" xfId="0" applyAlignment="1">
      <alignment wrapText="1"/>
    </xf>
    <xf numFmtId="0" fontId="3" fillId="0" borderId="2" xfId="0" applyFont="1" applyBorder="1"/>
    <xf numFmtId="44" fontId="3" fillId="0" borderId="2" xfId="1" applyFont="1" applyBorder="1"/>
    <xf numFmtId="0" fontId="4" fillId="0" borderId="0" xfId="0" applyFont="1" applyAlignment="1">
      <alignment wrapText="1"/>
    </xf>
    <xf numFmtId="44" fontId="1" fillId="0" borderId="0" xfId="1"/>
    <xf numFmtId="44" fontId="1" fillId="0" borderId="1" xfId="1" applyBorder="1"/>
    <xf numFmtId="14" fontId="0" fillId="0" borderId="0" xfId="0" applyNumberFormat="1"/>
    <xf numFmtId="14" fontId="0" fillId="0" borderId="0" xfId="0" applyNumberFormat="1" applyAlignment="1">
      <alignment wrapText="1"/>
    </xf>
    <xf numFmtId="44" fontId="0" fillId="0" borderId="0" xfId="0" applyNumberFormat="1"/>
    <xf numFmtId="39" fontId="1" fillId="0" borderId="0" xfId="1" applyNumberFormat="1"/>
    <xf numFmtId="0" fontId="6" fillId="0" borderId="0" xfId="0" applyFont="1"/>
    <xf numFmtId="39" fontId="1" fillId="2" borderId="0" xfId="1" applyNumberForma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/>
    <xf numFmtId="40" fontId="6" fillId="3" borderId="0" xfId="0" applyNumberFormat="1" applyFont="1" applyFill="1" applyAlignment="1">
      <alignment wrapText="1"/>
    </xf>
    <xf numFmtId="39" fontId="1" fillId="3" borderId="0" xfId="1" applyNumberForma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dhont/Local%20Settings/Temporary%20Internet%20Files/OLK445/pl%20by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by desk"/>
      <sheetName val="Energy Auth"/>
      <sheetName val="PS Colorado"/>
      <sheetName val="Constellation"/>
    </sheetNames>
    <sheetDataSet>
      <sheetData sheetId="0" refreshError="1"/>
      <sheetData sheetId="1">
        <row r="3">
          <cell r="AC3">
            <v>623243.62</v>
          </cell>
        </row>
      </sheetData>
      <sheetData sheetId="2">
        <row r="10">
          <cell r="AC10">
            <v>9366029.5500000007</v>
          </cell>
        </row>
      </sheetData>
      <sheetData sheetId="3">
        <row r="32">
          <cell r="AC32">
            <v>44437042.88000001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tabSelected="1" topLeftCell="A2" zoomScale="85" workbookViewId="0">
      <pane xSplit="4" ySplit="2" topLeftCell="G4" activePane="bottomRight" state="frozen"/>
      <selection activeCell="A2" sqref="A2"/>
      <selection pane="topRight" activeCell="E2" sqref="E2"/>
      <selection pane="bottomLeft" activeCell="A4" sqref="A4"/>
      <selection pane="bottomRight" activeCell="G18" sqref="G18"/>
    </sheetView>
  </sheetViews>
  <sheetFormatPr defaultRowHeight="13.2" x14ac:dyDescent="0.25"/>
  <cols>
    <col min="1" max="1" width="26.5546875" bestFit="1" customWidth="1"/>
    <col min="2" max="2" width="50.33203125" customWidth="1"/>
    <col min="3" max="3" width="17.109375" bestFit="1" customWidth="1"/>
    <col min="4" max="4" width="16" style="10" bestFit="1" customWidth="1"/>
    <col min="5" max="5" width="35.5546875" style="10" bestFit="1" customWidth="1"/>
    <col min="6" max="6" width="21.33203125" style="10" customWidth="1"/>
    <col min="7" max="7" width="30.88671875" style="10" bestFit="1" customWidth="1"/>
    <col min="8" max="8" width="17.33203125" hidden="1" customWidth="1"/>
    <col min="9" max="9" width="15.88671875" bestFit="1" customWidth="1"/>
    <col min="10" max="10" width="35" customWidth="1"/>
    <col min="12" max="12" width="9.44140625" bestFit="1" customWidth="1"/>
  </cols>
  <sheetData>
    <row r="1" spans="1:10" x14ac:dyDescent="0.25">
      <c r="B1" s="1" t="s">
        <v>0</v>
      </c>
      <c r="C1" s="1"/>
    </row>
    <row r="3" spans="1:10" s="2" customFormat="1" ht="13.8" thickBot="1" x14ac:dyDescent="0.3">
      <c r="A3" s="7" t="s">
        <v>28</v>
      </c>
      <c r="B3" s="7" t="s">
        <v>2</v>
      </c>
      <c r="C3" s="7" t="s">
        <v>46</v>
      </c>
      <c r="D3" s="8" t="s">
        <v>1</v>
      </c>
      <c r="E3" s="8" t="s">
        <v>5</v>
      </c>
      <c r="F3" s="8" t="s">
        <v>3</v>
      </c>
      <c r="G3" s="8" t="s">
        <v>16</v>
      </c>
      <c r="H3" s="7" t="s">
        <v>7</v>
      </c>
      <c r="I3" s="7" t="s">
        <v>8</v>
      </c>
      <c r="J3" s="7" t="s">
        <v>20</v>
      </c>
    </row>
    <row r="4" spans="1:10" x14ac:dyDescent="0.25">
      <c r="A4" t="s">
        <v>39</v>
      </c>
      <c r="B4" t="s">
        <v>14</v>
      </c>
      <c r="C4" t="s">
        <v>48</v>
      </c>
      <c r="D4" s="10">
        <v>541000</v>
      </c>
      <c r="G4" s="15">
        <v>0</v>
      </c>
      <c r="J4" s="4" t="s">
        <v>50</v>
      </c>
    </row>
    <row r="5" spans="1:10" x14ac:dyDescent="0.25">
      <c r="A5" t="s">
        <v>29</v>
      </c>
      <c r="B5" t="s">
        <v>26</v>
      </c>
      <c r="C5" s="12">
        <v>37225</v>
      </c>
      <c r="D5" s="10">
        <f>21521740+4040916</f>
        <v>25562656</v>
      </c>
      <c r="E5" s="10" t="s">
        <v>9</v>
      </c>
      <c r="G5" s="15">
        <v>0</v>
      </c>
      <c r="J5" s="4"/>
    </row>
    <row r="6" spans="1:10" x14ac:dyDescent="0.25">
      <c r="A6" t="s">
        <v>29</v>
      </c>
      <c r="B6" t="s">
        <v>27</v>
      </c>
      <c r="C6" s="12">
        <v>37225</v>
      </c>
      <c r="D6" s="10">
        <v>541000</v>
      </c>
      <c r="E6" s="10" t="s">
        <v>30</v>
      </c>
      <c r="G6" s="15">
        <v>0</v>
      </c>
      <c r="J6" s="4" t="s">
        <v>51</v>
      </c>
    </row>
    <row r="7" spans="1:10" ht="21.75" customHeight="1" x14ac:dyDescent="0.25">
      <c r="A7" t="s">
        <v>29</v>
      </c>
      <c r="B7" t="s">
        <v>31</v>
      </c>
      <c r="C7" s="12">
        <v>37225</v>
      </c>
      <c r="D7" s="10">
        <v>45000000</v>
      </c>
      <c r="E7" s="10" t="s">
        <v>23</v>
      </c>
      <c r="F7" s="10">
        <f>[1]Constellation!$AC$32</f>
        <v>44437042.88000001</v>
      </c>
      <c r="G7" s="15">
        <v>6902944.75</v>
      </c>
      <c r="I7" s="14">
        <f>D7-SUM(F7:G7)</f>
        <v>-6339987.6300000101</v>
      </c>
      <c r="J7" s="9" t="s">
        <v>21</v>
      </c>
    </row>
    <row r="8" spans="1:10" ht="25.5" customHeight="1" x14ac:dyDescent="0.25">
      <c r="B8" t="s">
        <v>31</v>
      </c>
      <c r="D8" s="10">
        <v>-3000000</v>
      </c>
      <c r="E8" s="10" t="s">
        <v>24</v>
      </c>
      <c r="G8" s="15">
        <v>0</v>
      </c>
      <c r="J8" s="4"/>
    </row>
    <row r="9" spans="1:10" x14ac:dyDescent="0.25">
      <c r="B9" t="s">
        <v>31</v>
      </c>
      <c r="E9" s="10" t="s">
        <v>17</v>
      </c>
      <c r="G9" s="17">
        <f>-27082.55-94656.58</f>
        <v>-121739.13</v>
      </c>
      <c r="J9" s="4"/>
    </row>
    <row r="10" spans="1:10" x14ac:dyDescent="0.25">
      <c r="B10" t="s">
        <v>31</v>
      </c>
      <c r="E10" s="10" t="s">
        <v>18</v>
      </c>
      <c r="G10" s="15">
        <v>0</v>
      </c>
      <c r="J10" s="4"/>
    </row>
    <row r="11" spans="1:10" x14ac:dyDescent="0.25">
      <c r="B11" t="s">
        <v>31</v>
      </c>
      <c r="E11" s="10" t="s">
        <v>19</v>
      </c>
      <c r="G11" s="15">
        <v>0</v>
      </c>
      <c r="J11" s="4"/>
    </row>
    <row r="12" spans="1:10" x14ac:dyDescent="0.25">
      <c r="A12" t="s">
        <v>29</v>
      </c>
      <c r="B12" t="s">
        <v>52</v>
      </c>
      <c r="C12" s="12">
        <v>37225</v>
      </c>
      <c r="D12" s="10">
        <v>724333.25</v>
      </c>
      <c r="E12" s="10" t="s">
        <v>6</v>
      </c>
      <c r="F12" s="10">
        <f>'[1]Energy Auth'!$AC$3</f>
        <v>623243.62</v>
      </c>
      <c r="G12" s="15">
        <v>111664</v>
      </c>
      <c r="I12" s="14">
        <f>D12-SUM(F12:G12)</f>
        <v>-10574.369999999995</v>
      </c>
      <c r="J12" s="4"/>
    </row>
    <row r="13" spans="1:10" x14ac:dyDescent="0.25">
      <c r="B13" t="s">
        <v>52</v>
      </c>
      <c r="E13" s="10" t="s">
        <v>22</v>
      </c>
      <c r="G13" s="17">
        <f>23797.62-39930</f>
        <v>-16132.380000000001</v>
      </c>
      <c r="J13" s="4"/>
    </row>
    <row r="14" spans="1:10" x14ac:dyDescent="0.25">
      <c r="A14" t="s">
        <v>29</v>
      </c>
      <c r="B14" t="s">
        <v>32</v>
      </c>
      <c r="C14" s="12">
        <v>37225</v>
      </c>
      <c r="D14" s="10">
        <v>12163283</v>
      </c>
      <c r="E14" s="10" t="s">
        <v>13</v>
      </c>
      <c r="G14" s="17">
        <v>44880</v>
      </c>
      <c r="J14" s="4"/>
    </row>
    <row r="15" spans="1:10" ht="26.25" customHeight="1" x14ac:dyDescent="0.25">
      <c r="A15" t="s">
        <v>29</v>
      </c>
      <c r="B15" t="s">
        <v>33</v>
      </c>
      <c r="C15" s="12">
        <v>37223</v>
      </c>
      <c r="D15" s="10">
        <v>0</v>
      </c>
      <c r="E15" s="10" t="s">
        <v>34</v>
      </c>
      <c r="G15" s="17">
        <f>4262800.76-2840068.16</f>
        <v>1422732.5999999996</v>
      </c>
      <c r="I15" s="18"/>
      <c r="J15" s="20"/>
    </row>
    <row r="16" spans="1:10" ht="52.8" x14ac:dyDescent="0.25">
      <c r="A16" t="s">
        <v>29</v>
      </c>
      <c r="B16" t="s">
        <v>35</v>
      </c>
      <c r="C16" s="12">
        <v>37225</v>
      </c>
      <c r="D16" s="10">
        <v>42900000</v>
      </c>
      <c r="E16" s="10" t="s">
        <v>36</v>
      </c>
      <c r="G16" s="17">
        <v>6102464.0499999998</v>
      </c>
      <c r="H16" s="18"/>
      <c r="I16" s="18"/>
      <c r="J16" s="19" t="s">
        <v>59</v>
      </c>
    </row>
    <row r="17" spans="1:12" x14ac:dyDescent="0.25">
      <c r="A17" t="s">
        <v>39</v>
      </c>
      <c r="B17" t="s">
        <v>12</v>
      </c>
      <c r="D17" s="10">
        <v>4122000</v>
      </c>
      <c r="G17" s="15"/>
      <c r="J17" s="4"/>
    </row>
    <row r="18" spans="1:12" ht="26.25" customHeight="1" x14ac:dyDescent="0.25">
      <c r="A18" t="s">
        <v>29</v>
      </c>
      <c r="B18" t="s">
        <v>11</v>
      </c>
      <c r="C18" s="12">
        <v>37225</v>
      </c>
      <c r="D18" s="10">
        <v>6000000</v>
      </c>
      <c r="E18" s="10" t="s">
        <v>6</v>
      </c>
      <c r="F18" s="10">
        <f>'[1]PS Colorado'!$AC$10</f>
        <v>9366029.5500000007</v>
      </c>
      <c r="G18" s="15">
        <v>-2200000</v>
      </c>
      <c r="I18" s="14">
        <f>D18-SUM(F18:G18)</f>
        <v>-1166029.5500000007</v>
      </c>
      <c r="J18" s="4"/>
    </row>
    <row r="19" spans="1:12" ht="13.8" x14ac:dyDescent="0.25">
      <c r="B19" t="s">
        <v>11</v>
      </c>
      <c r="E19" s="10" t="s">
        <v>22</v>
      </c>
      <c r="G19" s="17">
        <f>1051657.98-74704.13</f>
        <v>976953.85</v>
      </c>
      <c r="J19" s="16"/>
    </row>
    <row r="20" spans="1:12" ht="69" x14ac:dyDescent="0.25">
      <c r="A20" t="s">
        <v>29</v>
      </c>
      <c r="B20" s="6" t="s">
        <v>49</v>
      </c>
      <c r="C20" s="12">
        <v>37226</v>
      </c>
      <c r="D20" s="10">
        <v>0</v>
      </c>
      <c r="E20" s="10" t="s">
        <v>22</v>
      </c>
      <c r="G20" s="22">
        <f>6861645.01-88013-2807014.83</f>
        <v>3966617.1799999997</v>
      </c>
      <c r="H20" s="23"/>
      <c r="I20" s="23"/>
      <c r="J20" s="21" t="s">
        <v>60</v>
      </c>
    </row>
    <row r="21" spans="1:12" x14ac:dyDescent="0.25">
      <c r="A21" t="s">
        <v>39</v>
      </c>
      <c r="B21" t="s">
        <v>25</v>
      </c>
      <c r="C21" t="s">
        <v>48</v>
      </c>
      <c r="D21" s="10">
        <v>1200000</v>
      </c>
      <c r="G21" s="15">
        <v>0</v>
      </c>
      <c r="J21" s="4"/>
    </row>
    <row r="22" spans="1:12" ht="26.4" x14ac:dyDescent="0.25">
      <c r="A22" t="s">
        <v>37</v>
      </c>
      <c r="B22" s="6" t="s">
        <v>38</v>
      </c>
      <c r="C22" s="13">
        <v>37225</v>
      </c>
      <c r="D22" s="10">
        <v>5000000</v>
      </c>
      <c r="E22" s="10" t="s">
        <v>10</v>
      </c>
      <c r="G22" s="15">
        <v>0</v>
      </c>
      <c r="J22" s="4"/>
    </row>
    <row r="23" spans="1:12" ht="13.8" x14ac:dyDescent="0.25">
      <c r="A23" t="s">
        <v>29</v>
      </c>
      <c r="B23" t="s">
        <v>41</v>
      </c>
      <c r="C23" s="12">
        <v>37225</v>
      </c>
      <c r="D23" s="10">
        <v>14000000</v>
      </c>
      <c r="E23" s="10" t="s">
        <v>42</v>
      </c>
      <c r="G23" s="17">
        <f>1563389-97057.07</f>
        <v>1466331.93</v>
      </c>
      <c r="J23" s="4" t="s">
        <v>53</v>
      </c>
      <c r="L23" s="16"/>
    </row>
    <row r="24" spans="1:12" x14ac:dyDescent="0.25">
      <c r="A24" t="s">
        <v>29</v>
      </c>
      <c r="B24" t="s">
        <v>15</v>
      </c>
      <c r="C24" s="12">
        <v>37225</v>
      </c>
      <c r="D24" s="10">
        <v>7073860</v>
      </c>
      <c r="E24" s="10" t="s">
        <v>9</v>
      </c>
      <c r="G24" s="15">
        <v>0</v>
      </c>
      <c r="J24" s="4"/>
    </row>
    <row r="25" spans="1:12" x14ac:dyDescent="0.25">
      <c r="A25" t="s">
        <v>29</v>
      </c>
      <c r="B25" t="s">
        <v>43</v>
      </c>
      <c r="C25" s="12">
        <v>37224</v>
      </c>
      <c r="D25" s="10">
        <v>274396</v>
      </c>
      <c r="E25" s="10" t="s">
        <v>42</v>
      </c>
      <c r="G25" s="17">
        <f>752276.4+645.32</f>
        <v>752921.72</v>
      </c>
      <c r="J25" s="4" t="s">
        <v>54</v>
      </c>
    </row>
    <row r="26" spans="1:12" x14ac:dyDescent="0.25">
      <c r="A26" t="s">
        <v>29</v>
      </c>
      <c r="B26" t="s">
        <v>40</v>
      </c>
      <c r="C26" s="12">
        <v>37226</v>
      </c>
      <c r="D26" s="10">
        <v>1460000</v>
      </c>
      <c r="E26" s="10" t="s">
        <v>22</v>
      </c>
      <c r="G26" s="17">
        <v>-2731.66</v>
      </c>
      <c r="J26" s="4" t="s">
        <v>55</v>
      </c>
    </row>
    <row r="27" spans="1:12" x14ac:dyDescent="0.25">
      <c r="A27" t="s">
        <v>29</v>
      </c>
      <c r="B27" t="s">
        <v>44</v>
      </c>
      <c r="C27" s="12">
        <v>37224</v>
      </c>
      <c r="D27" s="10">
        <v>43638</v>
      </c>
      <c r="E27" s="10" t="s">
        <v>42</v>
      </c>
      <c r="G27" s="15">
        <v>0</v>
      </c>
      <c r="J27" s="4" t="s">
        <v>56</v>
      </c>
    </row>
    <row r="28" spans="1:12" x14ac:dyDescent="0.25">
      <c r="A28" t="s">
        <v>29</v>
      </c>
      <c r="B28" t="s">
        <v>44</v>
      </c>
      <c r="C28" s="12">
        <v>37224</v>
      </c>
      <c r="D28" s="10">
        <v>32280</v>
      </c>
      <c r="E28" s="10" t="s">
        <v>45</v>
      </c>
      <c r="G28" s="15">
        <v>0</v>
      </c>
      <c r="J28" s="4" t="s">
        <v>57</v>
      </c>
    </row>
    <row r="29" spans="1:12" x14ac:dyDescent="0.25">
      <c r="A29" t="s">
        <v>29</v>
      </c>
      <c r="B29" t="s">
        <v>44</v>
      </c>
      <c r="C29" s="12">
        <v>37228</v>
      </c>
      <c r="D29" s="10">
        <v>75918</v>
      </c>
      <c r="E29" s="10" t="s">
        <v>47</v>
      </c>
      <c r="G29" s="15">
        <v>0</v>
      </c>
      <c r="J29" s="4" t="s">
        <v>58</v>
      </c>
    </row>
    <row r="30" spans="1:12" ht="13.8" thickBot="1" x14ac:dyDescent="0.3">
      <c r="D30" s="11">
        <f>SUM(D4:D29)</f>
        <v>163714364.25</v>
      </c>
      <c r="G30" s="15"/>
      <c r="J30" s="4"/>
    </row>
    <row r="31" spans="1:12" ht="13.8" thickTop="1" x14ac:dyDescent="0.25">
      <c r="G31" s="15"/>
      <c r="J31" s="4"/>
    </row>
    <row r="32" spans="1:12" x14ac:dyDescent="0.25">
      <c r="G32" s="15"/>
      <c r="J32" s="4"/>
    </row>
    <row r="33" spans="7:10" x14ac:dyDescent="0.25">
      <c r="G33" s="15"/>
      <c r="J33" s="4"/>
    </row>
    <row r="34" spans="7:10" x14ac:dyDescent="0.25">
      <c r="G34" s="15"/>
      <c r="J34" s="4"/>
    </row>
    <row r="35" spans="7:10" x14ac:dyDescent="0.25">
      <c r="G35" s="15"/>
      <c r="J35" s="4"/>
    </row>
    <row r="36" spans="7:10" x14ac:dyDescent="0.25">
      <c r="G36" s="15"/>
      <c r="J36" s="4"/>
    </row>
    <row r="37" spans="7:10" x14ac:dyDescent="0.25">
      <c r="G37" s="15"/>
      <c r="J37" s="4"/>
    </row>
    <row r="38" spans="7:10" x14ac:dyDescent="0.25">
      <c r="G38" s="15"/>
      <c r="J38" s="4"/>
    </row>
    <row r="39" spans="7:10" x14ac:dyDescent="0.25">
      <c r="G39" s="15"/>
      <c r="J39" s="4"/>
    </row>
    <row r="40" spans="7:10" x14ac:dyDescent="0.25">
      <c r="J40" s="4"/>
    </row>
    <row r="41" spans="7:10" x14ac:dyDescent="0.25">
      <c r="J41" s="4"/>
    </row>
    <row r="42" spans="7:10" x14ac:dyDescent="0.25">
      <c r="J42" s="4"/>
    </row>
    <row r="43" spans="7:10" x14ac:dyDescent="0.25">
      <c r="J43" s="4"/>
    </row>
    <row r="44" spans="7:10" x14ac:dyDescent="0.25">
      <c r="J44" s="4"/>
    </row>
    <row r="45" spans="7:10" x14ac:dyDescent="0.25">
      <c r="J45" s="4"/>
    </row>
    <row r="46" spans="7:10" x14ac:dyDescent="0.25">
      <c r="J46" s="4"/>
    </row>
    <row r="47" spans="7:10" x14ac:dyDescent="0.25">
      <c r="J47" s="4"/>
    </row>
    <row r="48" spans="7:10" x14ac:dyDescent="0.25">
      <c r="J48" s="4"/>
    </row>
    <row r="49" spans="10:10" x14ac:dyDescent="0.25">
      <c r="J49" s="4"/>
    </row>
    <row r="50" spans="10:10" x14ac:dyDescent="0.25">
      <c r="J50" s="4"/>
    </row>
    <row r="51" spans="10:10" x14ac:dyDescent="0.25">
      <c r="J51" s="4"/>
    </row>
    <row r="52" spans="10:10" x14ac:dyDescent="0.25">
      <c r="J52" s="4"/>
    </row>
    <row r="53" spans="10:10" x14ac:dyDescent="0.25">
      <c r="J53" s="4"/>
    </row>
    <row r="54" spans="10:10" x14ac:dyDescent="0.25">
      <c r="J54" s="4"/>
    </row>
    <row r="55" spans="10:10" x14ac:dyDescent="0.25">
      <c r="J55" s="4"/>
    </row>
    <row r="56" spans="10:10" x14ac:dyDescent="0.25">
      <c r="J56" s="4"/>
    </row>
    <row r="57" spans="10:10" x14ac:dyDescent="0.25">
      <c r="J57" s="4"/>
    </row>
    <row r="58" spans="10:10" x14ac:dyDescent="0.25">
      <c r="J58" s="4"/>
    </row>
    <row r="59" spans="10:10" x14ac:dyDescent="0.25">
      <c r="J59" s="4"/>
    </row>
    <row r="60" spans="10:10" x14ac:dyDescent="0.25">
      <c r="J60" s="4"/>
    </row>
    <row r="61" spans="10:10" x14ac:dyDescent="0.25">
      <c r="J61" s="4"/>
    </row>
    <row r="62" spans="10:10" x14ac:dyDescent="0.25">
      <c r="J62" s="4"/>
    </row>
    <row r="63" spans="10:10" x14ac:dyDescent="0.25">
      <c r="J63" s="4"/>
    </row>
    <row r="64" spans="10:10" x14ac:dyDescent="0.25">
      <c r="J64" s="4"/>
    </row>
    <row r="65" spans="10:10" x14ac:dyDescent="0.25">
      <c r="J65" s="4"/>
    </row>
    <row r="66" spans="10:10" x14ac:dyDescent="0.25">
      <c r="J66" s="4"/>
    </row>
    <row r="67" spans="10:10" x14ac:dyDescent="0.25">
      <c r="J67" s="4"/>
    </row>
    <row r="68" spans="10:10" x14ac:dyDescent="0.25">
      <c r="J68" s="4"/>
    </row>
    <row r="69" spans="10:10" x14ac:dyDescent="0.25">
      <c r="J69" s="4"/>
    </row>
    <row r="70" spans="10:10" x14ac:dyDescent="0.25">
      <c r="J70" s="4"/>
    </row>
    <row r="71" spans="10:10" x14ac:dyDescent="0.25">
      <c r="J71" s="4"/>
    </row>
    <row r="72" spans="10:10" x14ac:dyDescent="0.25">
      <c r="J72" s="4"/>
    </row>
    <row r="73" spans="10:10" x14ac:dyDescent="0.25">
      <c r="J73" s="4"/>
    </row>
    <row r="74" spans="10:10" x14ac:dyDescent="0.25">
      <c r="J74" s="4"/>
    </row>
    <row r="75" spans="10:10" x14ac:dyDescent="0.25">
      <c r="J75" s="4"/>
    </row>
    <row r="76" spans="10:10" x14ac:dyDescent="0.25">
      <c r="J76" s="4"/>
    </row>
    <row r="77" spans="10:10" x14ac:dyDescent="0.25">
      <c r="J77" s="4"/>
    </row>
    <row r="78" spans="10:10" x14ac:dyDescent="0.25">
      <c r="J78" s="4"/>
    </row>
    <row r="79" spans="10:10" x14ac:dyDescent="0.25">
      <c r="J79" s="4"/>
    </row>
    <row r="80" spans="10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5"/>
  <sheetViews>
    <sheetView workbookViewId="0">
      <selection activeCell="C22" sqref="C22"/>
    </sheetView>
  </sheetViews>
  <sheetFormatPr defaultRowHeight="13.2" x14ac:dyDescent="0.25"/>
  <cols>
    <col min="1" max="1" width="26.5546875" bestFit="1" customWidth="1"/>
    <col min="2" max="2" width="47" bestFit="1" customWidth="1"/>
    <col min="3" max="3" width="16" style="3" bestFit="1" customWidth="1"/>
    <col min="4" max="4" width="35.5546875" style="3" bestFit="1" customWidth="1"/>
    <col min="5" max="5" width="15.33203125" style="3" bestFit="1" customWidth="1"/>
    <col min="6" max="6" width="30.88671875" style="3" bestFit="1" customWidth="1"/>
    <col min="7" max="7" width="17.33203125" hidden="1" customWidth="1"/>
    <col min="8" max="8" width="15.88671875" bestFit="1" customWidth="1"/>
    <col min="9" max="9" width="28.33203125" customWidth="1"/>
  </cols>
  <sheetData>
    <row r="1" spans="1:9" x14ac:dyDescent="0.25">
      <c r="B1" s="1" t="s">
        <v>0</v>
      </c>
    </row>
    <row r="3" spans="1:9" s="2" customFormat="1" ht="13.8" thickBot="1" x14ac:dyDescent="0.3">
      <c r="A3" s="7" t="s">
        <v>28</v>
      </c>
      <c r="B3" s="7" t="s">
        <v>2</v>
      </c>
      <c r="C3" s="8" t="s">
        <v>1</v>
      </c>
      <c r="D3" s="8" t="s">
        <v>5</v>
      </c>
      <c r="E3" s="8" t="s">
        <v>3</v>
      </c>
      <c r="F3" s="8" t="s">
        <v>16</v>
      </c>
      <c r="G3" s="7" t="s">
        <v>7</v>
      </c>
      <c r="H3" s="7" t="s">
        <v>8</v>
      </c>
      <c r="I3" s="7" t="s">
        <v>20</v>
      </c>
    </row>
    <row r="4" spans="1:9" x14ac:dyDescent="0.25">
      <c r="A4" t="s">
        <v>29</v>
      </c>
      <c r="B4" t="s">
        <v>4</v>
      </c>
      <c r="C4" s="3">
        <v>724333.25</v>
      </c>
      <c r="D4" s="3" t="s">
        <v>6</v>
      </c>
      <c r="E4" s="3">
        <f>'[1]Energy Auth'!$AC$3</f>
        <v>623243.62</v>
      </c>
      <c r="F4" s="3">
        <v>111664</v>
      </c>
      <c r="I4" s="4"/>
    </row>
    <row r="5" spans="1:9" x14ac:dyDescent="0.25">
      <c r="D5" s="3" t="s">
        <v>22</v>
      </c>
      <c r="I5" s="4"/>
    </row>
    <row r="6" spans="1:9" x14ac:dyDescent="0.25">
      <c r="A6" t="s">
        <v>29</v>
      </c>
      <c r="B6" t="s">
        <v>27</v>
      </c>
      <c r="C6" s="3">
        <v>541000</v>
      </c>
      <c r="D6" s="3" t="s">
        <v>30</v>
      </c>
      <c r="I6" s="4"/>
    </row>
    <row r="7" spans="1:9" x14ac:dyDescent="0.25">
      <c r="A7" t="s">
        <v>29</v>
      </c>
      <c r="B7" t="s">
        <v>26</v>
      </c>
      <c r="C7" s="3">
        <f>21521740+4040916</f>
        <v>25562656</v>
      </c>
      <c r="D7" s="3" t="s">
        <v>9</v>
      </c>
      <c r="I7" s="4"/>
    </row>
    <row r="8" spans="1:9" ht="25.5" customHeight="1" x14ac:dyDescent="0.25">
      <c r="A8" t="s">
        <v>37</v>
      </c>
      <c r="B8" s="6" t="s">
        <v>38</v>
      </c>
      <c r="C8" s="3">
        <v>5000000</v>
      </c>
      <c r="D8" s="3" t="s">
        <v>10</v>
      </c>
      <c r="I8" s="4"/>
    </row>
    <row r="9" spans="1:9" x14ac:dyDescent="0.25">
      <c r="A9" t="s">
        <v>39</v>
      </c>
      <c r="B9" t="s">
        <v>11</v>
      </c>
      <c r="C9" s="3">
        <v>6000000</v>
      </c>
      <c r="D9" s="3" t="s">
        <v>6</v>
      </c>
      <c r="E9" s="3">
        <f>'[1]PS Colorado'!$AC$10</f>
        <v>9366029.5500000007</v>
      </c>
      <c r="F9" s="3">
        <v>-2200000</v>
      </c>
      <c r="I9" s="4"/>
    </row>
    <row r="10" spans="1:9" x14ac:dyDescent="0.25">
      <c r="D10" s="3" t="s">
        <v>22</v>
      </c>
      <c r="I10" s="4"/>
    </row>
    <row r="11" spans="1:9" x14ac:dyDescent="0.25">
      <c r="A11" t="s">
        <v>29</v>
      </c>
      <c r="B11" t="s">
        <v>40</v>
      </c>
      <c r="C11" s="3">
        <v>1460000</v>
      </c>
      <c r="D11" s="3" t="s">
        <v>22</v>
      </c>
      <c r="I11" s="4"/>
    </row>
    <row r="12" spans="1:9" x14ac:dyDescent="0.25">
      <c r="A12" t="s">
        <v>29</v>
      </c>
      <c r="B12" t="s">
        <v>35</v>
      </c>
      <c r="C12" s="3">
        <v>42900000</v>
      </c>
      <c r="D12" s="3" t="s">
        <v>36</v>
      </c>
      <c r="I12" s="4"/>
    </row>
    <row r="13" spans="1:9" x14ac:dyDescent="0.25">
      <c r="A13" t="s">
        <v>39</v>
      </c>
      <c r="B13" t="s">
        <v>12</v>
      </c>
      <c r="C13" s="3">
        <v>4122000</v>
      </c>
      <c r="I13" s="4"/>
    </row>
    <row r="14" spans="1:9" x14ac:dyDescent="0.25">
      <c r="A14" t="s">
        <v>29</v>
      </c>
      <c r="B14" t="s">
        <v>32</v>
      </c>
      <c r="C14" s="3">
        <v>12163283</v>
      </c>
      <c r="D14" s="3" t="s">
        <v>13</v>
      </c>
      <c r="I14" s="4"/>
    </row>
    <row r="15" spans="1:9" ht="26.25" customHeight="1" x14ac:dyDescent="0.25">
      <c r="A15" t="s">
        <v>29</v>
      </c>
      <c r="B15" t="s">
        <v>31</v>
      </c>
      <c r="C15" s="3">
        <v>45000000</v>
      </c>
      <c r="D15" s="3" t="s">
        <v>23</v>
      </c>
      <c r="E15" s="3">
        <f>[1]Constellation!$AC$32</f>
        <v>44437042.88000001</v>
      </c>
      <c r="F15" s="3">
        <v>6902944.75</v>
      </c>
      <c r="I15" s="9" t="s">
        <v>21</v>
      </c>
    </row>
    <row r="16" spans="1:9" x14ac:dyDescent="0.25">
      <c r="C16" s="3">
        <v>-3000000</v>
      </c>
      <c r="D16" s="3" t="s">
        <v>24</v>
      </c>
      <c r="I16" s="4"/>
    </row>
    <row r="17" spans="1:9" x14ac:dyDescent="0.25">
      <c r="D17" s="3" t="s">
        <v>17</v>
      </c>
      <c r="I17" s="4"/>
    </row>
    <row r="18" spans="1:9" x14ac:dyDescent="0.25">
      <c r="D18" s="3" t="s">
        <v>18</v>
      </c>
      <c r="I18" s="4"/>
    </row>
    <row r="19" spans="1:9" x14ac:dyDescent="0.25">
      <c r="D19" s="3" t="s">
        <v>19</v>
      </c>
      <c r="I19" s="4"/>
    </row>
    <row r="20" spans="1:9" x14ac:dyDescent="0.25">
      <c r="A20" t="s">
        <v>39</v>
      </c>
      <c r="B20" t="s">
        <v>14</v>
      </c>
      <c r="C20" s="3">
        <v>541000</v>
      </c>
      <c r="I20" s="4"/>
    </row>
    <row r="21" spans="1:9" x14ac:dyDescent="0.25">
      <c r="A21" t="s">
        <v>39</v>
      </c>
      <c r="B21" t="s">
        <v>25</v>
      </c>
      <c r="C21" s="3">
        <v>1200000</v>
      </c>
      <c r="I21" s="4"/>
    </row>
    <row r="22" spans="1:9" x14ac:dyDescent="0.25">
      <c r="A22" t="s">
        <v>39</v>
      </c>
      <c r="B22" t="s">
        <v>15</v>
      </c>
      <c r="C22" s="3">
        <v>7063860</v>
      </c>
      <c r="I22" s="4"/>
    </row>
    <row r="23" spans="1:9" x14ac:dyDescent="0.25">
      <c r="A23" t="s">
        <v>29</v>
      </c>
      <c r="B23" t="s">
        <v>33</v>
      </c>
      <c r="C23" s="3">
        <v>0</v>
      </c>
      <c r="D23" s="3" t="s">
        <v>34</v>
      </c>
      <c r="I23" s="4"/>
    </row>
    <row r="24" spans="1:9" x14ac:dyDescent="0.25">
      <c r="A24" t="s">
        <v>29</v>
      </c>
      <c r="B24" t="s">
        <v>41</v>
      </c>
      <c r="C24" s="3">
        <v>14000000</v>
      </c>
      <c r="D24" s="3" t="s">
        <v>42</v>
      </c>
      <c r="I24" s="4"/>
    </row>
    <row r="25" spans="1:9" x14ac:dyDescent="0.25">
      <c r="A25" t="s">
        <v>29</v>
      </c>
      <c r="B25" t="s">
        <v>43</v>
      </c>
      <c r="C25" s="3">
        <v>274396</v>
      </c>
      <c r="D25" s="3" t="s">
        <v>42</v>
      </c>
      <c r="I25" s="4"/>
    </row>
    <row r="26" spans="1:9" x14ac:dyDescent="0.25">
      <c r="A26" t="s">
        <v>29</v>
      </c>
      <c r="B26" t="s">
        <v>44</v>
      </c>
      <c r="C26" s="3">
        <v>43638</v>
      </c>
      <c r="D26" s="3" t="s">
        <v>42</v>
      </c>
      <c r="I26" s="4"/>
    </row>
    <row r="27" spans="1:9" x14ac:dyDescent="0.25">
      <c r="A27" t="s">
        <v>29</v>
      </c>
      <c r="B27" t="s">
        <v>44</v>
      </c>
      <c r="C27" s="3">
        <v>32280</v>
      </c>
      <c r="D27" s="3" t="s">
        <v>45</v>
      </c>
      <c r="I27" s="4"/>
    </row>
    <row r="28" spans="1:9" ht="13.8" thickBot="1" x14ac:dyDescent="0.3">
      <c r="C28" s="5">
        <f>SUM(C4:C27)</f>
        <v>163628446.25</v>
      </c>
      <c r="I28" s="4"/>
    </row>
    <row r="29" spans="1:9" ht="13.8" thickTop="1" x14ac:dyDescent="0.25">
      <c r="I29" s="4"/>
    </row>
    <row r="30" spans="1:9" x14ac:dyDescent="0.25">
      <c r="I30" s="4"/>
    </row>
    <row r="31" spans="1:9" x14ac:dyDescent="0.25">
      <c r="I31" s="4"/>
    </row>
    <row r="32" spans="1:9" x14ac:dyDescent="0.25">
      <c r="I32" s="4"/>
    </row>
    <row r="33" spans="9:9" x14ac:dyDescent="0.25">
      <c r="I33" s="4"/>
    </row>
    <row r="34" spans="9:9" x14ac:dyDescent="0.25">
      <c r="I34" s="4"/>
    </row>
    <row r="35" spans="9:9" x14ac:dyDescent="0.25">
      <c r="I35" s="4"/>
    </row>
    <row r="36" spans="9:9" x14ac:dyDescent="0.25">
      <c r="I36" s="4"/>
    </row>
    <row r="37" spans="9:9" x14ac:dyDescent="0.25">
      <c r="I37" s="4"/>
    </row>
    <row r="38" spans="9:9" x14ac:dyDescent="0.25">
      <c r="I38" s="4"/>
    </row>
    <row r="39" spans="9:9" x14ac:dyDescent="0.25">
      <c r="I39" s="4"/>
    </row>
    <row r="40" spans="9:9" x14ac:dyDescent="0.25">
      <c r="I40" s="4"/>
    </row>
    <row r="41" spans="9:9" x14ac:dyDescent="0.25">
      <c r="I41" s="4"/>
    </row>
    <row r="42" spans="9:9" x14ac:dyDescent="0.25">
      <c r="I42" s="4"/>
    </row>
    <row r="43" spans="9:9" x14ac:dyDescent="0.25">
      <c r="I43" s="4"/>
    </row>
    <row r="44" spans="9:9" x14ac:dyDescent="0.25">
      <c r="I44" s="4"/>
    </row>
    <row r="45" spans="9:9" x14ac:dyDescent="0.25">
      <c r="I45" s="4"/>
    </row>
    <row r="46" spans="9:9" x14ac:dyDescent="0.25">
      <c r="I46" s="4"/>
    </row>
    <row r="47" spans="9:9" x14ac:dyDescent="0.25">
      <c r="I47" s="4"/>
    </row>
    <row r="48" spans="9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  <row r="53" spans="9:9" x14ac:dyDescent="0.25">
      <c r="I53" s="4"/>
    </row>
    <row r="54" spans="9:9" x14ac:dyDescent="0.25">
      <c r="I54" s="4"/>
    </row>
    <row r="55" spans="9:9" x14ac:dyDescent="0.25">
      <c r="I55" s="4"/>
    </row>
    <row r="56" spans="9:9" x14ac:dyDescent="0.25">
      <c r="I56" s="4"/>
    </row>
    <row r="57" spans="9:9" x14ac:dyDescent="0.25">
      <c r="I57" s="4"/>
    </row>
    <row r="58" spans="9:9" x14ac:dyDescent="0.25">
      <c r="I58" s="4"/>
    </row>
    <row r="59" spans="9:9" x14ac:dyDescent="0.25">
      <c r="I59" s="4"/>
    </row>
    <row r="60" spans="9:9" x14ac:dyDescent="0.25">
      <c r="I60" s="4"/>
    </row>
    <row r="61" spans="9:9" x14ac:dyDescent="0.25">
      <c r="I61" s="4"/>
    </row>
    <row r="62" spans="9:9" x14ac:dyDescent="0.25">
      <c r="I62" s="4"/>
    </row>
    <row r="63" spans="9:9" x14ac:dyDescent="0.25">
      <c r="I63" s="4"/>
    </row>
    <row r="64" spans="9:9" x14ac:dyDescent="0.25">
      <c r="I64" s="4"/>
    </row>
    <row r="65" spans="9:9" x14ac:dyDescent="0.25">
      <c r="I65" s="4"/>
    </row>
    <row r="66" spans="9:9" x14ac:dyDescent="0.25">
      <c r="I66" s="4"/>
    </row>
    <row r="67" spans="9:9" x14ac:dyDescent="0.25">
      <c r="I67" s="4"/>
    </row>
    <row r="68" spans="9:9" x14ac:dyDescent="0.25">
      <c r="I68" s="4"/>
    </row>
    <row r="69" spans="9:9" x14ac:dyDescent="0.25">
      <c r="I69" s="4"/>
    </row>
    <row r="70" spans="9:9" x14ac:dyDescent="0.25">
      <c r="I70" s="4"/>
    </row>
    <row r="71" spans="9:9" x14ac:dyDescent="0.25">
      <c r="I71" s="4"/>
    </row>
    <row r="72" spans="9:9" x14ac:dyDescent="0.25">
      <c r="I72" s="4"/>
    </row>
    <row r="73" spans="9:9" x14ac:dyDescent="0.25">
      <c r="I73" s="4"/>
    </row>
    <row r="74" spans="9:9" x14ac:dyDescent="0.25">
      <c r="I74" s="4"/>
    </row>
    <row r="75" spans="9:9" x14ac:dyDescent="0.25">
      <c r="I75" s="4"/>
    </row>
    <row r="76" spans="9:9" x14ac:dyDescent="0.25">
      <c r="I76" s="4"/>
    </row>
    <row r="77" spans="9:9" x14ac:dyDescent="0.25">
      <c r="I77" s="4"/>
    </row>
    <row r="78" spans="9:9" x14ac:dyDescent="0.25">
      <c r="I78" s="4"/>
    </row>
    <row r="79" spans="9:9" x14ac:dyDescent="0.25">
      <c r="I79" s="4"/>
    </row>
    <row r="80" spans="9:9" x14ac:dyDescent="0.25">
      <c r="I80" s="4"/>
    </row>
    <row r="81" spans="9:9" x14ac:dyDescent="0.25">
      <c r="I81" s="4"/>
    </row>
    <row r="82" spans="9:9" x14ac:dyDescent="0.25">
      <c r="I82" s="4"/>
    </row>
    <row r="83" spans="9:9" x14ac:dyDescent="0.25">
      <c r="I83" s="4"/>
    </row>
    <row r="84" spans="9:9" x14ac:dyDescent="0.25">
      <c r="I84" s="4"/>
    </row>
    <row r="85" spans="9:9" x14ac:dyDescent="0.25">
      <c r="I85" s="4"/>
    </row>
    <row r="86" spans="9:9" x14ac:dyDescent="0.25">
      <c r="I86" s="4"/>
    </row>
    <row r="87" spans="9:9" x14ac:dyDescent="0.25">
      <c r="I87" s="4"/>
    </row>
    <row r="88" spans="9:9" x14ac:dyDescent="0.25">
      <c r="I88" s="4"/>
    </row>
    <row r="89" spans="9:9" x14ac:dyDescent="0.25">
      <c r="I89" s="4"/>
    </row>
    <row r="90" spans="9:9" x14ac:dyDescent="0.25">
      <c r="I90" s="4"/>
    </row>
    <row r="91" spans="9:9" x14ac:dyDescent="0.25">
      <c r="I91" s="4"/>
    </row>
    <row r="92" spans="9:9" x14ac:dyDescent="0.25">
      <c r="I92" s="4"/>
    </row>
    <row r="93" spans="9:9" x14ac:dyDescent="0.25">
      <c r="I93" s="4"/>
    </row>
    <row r="94" spans="9:9" x14ac:dyDescent="0.25">
      <c r="I94" s="4"/>
    </row>
    <row r="95" spans="9:9" x14ac:dyDescent="0.25">
      <c r="I95" s="4"/>
    </row>
    <row r="96" spans="9:9" x14ac:dyDescent="0.25">
      <c r="I96" s="4"/>
    </row>
    <row r="97" spans="9:9" x14ac:dyDescent="0.25">
      <c r="I97" s="4"/>
    </row>
    <row r="98" spans="9:9" x14ac:dyDescent="0.25">
      <c r="I98" s="4"/>
    </row>
    <row r="99" spans="9:9" x14ac:dyDescent="0.25">
      <c r="I99" s="4"/>
    </row>
    <row r="100" spans="9:9" x14ac:dyDescent="0.25">
      <c r="I100" s="4"/>
    </row>
    <row r="101" spans="9:9" x14ac:dyDescent="0.25">
      <c r="I101" s="4"/>
    </row>
    <row r="102" spans="9:9" x14ac:dyDescent="0.25">
      <c r="I102" s="4"/>
    </row>
    <row r="103" spans="9:9" x14ac:dyDescent="0.25">
      <c r="I103" s="4"/>
    </row>
    <row r="104" spans="9:9" x14ac:dyDescent="0.25">
      <c r="I104" s="4"/>
    </row>
    <row r="105" spans="9:9" x14ac:dyDescent="0.25">
      <c r="I105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 of 1-2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cp:lastPrinted>2001-12-20T00:59:27Z</cp:lastPrinted>
  <dcterms:created xsi:type="dcterms:W3CDTF">2001-12-12T16:35:19Z</dcterms:created>
  <dcterms:modified xsi:type="dcterms:W3CDTF">2023-09-10T11:28:26Z</dcterms:modified>
</cp:coreProperties>
</file>