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9132" windowHeight="4752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M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  <c r="E62" i="1"/>
  <c r="G62" i="1"/>
  <c r="H62" i="1"/>
  <c r="I62" i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<sst xmlns="http://schemas.openxmlformats.org/spreadsheetml/2006/main" count="127" uniqueCount="66">
  <si>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</si>
  <si>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</si>
  <si>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</si>
  <si>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</si>
  <si>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</si>
  <si>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</si>
  <si>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</si>
  <si>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</si>
  <si>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</si>
  <si>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</si>
  <si>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</si>
  <si>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</si>
  <si>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</si>
  <si>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</si>
  <si>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</si>
  <si>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</si>
  <si>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</si>
  <si>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</si>
  <si>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</si>
  <si>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</si>
  <si>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</si>
  <si>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</si>
  <si>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</si>
  <si>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</si>
  <si>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</si>
  <si>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</si>
  <si>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</si>
  <si>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</si>
  <si>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</si>
  <si>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</si>
  <si>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</si>
  <si>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</si>
  <si>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</si>
  <si>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</si>
  <si>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</si>
  <si>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</si>
  <si>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</si>
  <si>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</si>
  <si>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</si>
  <si>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</si>
  <si>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</si>
  <si>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</si>
  <si>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</si>
  <si>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</si>
  <si>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</si>
  <si>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</si>
  <si>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</si>
  <si>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</si>
  <si>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</si>
  <si>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</si>
  <si>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</si>
  <si>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</si>
  <si>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</si>
  <si>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</si>
  <si>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</si>
  <si>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</si>
  <si>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</si>
  <si>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</si>
  <si>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</si>
  <si>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</si>
  <si>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</si>
  <si>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</si>
  <si>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</si>
  <si>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November 00 REVISED ESTIMATE</t>
  </si>
  <si>
    <t>B- EIA  December 00 ESTIMATE</t>
  </si>
  <si>
    <t>C- EIA  December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</si>
</sst>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A26" sqref="A26"/>
    </sheetView>
  </sheetViews>
  <sheetFormatPr defaultRowHeight="13.2" x14ac:dyDescent="0.25"/>
  <cols>
    <col min="1" max="1" width="23.33203125" style="1" customWidth="1"/>
    <col min="2" max="11" width="8.33203125" customWidth="1"/>
    <col min="12" max="12" width="8.6640625" customWidth="1"/>
    <col min="13" max="13" width="8.33203125" customWidth="1"/>
    <col min="14" max="14" width="8.6640625" customWidth="1"/>
    <col min="15" max="15" width="8.33203125" customWidth="1"/>
    <col min="16" max="16" width="10.109375" style="16" customWidth="1"/>
    <col min="17" max="17" width="7.33203125" style="3" customWidth="1"/>
    <col min="18" max="18" width="8.33203125" customWidth="1"/>
    <col min="19" max="19" width="7.6640625" style="3" customWidth="1"/>
    <col min="20" max="20" width="8.33203125" customWidth="1"/>
    <col min="21" max="21" width="7.6640625" style="3" customWidth="1"/>
    <col min="22" max="22" width="8.33203125" customWidth="1"/>
    <col min="23" max="23" width="7.6640625" style="3" customWidth="1"/>
    <col min="24" max="24" width="8.33203125" customWidth="1"/>
    <col min="25" max="25" width="7.33203125" style="3" customWidth="1"/>
    <col min="26" max="26" width="8.33203125" customWidth="1"/>
  </cols>
  <sheetData>
    <row r="1" spans="1:26" ht="17.399999999999999" x14ac:dyDescent="0.3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5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3">
      <c r="C3" s="57"/>
    </row>
    <row r="4" spans="1:26" s="6" customFormat="1" ht="13.8" thickBot="1" x14ac:dyDescent="0.3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8" thickBot="1" x14ac:dyDescent="0.3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5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8" thickBot="1" x14ac:dyDescent="0.3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5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5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5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5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5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5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5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5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5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5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5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5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5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5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2774</v>
      </c>
      <c r="O22" s="16">
        <f t="shared" si="12"/>
        <v>9.7096774193548381</v>
      </c>
      <c r="Q22"/>
      <c r="S22"/>
      <c r="U22"/>
      <c r="W22"/>
      <c r="Y22"/>
    </row>
    <row r="23" spans="1:25" ht="21" hidden="1" x14ac:dyDescent="0.25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27">
        <f>IF(J20=0,T50,J20)-(-K28*0.0001)</f>
        <v>2698.0008988269797</v>
      </c>
      <c r="K23" s="28">
        <f>IF(J20=0,(-T50+J23)/0.0001,(-J20+J23)/0.0001)</f>
        <v>8.9882697966459091</v>
      </c>
      <c r="L23" s="27">
        <f>IF(L20=0,V50,L20)-(-M28*0.0001)</f>
        <v>2928.0009506060605</v>
      </c>
      <c r="M23" s="16">
        <f>IF(L20=0,(-V50+L23)/0.0001,(-L20+L23)/0.0001)</f>
        <v>9.5060606054175878</v>
      </c>
      <c r="N23" s="27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1" hidden="1" x14ac:dyDescent="0.25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27">
        <f>IF(J20=0,T50,J20)-(-K29*0.0001)</f>
        <v>2698.0009268817203</v>
      </c>
      <c r="K24" s="28">
        <f>IF(J20=0,(-T50+J24)/0.0001,(-J20+J24)/0.0001)</f>
        <v>9.2688172026100801</v>
      </c>
      <c r="L24" s="27">
        <f>IF(L20=0,V50,L20)-(-M29*0.0001)</f>
        <v>2928.0011122222222</v>
      </c>
      <c r="M24" s="16">
        <f>IF(L20=0,(-V50+L24)/0.0001,(-L20+L24)/0.0001)</f>
        <v>11.122222222184064</v>
      </c>
      <c r="N24" s="27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1" hidden="1" x14ac:dyDescent="0.25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27">
        <f>IF(J20=0,T50,J20)-(-K13*0.0001)</f>
        <v>2698.0006741935485</v>
      </c>
      <c r="K25" s="28">
        <f>IF(J20=0,(-T50+J25)/0.0001,(-J20+J25)/0.0001)</f>
        <v>6.7419354854791891</v>
      </c>
      <c r="L25" s="27">
        <f>IF(L20=0,V50,L20)-(-M13*0.0001)</f>
        <v>2928.0007266666667</v>
      </c>
      <c r="M25" s="16">
        <f>IF(L20=0,(-V50+L25)/0.0001,(-L20+L25)/0.0001)</f>
        <v>7.266666666509991</v>
      </c>
      <c r="N25" s="27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5">
      <c r="B26" s="27"/>
      <c r="C26" s="16"/>
      <c r="D26" s="27"/>
      <c r="E26" s="16"/>
      <c r="F26" s="27"/>
      <c r="G26" s="16"/>
      <c r="H26" s="27"/>
      <c r="I26" s="16"/>
      <c r="J26" s="27"/>
      <c r="K26" s="28"/>
      <c r="L26" s="27"/>
      <c r="M26" s="16"/>
      <c r="N26" s="27"/>
      <c r="O26" s="16"/>
      <c r="Q26"/>
      <c r="S26"/>
      <c r="U26"/>
      <c r="W26"/>
      <c r="Y26"/>
    </row>
    <row r="27" spans="1:25" hidden="1" x14ac:dyDescent="0.25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33"/>
      <c r="K27" s="33"/>
      <c r="L27" s="33"/>
      <c r="M27" s="45"/>
      <c r="N27" s="33"/>
      <c r="O27" s="45"/>
      <c r="P27" s="69"/>
      <c r="Q27"/>
      <c r="S27"/>
      <c r="U27"/>
      <c r="W27"/>
      <c r="Y27"/>
    </row>
    <row r="28" spans="1:25" hidden="1" x14ac:dyDescent="0.25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5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5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5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5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5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5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3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3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5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3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5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5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5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5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5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5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5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5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5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5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5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5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5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5">
      <c r="A53" s="1" t="s">
        <v>53</v>
      </c>
      <c r="B53" s="23"/>
      <c r="C53" s="23"/>
      <c r="D53" s="27"/>
      <c r="E53" s="16">
        <f t="shared" si="14"/>
        <v>-92.466666666666669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5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5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5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5">
      <c r="A57" s="1" t="s">
        <v>57</v>
      </c>
      <c r="B57" s="27"/>
      <c r="C57" s="27"/>
      <c r="D57" s="27"/>
      <c r="E57" s="16">
        <f t="shared" si="14"/>
        <v>0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5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5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5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5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5">
      <c r="A62" s="1" t="s">
        <v>61</v>
      </c>
      <c r="D62" s="73">
        <v>2481</v>
      </c>
      <c r="E62" s="16">
        <f>(D62-N22)/30</f>
        <v>-9.7666666666666675</v>
      </c>
      <c r="F62" s="73">
        <v>1710</v>
      </c>
      <c r="G62" s="16">
        <f>(F62-D62)/31</f>
        <v>-24.870967741935484</v>
      </c>
      <c r="H62" s="73">
        <f>F62+[2]STOR951!$E$25/7*5-103+[1]STOR951!$E$25</f>
        <v>1397.7142857142858</v>
      </c>
      <c r="I62" s="16">
        <f>(H62-F62)/19</f>
        <v>-16.436090225563905</v>
      </c>
      <c r="J62" s="78"/>
      <c r="L62" s="78"/>
    </row>
    <row r="63" spans="1:25" x14ac:dyDescent="0.25">
      <c r="A63" s="50"/>
      <c r="C63" s="59"/>
      <c r="D63" s="79" t="s">
        <v>28</v>
      </c>
      <c r="F63" s="79" t="s">
        <v>29</v>
      </c>
      <c r="H63" s="79" t="s">
        <v>62</v>
      </c>
    </row>
    <row r="64" spans="1:25" x14ac:dyDescent="0.25">
      <c r="A64" s="50" t="s">
        <v>63</v>
      </c>
      <c r="C64" s="59"/>
    </row>
    <row r="65" spans="1:3" x14ac:dyDescent="0.25">
      <c r="A65" s="50" t="s">
        <v>64</v>
      </c>
      <c r="C65" s="59"/>
    </row>
    <row r="66" spans="1:3" x14ac:dyDescent="0.25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2001-01-03T18:58:41Z</cp:lastPrinted>
  <dcterms:created xsi:type="dcterms:W3CDTF">1998-08-18T19:12:50Z</dcterms:created>
  <dcterms:modified xsi:type="dcterms:W3CDTF">2023-09-10T11:30:59Z</dcterms:modified>
</cp:coreProperties>
</file>