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56" windowWidth="15072" windowHeight="7920" tabRatio="288"/>
  </bookViews>
  <sheets>
    <sheet name="Current Risk Pool" sheetId="1" r:id="rId1"/>
    <sheet name="Historicals" sheetId="2" r:id="rId2"/>
  </sheets>
  <calcPr calcId="92512"/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H10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I19" i="1"/>
  <c r="F23" i="1"/>
  <c r="I23" i="1"/>
  <c r="J23" i="1"/>
  <c r="I24" i="1"/>
  <c r="J24" i="1"/>
  <c r="H25" i="1"/>
  <c r="I25" i="1"/>
  <c r="J25" i="1"/>
  <c r="I26" i="1"/>
  <c r="I27" i="1"/>
  <c r="I28" i="1"/>
  <c r="I29" i="1"/>
  <c r="I30" i="1"/>
  <c r="E30" i="2"/>
</calcChain>
</file>

<file path=xl/sharedStrings.xml><?xml version="1.0" encoding="utf-8"?>
<sst xmlns="http://schemas.openxmlformats.org/spreadsheetml/2006/main" count="197" uniqueCount="119">
  <si>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</si>
  <si>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</si>
  <si>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</si>
  <si>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</si>
  <si>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</si>
  <si>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</si>
  <si>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</si>
  <si>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</si>
  <si>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</si>
  <si>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</si>
  <si>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</si>
  <si>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</si>
  <si>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</si>
  <si>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</si>
  <si>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</si>
  <si>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</si>
  <si>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</si>
  <si>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</si>
  <si>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</si>
  <si>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</si>
  <si>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</si>
  <si>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</si>
  <si>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</si>
  <si>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</si>
  <si>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</si>
  <si>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</si>
  <si>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</si>
  <si>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</si>
  <si>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</si>
  <si>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</si>
  <si>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</si>
  <si>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</si>
  <si>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</si>
  <si>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</si>
  <si>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</si>
  <si>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</si>
  <si>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</si>
  <si>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</si>
  <si>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</si>
  <si>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</si>
  <si>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</si>
  <si>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</si>
  <si>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</si>
  <si>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</si>
  <si>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</si>
  <si>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</si>
  <si>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</si>
  <si>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</si>
  <si>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</si>
  <si>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</si>
  <si>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</si>
  <si>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</si>
  <si>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</si>
  <si>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</si>
  <si>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</si>
  <si>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</si>
  <si>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</si>
  <si>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</si>
  <si>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</si>
  <si>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</si>
  <si>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</si>
  <si>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</si>
  <si>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</si>
  <si>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</si>
  <si>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</si>
  <si>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</si>
  <si>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</si>
  <si>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</si>
  <si>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</si>
  <si>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</si>
  <si>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</si>
  <si>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</si>
  <si>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</si>
  <si>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</si>
  <si>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</si>
  <si>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</si>
  <si>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</si>
  <si>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</si>
  <si>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</si>
  <si>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</si>
  <si>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</si>
  <si>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</si>
  <si>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</si>
  <si>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</si>
  <si>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</si>
  <si>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</si>
  <si>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</si>
  <si>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</si>
  <si>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</si>
  <si>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</si>
  <si>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</si>
  <si>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</si>
  <si>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</si>
  <si>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</si>
  <si>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</si>
  <si>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</si>
  <si>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</si>
  <si>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</si>
  <si>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</si>
  <si>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</si>
  <si>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</si>
  <si>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</si>
  <si>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</si>
  <si>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</si>
  <si>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</si>
  <si>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</si>
  <si>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</si>
  <si>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</si>
  <si>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</si>
  <si>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</si>
  <si>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Transaction exceeds credit line by $66,300.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</si>
  <si>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</si>
  <si>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</si>
  <si>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</si>
  <si>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as of 10/01/2001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</si>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</sst>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0" fontId="3" fillId="0" borderId="3" xfId="0" applyFont="1" applyBorder="1" applyAlignment="1">
      <alignment wrapText="1"/>
    </xf>
    <xf numFmtId="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showGridLines="0" tabSelected="1" zoomScale="75" zoomScaleNormal="75" workbookViewId="0">
      <pane ySplit="6" topLeftCell="A18" activePane="bottomLeft" state="frozen"/>
      <selection pane="bottomLeft" activeCell="F24" sqref="F24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87" t="s">
        <v>6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x14ac:dyDescent="0.25">
      <c r="A2" s="88" t="s">
        <v>114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x14ac:dyDescent="0.25">
      <c r="A3" s="4"/>
      <c r="B3" s="4"/>
      <c r="C3" s="4"/>
      <c r="D3" s="4"/>
      <c r="E3" s="4"/>
      <c r="F3" s="86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38"/>
      <c r="F5" s="89" t="s">
        <v>22</v>
      </c>
      <c r="G5" s="90"/>
      <c r="H5" s="90"/>
      <c r="I5" s="91"/>
      <c r="J5" s="43"/>
      <c r="K5" s="12"/>
    </row>
    <row r="6" spans="1:11" ht="38.25" customHeight="1" x14ac:dyDescent="0.25">
      <c r="A6" s="13"/>
      <c r="B6" s="2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4" t="s">
        <v>39</v>
      </c>
      <c r="K6" s="14" t="s">
        <v>20</v>
      </c>
    </row>
    <row r="7" spans="1:11" ht="75" x14ac:dyDescent="0.25">
      <c r="A7" s="76"/>
      <c r="B7" s="25" t="s">
        <v>68</v>
      </c>
      <c r="C7" s="26" t="s">
        <v>36</v>
      </c>
      <c r="D7" s="77">
        <v>37099</v>
      </c>
      <c r="E7" s="78">
        <v>0</v>
      </c>
      <c r="F7" s="78">
        <v>74257.8</v>
      </c>
      <c r="G7" s="78">
        <v>0</v>
      </c>
      <c r="H7" s="78">
        <v>0</v>
      </c>
      <c r="I7" s="79">
        <f>+SUM(F7:H7)</f>
        <v>74257.8</v>
      </c>
      <c r="J7" s="79">
        <f t="shared" ref="J7:J17" si="0">+E7+I7</f>
        <v>74257.8</v>
      </c>
      <c r="K7" s="40" t="s">
        <v>69</v>
      </c>
    </row>
    <row r="8" spans="1:11" ht="76.5" customHeight="1" x14ac:dyDescent="0.25">
      <c r="A8" s="76"/>
      <c r="B8" s="25" t="s">
        <v>33</v>
      </c>
      <c r="C8" s="26" t="s">
        <v>18</v>
      </c>
      <c r="D8" s="77">
        <v>37106</v>
      </c>
      <c r="E8" s="78">
        <v>100000</v>
      </c>
      <c r="F8" s="78">
        <v>513004.3</v>
      </c>
      <c r="G8" s="78">
        <v>0</v>
      </c>
      <c r="H8" s="78">
        <v>0</v>
      </c>
      <c r="I8" s="79">
        <f>+SUM(F8:H8)-E8</f>
        <v>413004.3</v>
      </c>
      <c r="J8" s="79">
        <f t="shared" si="0"/>
        <v>513004.3</v>
      </c>
      <c r="K8" s="80" t="s">
        <v>71</v>
      </c>
    </row>
    <row r="9" spans="1:11" ht="45" x14ac:dyDescent="0.25">
      <c r="A9" s="76"/>
      <c r="B9" s="25" t="s">
        <v>92</v>
      </c>
      <c r="C9" s="26" t="s">
        <v>66</v>
      </c>
      <c r="D9" s="77">
        <v>37125</v>
      </c>
      <c r="E9" s="78">
        <v>0</v>
      </c>
      <c r="F9" s="78">
        <v>22393.57</v>
      </c>
      <c r="G9" s="78">
        <v>0</v>
      </c>
      <c r="H9" s="78">
        <v>0</v>
      </c>
      <c r="I9" s="79">
        <f>SUM(F9:H9)</f>
        <v>22393.57</v>
      </c>
      <c r="J9" s="79">
        <f t="shared" si="0"/>
        <v>22393.57</v>
      </c>
      <c r="K9" s="80" t="s">
        <v>93</v>
      </c>
    </row>
    <row r="10" spans="1:11" ht="45" x14ac:dyDescent="0.25">
      <c r="A10" s="76"/>
      <c r="B10" s="25" t="s">
        <v>97</v>
      </c>
      <c r="C10" s="26" t="s">
        <v>18</v>
      </c>
      <c r="D10" s="77">
        <v>37133</v>
      </c>
      <c r="E10" s="78">
        <v>0</v>
      </c>
      <c r="F10" s="78">
        <v>214290.03</v>
      </c>
      <c r="G10" s="78">
        <v>460533</v>
      </c>
      <c r="H10" s="78">
        <f>1050700-F10</f>
        <v>836409.97</v>
      </c>
      <c r="I10" s="79">
        <f>SUM(F10:H10)</f>
        <v>1511233</v>
      </c>
      <c r="J10" s="79">
        <f t="shared" si="0"/>
        <v>1511233</v>
      </c>
      <c r="K10" s="80" t="s">
        <v>99</v>
      </c>
    </row>
    <row r="11" spans="1:11" ht="45" x14ac:dyDescent="0.25">
      <c r="A11" s="76"/>
      <c r="B11" s="25" t="s">
        <v>98</v>
      </c>
      <c r="C11" s="26" t="s">
        <v>18</v>
      </c>
      <c r="D11" s="77">
        <v>37141</v>
      </c>
      <c r="E11" s="78">
        <v>100000</v>
      </c>
      <c r="F11" s="78">
        <v>0</v>
      </c>
      <c r="G11" s="78">
        <v>0</v>
      </c>
      <c r="H11" s="78">
        <v>99000</v>
      </c>
      <c r="I11" s="79">
        <f>SUM(F11:H11)</f>
        <v>99000</v>
      </c>
      <c r="J11" s="79">
        <f t="shared" si="0"/>
        <v>199000</v>
      </c>
      <c r="K11" s="80" t="s">
        <v>30</v>
      </c>
    </row>
    <row r="12" spans="1:11" ht="60" x14ac:dyDescent="0.25">
      <c r="A12" s="76"/>
      <c r="B12" s="25" t="s">
        <v>104</v>
      </c>
      <c r="C12" s="26" t="s">
        <v>105</v>
      </c>
      <c r="D12" s="77">
        <v>37146</v>
      </c>
      <c r="E12" s="78">
        <v>0</v>
      </c>
      <c r="F12" s="78">
        <v>0</v>
      </c>
      <c r="G12" s="78">
        <v>147648</v>
      </c>
      <c r="H12" s="78">
        <v>0</v>
      </c>
      <c r="I12" s="79">
        <f>+SUM(F12:H12)</f>
        <v>147648</v>
      </c>
      <c r="J12" s="79">
        <f>+I12+E12</f>
        <v>147648</v>
      </c>
      <c r="K12" s="80" t="s">
        <v>111</v>
      </c>
    </row>
    <row r="13" spans="1:11" ht="45" x14ac:dyDescent="0.25">
      <c r="A13" s="76"/>
      <c r="B13" s="85" t="s">
        <v>106</v>
      </c>
      <c r="C13" s="26" t="s">
        <v>107</v>
      </c>
      <c r="D13" s="77">
        <v>37148</v>
      </c>
      <c r="E13" s="78">
        <v>100000</v>
      </c>
      <c r="F13" s="78">
        <v>0</v>
      </c>
      <c r="G13" s="78">
        <v>0</v>
      </c>
      <c r="H13" s="78">
        <v>9380</v>
      </c>
      <c r="I13" s="79">
        <f>SUM(F13:H13)</f>
        <v>9380</v>
      </c>
      <c r="J13" s="79">
        <f t="shared" si="0"/>
        <v>109380</v>
      </c>
      <c r="K13" s="80" t="s">
        <v>30</v>
      </c>
    </row>
    <row r="14" spans="1:11" ht="45" x14ac:dyDescent="0.25">
      <c r="A14" s="76"/>
      <c r="B14" s="85" t="s">
        <v>108</v>
      </c>
      <c r="C14" s="26" t="s">
        <v>101</v>
      </c>
      <c r="D14" s="77">
        <v>37151</v>
      </c>
      <c r="E14" s="78">
        <v>100000</v>
      </c>
      <c r="F14" s="78">
        <v>0</v>
      </c>
      <c r="G14" s="78">
        <v>0</v>
      </c>
      <c r="H14" s="78">
        <v>22640</v>
      </c>
      <c r="I14" s="79">
        <f>SUM(F14:H14)</f>
        <v>22640</v>
      </c>
      <c r="J14" s="79">
        <f t="shared" si="0"/>
        <v>122640</v>
      </c>
      <c r="K14" s="80" t="s">
        <v>30</v>
      </c>
    </row>
    <row r="15" spans="1:11" ht="45" x14ac:dyDescent="0.25">
      <c r="A15" s="76"/>
      <c r="B15" s="85" t="s">
        <v>112</v>
      </c>
      <c r="C15" s="26" t="s">
        <v>107</v>
      </c>
      <c r="D15" s="77">
        <v>37155</v>
      </c>
      <c r="E15" s="78">
        <v>100000</v>
      </c>
      <c r="F15" s="78">
        <v>0</v>
      </c>
      <c r="G15" s="78">
        <v>0</v>
      </c>
      <c r="H15" s="78">
        <v>36480</v>
      </c>
      <c r="I15" s="79">
        <f>SUM(F15:H15)</f>
        <v>36480</v>
      </c>
      <c r="J15" s="79">
        <f t="shared" si="0"/>
        <v>136480</v>
      </c>
      <c r="K15" s="80" t="s">
        <v>30</v>
      </c>
    </row>
    <row r="16" spans="1:11" ht="45" x14ac:dyDescent="0.25">
      <c r="A16" s="76"/>
      <c r="B16" s="85" t="s">
        <v>115</v>
      </c>
      <c r="C16" s="26" t="s">
        <v>18</v>
      </c>
      <c r="D16" s="77">
        <v>37160</v>
      </c>
      <c r="E16" s="78">
        <v>75000</v>
      </c>
      <c r="F16" s="78">
        <v>0</v>
      </c>
      <c r="G16" s="78">
        <v>0</v>
      </c>
      <c r="H16" s="78">
        <v>40000</v>
      </c>
      <c r="I16" s="79">
        <f>SUM(F16:H16)</f>
        <v>40000</v>
      </c>
      <c r="J16" s="79">
        <f t="shared" si="0"/>
        <v>115000</v>
      </c>
      <c r="K16" s="80" t="s">
        <v>117</v>
      </c>
    </row>
    <row r="17" spans="1:11" ht="45" x14ac:dyDescent="0.25">
      <c r="A17" s="76"/>
      <c r="B17" s="85" t="s">
        <v>116</v>
      </c>
      <c r="C17" s="26" t="s">
        <v>107</v>
      </c>
      <c r="D17" s="77">
        <v>37161</v>
      </c>
      <c r="E17" s="78">
        <v>100000</v>
      </c>
      <c r="F17" s="78">
        <v>0</v>
      </c>
      <c r="G17" s="78">
        <v>35</v>
      </c>
      <c r="H17" s="78">
        <v>46700</v>
      </c>
      <c r="I17" s="79">
        <f>SUM(F17:H17)</f>
        <v>46735</v>
      </c>
      <c r="J17" s="79">
        <f t="shared" si="0"/>
        <v>146735</v>
      </c>
      <c r="K17" s="80" t="s">
        <v>118</v>
      </c>
    </row>
    <row r="18" spans="1:11" ht="15" customHeight="1" thickBot="1" x14ac:dyDescent="0.3">
      <c r="A18" s="42" t="s">
        <v>3</v>
      </c>
      <c r="B18" s="25"/>
      <c r="C18" s="26"/>
      <c r="D18" s="27"/>
      <c r="E18" s="27"/>
      <c r="F18" s="26"/>
      <c r="G18" s="26"/>
      <c r="H18" s="28"/>
      <c r="I18" s="28">
        <f>SUM(I7:I17)</f>
        <v>2422771.67</v>
      </c>
      <c r="J18" s="28"/>
      <c r="K18" s="29"/>
    </row>
    <row r="19" spans="1:11" ht="16.2" thickBot="1" x14ac:dyDescent="0.35">
      <c r="A19" s="30" t="s">
        <v>25</v>
      </c>
      <c r="B19" s="31"/>
      <c r="C19" s="32"/>
      <c r="D19" s="32"/>
      <c r="E19" s="32"/>
      <c r="F19" s="32"/>
      <c r="G19" s="32"/>
      <c r="H19" s="33"/>
      <c r="I19" s="33">
        <f>5000000-I18</f>
        <v>2577228.33</v>
      </c>
      <c r="J19" s="33"/>
      <c r="K19" s="34"/>
    </row>
    <row r="20" spans="1:11" ht="15" x14ac:dyDescent="0.25">
      <c r="A20" s="21"/>
      <c r="B20" s="19"/>
      <c r="C20" s="20"/>
      <c r="D20" s="20"/>
      <c r="E20" s="20"/>
      <c r="F20" s="20"/>
      <c r="G20" s="20"/>
      <c r="H20" s="20"/>
      <c r="I20" s="20"/>
      <c r="J20" s="20"/>
      <c r="K20" s="41"/>
    </row>
    <row r="21" spans="1:11" ht="15.6" x14ac:dyDescent="0.3">
      <c r="A21" s="35" t="s">
        <v>4</v>
      </c>
      <c r="B21" s="19"/>
      <c r="C21" s="20"/>
      <c r="D21" s="20"/>
      <c r="E21" s="20"/>
      <c r="F21" s="20"/>
      <c r="G21" s="20"/>
      <c r="H21" s="20"/>
      <c r="I21" s="20"/>
      <c r="J21" s="20"/>
      <c r="K21" s="19"/>
    </row>
    <row r="22" spans="1:11" ht="15.6" x14ac:dyDescent="0.3">
      <c r="A22" s="18"/>
      <c r="B22" s="19"/>
      <c r="C22" s="20"/>
      <c r="D22" s="20"/>
      <c r="E22" s="20"/>
      <c r="F22" s="20"/>
      <c r="G22" s="20"/>
      <c r="H22" s="20"/>
      <c r="I22" s="20"/>
      <c r="J22" s="20"/>
      <c r="K22" s="22"/>
    </row>
    <row r="23" spans="1:11" ht="15" x14ac:dyDescent="0.25">
      <c r="A23" s="50"/>
      <c r="B23" s="51" t="s">
        <v>8</v>
      </c>
      <c r="C23" s="24" t="s">
        <v>14</v>
      </c>
      <c r="D23" s="52"/>
      <c r="E23" s="39">
        <v>200000</v>
      </c>
      <c r="F23" s="39">
        <f>450440+23000</f>
        <v>473440</v>
      </c>
      <c r="G23" s="39"/>
      <c r="H23" s="53"/>
      <c r="I23" s="53">
        <f>SUM(F23:H23)</f>
        <v>473440</v>
      </c>
      <c r="J23" s="54">
        <f>I23+E23</f>
        <v>673440</v>
      </c>
      <c r="K23" s="23"/>
    </row>
    <row r="24" spans="1:11" ht="90" x14ac:dyDescent="0.25">
      <c r="A24" s="50"/>
      <c r="B24" s="51" t="s">
        <v>57</v>
      </c>
      <c r="C24" s="24" t="s">
        <v>58</v>
      </c>
      <c r="D24" s="52">
        <v>37088</v>
      </c>
      <c r="E24" s="39">
        <v>0</v>
      </c>
      <c r="F24" s="39">
        <v>258235</v>
      </c>
      <c r="G24" s="39">
        <v>5310</v>
      </c>
      <c r="H24" s="53">
        <v>0</v>
      </c>
      <c r="I24" s="53">
        <f>SUM(F24:H24)</f>
        <v>263545</v>
      </c>
      <c r="J24" s="54">
        <f>+E24+I24</f>
        <v>263545</v>
      </c>
      <c r="K24" s="23" t="s">
        <v>59</v>
      </c>
    </row>
    <row r="25" spans="1:11" ht="45" x14ac:dyDescent="0.25">
      <c r="A25" s="50"/>
      <c r="B25" s="51" t="s">
        <v>72</v>
      </c>
      <c r="C25" s="24" t="s">
        <v>14</v>
      </c>
      <c r="D25" s="52">
        <v>37103</v>
      </c>
      <c r="E25" s="39">
        <v>25000</v>
      </c>
      <c r="F25" s="39">
        <v>7450</v>
      </c>
      <c r="G25" s="39"/>
      <c r="H25" s="53">
        <f>45000+32600-7450+126000-E25</f>
        <v>171150</v>
      </c>
      <c r="I25" s="53">
        <f>SUM(F25:H25)</f>
        <v>178600</v>
      </c>
      <c r="J25" s="54">
        <f>+I25+E25</f>
        <v>203600</v>
      </c>
      <c r="K25" s="23" t="s">
        <v>78</v>
      </c>
    </row>
    <row r="26" spans="1:11" ht="60" x14ac:dyDescent="0.25">
      <c r="A26" s="50"/>
      <c r="B26" s="51" t="s">
        <v>73</v>
      </c>
      <c r="C26" s="24" t="s">
        <v>74</v>
      </c>
      <c r="D26" s="52" t="s">
        <v>75</v>
      </c>
      <c r="E26" s="39">
        <v>0</v>
      </c>
      <c r="F26" s="39"/>
      <c r="G26" s="39"/>
      <c r="H26" s="53">
        <v>1100000</v>
      </c>
      <c r="I26" s="53">
        <f>SUM(F26:H26)</f>
        <v>1100000</v>
      </c>
      <c r="J26" s="54"/>
      <c r="K26" s="23" t="s">
        <v>79</v>
      </c>
    </row>
    <row r="27" spans="1:11" ht="45" x14ac:dyDescent="0.25">
      <c r="A27" s="50"/>
      <c r="B27" s="51" t="s">
        <v>94</v>
      </c>
      <c r="C27" s="24" t="s">
        <v>95</v>
      </c>
      <c r="D27" s="52">
        <v>37130</v>
      </c>
      <c r="E27" s="39">
        <v>100000</v>
      </c>
      <c r="F27" s="39">
        <v>0</v>
      </c>
      <c r="G27" s="39">
        <v>4725</v>
      </c>
      <c r="H27" s="53">
        <v>143750</v>
      </c>
      <c r="I27" s="53">
        <f>SUM(F27:H27)</f>
        <v>148475</v>
      </c>
      <c r="J27" s="54"/>
      <c r="K27" s="23" t="s">
        <v>96</v>
      </c>
    </row>
    <row r="28" spans="1:11" ht="30" x14ac:dyDescent="0.25">
      <c r="A28" s="50"/>
      <c r="B28" s="51" t="s">
        <v>56</v>
      </c>
      <c r="C28" s="24" t="s">
        <v>14</v>
      </c>
      <c r="D28" s="52">
        <v>37154</v>
      </c>
      <c r="E28" s="39">
        <v>50000</v>
      </c>
      <c r="F28" s="39"/>
      <c r="G28" s="39">
        <v>2234</v>
      </c>
      <c r="H28" s="53">
        <v>116300</v>
      </c>
      <c r="I28" s="53">
        <f>SUM(F28:H28)-E28</f>
        <v>68534</v>
      </c>
      <c r="J28" s="54"/>
      <c r="K28" s="23" t="s">
        <v>110</v>
      </c>
    </row>
    <row r="29" spans="1:11" ht="16.2" thickBot="1" x14ac:dyDescent="0.35">
      <c r="A29" s="45" t="s">
        <v>5</v>
      </c>
      <c r="B29" s="46"/>
      <c r="C29" s="47"/>
      <c r="D29" s="47"/>
      <c r="E29" s="47"/>
      <c r="F29" s="46"/>
      <c r="G29" s="46"/>
      <c r="H29" s="48"/>
      <c r="I29" s="48">
        <f>SUM(I23:I28)</f>
        <v>2232594</v>
      </c>
      <c r="J29" s="48"/>
      <c r="K29" s="49"/>
    </row>
    <row r="30" spans="1:11" ht="16.2" thickBot="1" x14ac:dyDescent="0.35">
      <c r="A30" s="30" t="s">
        <v>24</v>
      </c>
      <c r="B30" s="31"/>
      <c r="C30" s="32"/>
      <c r="D30" s="32"/>
      <c r="E30" s="32"/>
      <c r="F30" s="31"/>
      <c r="G30" s="31"/>
      <c r="H30" s="36"/>
      <c r="I30" s="36">
        <f>5000000-I29</f>
        <v>2767406</v>
      </c>
      <c r="J30" s="36"/>
      <c r="K30" s="34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showGridLines="0" zoomScale="75" zoomScaleNormal="100" workbookViewId="0">
      <pane ySplit="6" topLeftCell="A7" activePane="bottomLeft" state="frozen"/>
      <selection pane="bottomLeft" activeCell="B8" sqref="B8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87" t="s">
        <v>6</v>
      </c>
      <c r="B1" s="87"/>
      <c r="C1" s="87"/>
      <c r="D1" s="87"/>
      <c r="E1" s="87"/>
      <c r="F1" s="87"/>
    </row>
    <row r="2" spans="1:6" x14ac:dyDescent="0.25">
      <c r="A2" s="88" t="s">
        <v>114</v>
      </c>
      <c r="B2" s="88"/>
      <c r="C2" s="88"/>
      <c r="D2" s="88"/>
      <c r="E2" s="88"/>
      <c r="F2" s="88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7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56"/>
      <c r="B8" s="59" t="s">
        <v>43</v>
      </c>
      <c r="C8" s="60" t="s">
        <v>44</v>
      </c>
      <c r="D8" s="61">
        <v>37004</v>
      </c>
      <c r="E8" s="62">
        <v>48000</v>
      </c>
      <c r="F8" s="63" t="s">
        <v>45</v>
      </c>
    </row>
    <row r="9" spans="1:6" ht="39.6" x14ac:dyDescent="0.25">
      <c r="A9" s="56"/>
      <c r="B9" s="59" t="s">
        <v>43</v>
      </c>
      <c r="C9" s="60" t="s">
        <v>44</v>
      </c>
      <c r="D9" s="61">
        <v>37004</v>
      </c>
      <c r="E9" s="62">
        <v>48000</v>
      </c>
      <c r="F9" s="63" t="s">
        <v>45</v>
      </c>
    </row>
    <row r="10" spans="1:6" ht="39.6" x14ac:dyDescent="0.25">
      <c r="A10" s="56"/>
      <c r="B10" s="59" t="s">
        <v>46</v>
      </c>
      <c r="C10" s="60" t="s">
        <v>47</v>
      </c>
      <c r="D10" s="61">
        <v>37004</v>
      </c>
      <c r="E10" s="62">
        <v>49200</v>
      </c>
      <c r="F10" s="63" t="s">
        <v>48</v>
      </c>
    </row>
    <row r="11" spans="1:6" ht="39.6" x14ac:dyDescent="0.25">
      <c r="A11" s="56"/>
      <c r="B11" s="59" t="s">
        <v>46</v>
      </c>
      <c r="C11" s="60" t="s">
        <v>47</v>
      </c>
      <c r="D11" s="61">
        <v>37004</v>
      </c>
      <c r="E11" s="62">
        <v>49200</v>
      </c>
      <c r="F11" s="63" t="s">
        <v>48</v>
      </c>
    </row>
    <row r="12" spans="1:6" ht="39.6" x14ac:dyDescent="0.25">
      <c r="A12" s="56"/>
      <c r="B12" s="59" t="s">
        <v>49</v>
      </c>
      <c r="C12" s="60" t="s">
        <v>47</v>
      </c>
      <c r="D12" s="61">
        <v>37004</v>
      </c>
      <c r="E12" s="62">
        <v>148800</v>
      </c>
      <c r="F12" s="63" t="s">
        <v>50</v>
      </c>
    </row>
    <row r="13" spans="1:6" ht="52.8" x14ac:dyDescent="0.25">
      <c r="A13" s="56"/>
      <c r="B13" s="59" t="s">
        <v>51</v>
      </c>
      <c r="C13" s="60" t="s">
        <v>47</v>
      </c>
      <c r="D13" s="61">
        <v>37004</v>
      </c>
      <c r="E13" s="62">
        <v>143760</v>
      </c>
      <c r="F13" s="63" t="s">
        <v>52</v>
      </c>
    </row>
    <row r="14" spans="1:6" ht="39.6" x14ac:dyDescent="0.25">
      <c r="A14" s="56"/>
      <c r="B14" s="59" t="s">
        <v>15</v>
      </c>
      <c r="C14" s="60" t="s">
        <v>17</v>
      </c>
      <c r="D14" s="61">
        <v>37049</v>
      </c>
      <c r="E14" s="62">
        <v>35000</v>
      </c>
      <c r="F14" s="64" t="s">
        <v>53</v>
      </c>
    </row>
    <row r="15" spans="1:6" ht="39.6" x14ac:dyDescent="0.25">
      <c r="A15" s="56"/>
      <c r="B15" s="59" t="s">
        <v>54</v>
      </c>
      <c r="C15" s="60" t="s">
        <v>18</v>
      </c>
      <c r="D15" s="61">
        <v>37050</v>
      </c>
      <c r="E15" s="62">
        <v>102600</v>
      </c>
      <c r="F15" s="64" t="s">
        <v>55</v>
      </c>
    </row>
    <row r="16" spans="1:6" ht="39.6" x14ac:dyDescent="0.25">
      <c r="A16" s="56"/>
      <c r="B16" s="59" t="s">
        <v>16</v>
      </c>
      <c r="C16" s="60" t="s">
        <v>66</v>
      </c>
      <c r="D16" s="61">
        <v>37049</v>
      </c>
      <c r="E16" s="62">
        <v>200000</v>
      </c>
      <c r="F16" s="64" t="s">
        <v>67</v>
      </c>
    </row>
    <row r="17" spans="1:6" ht="39.6" x14ac:dyDescent="0.25">
      <c r="A17" s="56"/>
      <c r="B17" s="59" t="s">
        <v>35</v>
      </c>
      <c r="C17" s="60" t="s">
        <v>36</v>
      </c>
      <c r="D17" s="61">
        <v>37081</v>
      </c>
      <c r="E17" s="62">
        <v>31000</v>
      </c>
      <c r="F17" s="64" t="s">
        <v>45</v>
      </c>
    </row>
    <row r="18" spans="1:6" ht="39.6" x14ac:dyDescent="0.25">
      <c r="A18" s="56"/>
      <c r="B18" s="59" t="s">
        <v>31</v>
      </c>
      <c r="C18" s="60" t="s">
        <v>17</v>
      </c>
      <c r="D18" s="61">
        <v>37069</v>
      </c>
      <c r="E18" s="62">
        <v>32200</v>
      </c>
      <c r="F18" s="64" t="s">
        <v>50</v>
      </c>
    </row>
    <row r="19" spans="1:6" ht="39.6" x14ac:dyDescent="0.25">
      <c r="A19" s="56"/>
      <c r="B19" s="59" t="s">
        <v>31</v>
      </c>
      <c r="C19" s="60" t="s">
        <v>17</v>
      </c>
      <c r="D19" s="61">
        <v>37069</v>
      </c>
      <c r="E19" s="62">
        <v>31740</v>
      </c>
      <c r="F19" s="64" t="s">
        <v>50</v>
      </c>
    </row>
    <row r="20" spans="1:6" ht="39.6" x14ac:dyDescent="0.25">
      <c r="A20" s="56"/>
      <c r="B20" s="59" t="s">
        <v>31</v>
      </c>
      <c r="C20" s="60" t="s">
        <v>17</v>
      </c>
      <c r="D20" s="61">
        <v>37082</v>
      </c>
      <c r="E20" s="62">
        <v>33580</v>
      </c>
      <c r="F20" s="64" t="s">
        <v>50</v>
      </c>
    </row>
    <row r="21" spans="1:6" ht="39.6" x14ac:dyDescent="0.25">
      <c r="A21" s="56"/>
      <c r="B21" s="59" t="s">
        <v>87</v>
      </c>
      <c r="C21" s="60" t="s">
        <v>18</v>
      </c>
      <c r="D21" s="61">
        <v>37083</v>
      </c>
      <c r="E21" s="62">
        <v>128000</v>
      </c>
      <c r="F21" s="64" t="s">
        <v>88</v>
      </c>
    </row>
    <row r="22" spans="1:6" ht="39.6" x14ac:dyDescent="0.25">
      <c r="A22" s="56"/>
      <c r="B22" s="59" t="s">
        <v>89</v>
      </c>
      <c r="C22" s="60" t="s">
        <v>32</v>
      </c>
      <c r="D22" s="61">
        <v>37071</v>
      </c>
      <c r="E22" s="62">
        <v>23440</v>
      </c>
      <c r="F22" s="64" t="s">
        <v>88</v>
      </c>
    </row>
    <row r="23" spans="1:6" ht="39.6" x14ac:dyDescent="0.25">
      <c r="A23" s="56"/>
      <c r="B23" s="59" t="s">
        <v>90</v>
      </c>
      <c r="C23" s="60" t="s">
        <v>32</v>
      </c>
      <c r="D23" s="61">
        <v>37071</v>
      </c>
      <c r="E23" s="62">
        <v>161700</v>
      </c>
      <c r="F23" s="64" t="s">
        <v>88</v>
      </c>
    </row>
    <row r="24" spans="1:6" ht="39.6" x14ac:dyDescent="0.25">
      <c r="A24" s="56"/>
      <c r="B24" s="59" t="s">
        <v>34</v>
      </c>
      <c r="C24" s="60" t="s">
        <v>17</v>
      </c>
      <c r="D24" s="61">
        <v>37077</v>
      </c>
      <c r="E24" s="62">
        <v>21980</v>
      </c>
      <c r="F24" s="64" t="s">
        <v>100</v>
      </c>
    </row>
    <row r="25" spans="1:6" ht="39.6" x14ac:dyDescent="0.25">
      <c r="A25" s="56"/>
      <c r="B25" s="59" t="s">
        <v>68</v>
      </c>
      <c r="C25" s="60" t="s">
        <v>17</v>
      </c>
      <c r="D25" s="61">
        <v>37106</v>
      </c>
      <c r="E25" s="62">
        <v>12625</v>
      </c>
      <c r="F25" s="64" t="s">
        <v>67</v>
      </c>
    </row>
    <row r="26" spans="1:6" ht="52.8" x14ac:dyDescent="0.25">
      <c r="A26" s="56"/>
      <c r="B26" s="59" t="s">
        <v>70</v>
      </c>
      <c r="C26" s="60" t="s">
        <v>101</v>
      </c>
      <c r="D26" s="61">
        <v>37089</v>
      </c>
      <c r="E26" s="62">
        <v>23047</v>
      </c>
      <c r="F26" s="64" t="s">
        <v>102</v>
      </c>
    </row>
    <row r="27" spans="1:6" ht="39.6" x14ac:dyDescent="0.25">
      <c r="A27" s="56"/>
      <c r="B27" s="59" t="s">
        <v>86</v>
      </c>
      <c r="C27" s="60" t="s">
        <v>17</v>
      </c>
      <c r="D27" s="61">
        <v>37117</v>
      </c>
      <c r="E27" s="62">
        <v>9395</v>
      </c>
      <c r="F27" s="64" t="s">
        <v>103</v>
      </c>
    </row>
    <row r="28" spans="1:6" ht="39.6" x14ac:dyDescent="0.25">
      <c r="A28" s="56"/>
      <c r="B28" s="59" t="s">
        <v>91</v>
      </c>
      <c r="C28" s="60" t="s">
        <v>101</v>
      </c>
      <c r="D28" s="61">
        <v>37126</v>
      </c>
      <c r="E28" s="62">
        <v>55000</v>
      </c>
      <c r="F28" s="64" t="s">
        <v>67</v>
      </c>
    </row>
    <row r="29" spans="1:6" ht="39.6" x14ac:dyDescent="0.25">
      <c r="A29" s="56"/>
      <c r="B29" s="59" t="s">
        <v>15</v>
      </c>
      <c r="C29" s="60" t="s">
        <v>17</v>
      </c>
      <c r="D29" s="61">
        <v>37078</v>
      </c>
      <c r="E29" s="62">
        <v>41066.25</v>
      </c>
      <c r="F29" s="64" t="s">
        <v>100</v>
      </c>
    </row>
    <row r="30" spans="1:6" x14ac:dyDescent="0.25">
      <c r="A30" s="1" t="s">
        <v>3</v>
      </c>
      <c r="B30" s="65"/>
      <c r="C30" s="66"/>
      <c r="D30" s="66"/>
      <c r="E30" s="75">
        <f>SUM(E8:E28)</f>
        <v>1388267</v>
      </c>
      <c r="F30" s="65"/>
    </row>
    <row r="31" spans="1:6" x14ac:dyDescent="0.25">
      <c r="A31" s="65"/>
      <c r="B31" s="65"/>
      <c r="C31" s="66"/>
      <c r="D31" s="66"/>
      <c r="E31" s="65"/>
      <c r="F31" s="65"/>
    </row>
    <row r="32" spans="1:6" x14ac:dyDescent="0.25">
      <c r="A32" s="1" t="s">
        <v>4</v>
      </c>
      <c r="B32" s="65"/>
      <c r="C32" s="66"/>
      <c r="D32" s="66"/>
      <c r="E32" s="65"/>
      <c r="F32" s="65"/>
    </row>
    <row r="33" spans="1:7" ht="39.6" x14ac:dyDescent="0.25">
      <c r="A33" s="67"/>
      <c r="B33" s="59" t="s">
        <v>8</v>
      </c>
      <c r="C33" s="59" t="s">
        <v>9</v>
      </c>
      <c r="D33" s="68">
        <v>37004</v>
      </c>
      <c r="E33" s="69">
        <v>389775</v>
      </c>
      <c r="F33" s="63" t="s">
        <v>28</v>
      </c>
      <c r="G33" s="6"/>
    </row>
    <row r="34" spans="1:7" ht="39.6" x14ac:dyDescent="0.25">
      <c r="A34" s="67"/>
      <c r="B34" s="59" t="s">
        <v>7</v>
      </c>
      <c r="C34" s="59" t="s">
        <v>9</v>
      </c>
      <c r="D34" s="68">
        <v>37000</v>
      </c>
      <c r="E34" s="69">
        <v>160300</v>
      </c>
      <c r="F34" s="63" t="s">
        <v>29</v>
      </c>
      <c r="G34" s="6"/>
    </row>
    <row r="35" spans="1:7" ht="39.6" x14ac:dyDescent="0.25">
      <c r="A35" s="67"/>
      <c r="B35" s="59" t="s">
        <v>7</v>
      </c>
      <c r="C35" s="59" t="s">
        <v>9</v>
      </c>
      <c r="D35" s="68">
        <v>37004</v>
      </c>
      <c r="E35" s="69">
        <v>84500</v>
      </c>
      <c r="F35" s="63" t="s">
        <v>29</v>
      </c>
      <c r="G35" s="6"/>
    </row>
    <row r="36" spans="1:7" ht="66" x14ac:dyDescent="0.25">
      <c r="A36" s="70"/>
      <c r="B36" s="71" t="s">
        <v>8</v>
      </c>
      <c r="C36" s="72" t="s">
        <v>9</v>
      </c>
      <c r="D36" s="73">
        <v>36997</v>
      </c>
      <c r="E36" s="74">
        <v>182496</v>
      </c>
      <c r="F36" s="57" t="s">
        <v>64</v>
      </c>
    </row>
    <row r="37" spans="1:7" ht="79.2" x14ac:dyDescent="0.25">
      <c r="A37" s="70"/>
      <c r="B37" s="71" t="s">
        <v>11</v>
      </c>
      <c r="C37" s="72" t="s">
        <v>13</v>
      </c>
      <c r="D37" s="73">
        <v>37057</v>
      </c>
      <c r="E37" s="74">
        <v>68802.64</v>
      </c>
      <c r="F37" s="58" t="s">
        <v>63</v>
      </c>
    </row>
    <row r="38" spans="1:7" ht="52.8" x14ac:dyDescent="0.25">
      <c r="A38" s="70"/>
      <c r="B38" s="71" t="s">
        <v>12</v>
      </c>
      <c r="C38" s="72" t="s">
        <v>14</v>
      </c>
      <c r="D38" s="73">
        <v>37057</v>
      </c>
      <c r="E38" s="74">
        <v>130400</v>
      </c>
      <c r="F38" s="58" t="s">
        <v>62</v>
      </c>
    </row>
    <row r="39" spans="1:7" ht="52.8" x14ac:dyDescent="0.25">
      <c r="A39" s="70"/>
      <c r="B39" s="71" t="s">
        <v>12</v>
      </c>
      <c r="C39" s="72" t="s">
        <v>14</v>
      </c>
      <c r="D39" s="73">
        <v>37055</v>
      </c>
      <c r="E39" s="74">
        <v>25500</v>
      </c>
      <c r="F39" s="58" t="s">
        <v>61</v>
      </c>
    </row>
    <row r="40" spans="1:7" ht="52.8" x14ac:dyDescent="0.25">
      <c r="A40" s="70"/>
      <c r="B40" s="71" t="s">
        <v>12</v>
      </c>
      <c r="C40" s="72" t="s">
        <v>14</v>
      </c>
      <c r="D40" s="73">
        <v>37070</v>
      </c>
      <c r="E40" s="74">
        <v>23600</v>
      </c>
      <c r="F40" s="58" t="s">
        <v>65</v>
      </c>
    </row>
    <row r="41" spans="1:7" ht="52.8" x14ac:dyDescent="0.25">
      <c r="A41" s="70"/>
      <c r="B41" s="71" t="s">
        <v>11</v>
      </c>
      <c r="C41" s="72" t="s">
        <v>13</v>
      </c>
      <c r="D41" s="73">
        <v>37088</v>
      </c>
      <c r="E41" s="74">
        <v>121500</v>
      </c>
      <c r="F41" s="58" t="s">
        <v>60</v>
      </c>
    </row>
    <row r="42" spans="1:7" ht="45" x14ac:dyDescent="0.25">
      <c r="A42" s="55"/>
      <c r="B42" s="51" t="s">
        <v>40</v>
      </c>
      <c r="C42" s="24" t="s">
        <v>13</v>
      </c>
      <c r="D42" s="52">
        <v>37071</v>
      </c>
      <c r="E42" s="39">
        <v>22850</v>
      </c>
      <c r="F42" s="23" t="s">
        <v>76</v>
      </c>
    </row>
    <row r="43" spans="1:7" ht="45" x14ac:dyDescent="0.25">
      <c r="A43" s="50"/>
      <c r="B43" s="51" t="s">
        <v>41</v>
      </c>
      <c r="C43" s="24" t="s">
        <v>14</v>
      </c>
      <c r="D43" s="52">
        <v>37088</v>
      </c>
      <c r="E43" s="54">
        <v>122850</v>
      </c>
      <c r="F43" s="23" t="s">
        <v>42</v>
      </c>
    </row>
    <row r="44" spans="1:7" ht="45" x14ac:dyDescent="0.25">
      <c r="A44" s="50"/>
      <c r="B44" s="51" t="s">
        <v>56</v>
      </c>
      <c r="C44" s="24" t="s">
        <v>14</v>
      </c>
      <c r="D44" s="52">
        <v>37088</v>
      </c>
      <c r="E44" s="54">
        <v>122850</v>
      </c>
      <c r="F44" s="23" t="s">
        <v>77</v>
      </c>
    </row>
    <row r="45" spans="1:7" ht="60" x14ac:dyDescent="0.25">
      <c r="B45" s="81" t="s">
        <v>80</v>
      </c>
      <c r="C45" s="26" t="s">
        <v>81</v>
      </c>
      <c r="D45" s="82">
        <v>37112</v>
      </c>
      <c r="E45" s="78">
        <v>33400</v>
      </c>
      <c r="F45" s="83" t="s">
        <v>82</v>
      </c>
    </row>
    <row r="46" spans="1:7" ht="60" x14ac:dyDescent="0.25">
      <c r="A46" s="84"/>
      <c r="B46" s="51" t="s">
        <v>83</v>
      </c>
      <c r="C46" s="24" t="s">
        <v>58</v>
      </c>
      <c r="D46" s="52">
        <v>37113</v>
      </c>
      <c r="E46" s="53">
        <v>19700</v>
      </c>
      <c r="F46" s="23" t="s">
        <v>84</v>
      </c>
    </row>
    <row r="47" spans="1:7" ht="60" x14ac:dyDescent="0.25">
      <c r="A47" s="84"/>
      <c r="B47" s="51" t="s">
        <v>8</v>
      </c>
      <c r="C47" s="24" t="s">
        <v>9</v>
      </c>
      <c r="D47" s="52">
        <v>37001</v>
      </c>
      <c r="E47" s="53">
        <v>1145038</v>
      </c>
      <c r="F47" s="23" t="s">
        <v>109</v>
      </c>
    </row>
    <row r="48" spans="1:7" ht="60" x14ac:dyDescent="0.25">
      <c r="A48" s="84"/>
      <c r="B48" s="51" t="s">
        <v>10</v>
      </c>
      <c r="C48" s="24" t="s">
        <v>13</v>
      </c>
      <c r="D48" s="52">
        <v>37026</v>
      </c>
      <c r="E48" s="53">
        <v>150000</v>
      </c>
      <c r="F48" s="23" t="s">
        <v>109</v>
      </c>
    </row>
    <row r="49" spans="1:7" ht="75" x14ac:dyDescent="0.25">
      <c r="A49" s="84"/>
      <c r="B49" s="51" t="s">
        <v>85</v>
      </c>
      <c r="C49" s="24" t="s">
        <v>14</v>
      </c>
      <c r="D49" s="52">
        <v>37116</v>
      </c>
      <c r="E49" s="53">
        <v>952742</v>
      </c>
      <c r="F49" s="23" t="s">
        <v>113</v>
      </c>
    </row>
    <row r="50" spans="1:7" x14ac:dyDescent="0.25">
      <c r="D50" s="6"/>
      <c r="E50" s="7"/>
      <c r="G50" s="6"/>
    </row>
    <row r="51" spans="1:7" x14ac:dyDescent="0.25">
      <c r="A51" s="1" t="s">
        <v>5</v>
      </c>
      <c r="E51" s="8"/>
    </row>
    <row r="52" spans="1:7" x14ac:dyDescent="0.25">
      <c r="E52" s="8"/>
    </row>
    <row r="53" spans="1:7" x14ac:dyDescent="0.25">
      <c r="A53" s="1"/>
      <c r="E53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2001-07-17T13:52:37Z</cp:lastPrinted>
  <dcterms:created xsi:type="dcterms:W3CDTF">2001-06-21T19:15:15Z</dcterms:created>
  <dcterms:modified xsi:type="dcterms:W3CDTF">2023-09-10T11:31:07Z</dcterms:modified>
</cp:coreProperties>
</file>