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F7" i="1"/>
  <c r="G7" i="1"/>
  <c r="C8" i="1"/>
  <c r="F8" i="1"/>
  <c r="G8" i="1"/>
  <c r="G9" i="1"/>
  <c r="B15" i="1"/>
  <c r="C15" i="1"/>
  <c r="D15" i="1"/>
  <c r="B16" i="1"/>
  <c r="C16" i="1"/>
  <c r="D16" i="1"/>
  <c r="C17" i="1"/>
  <c r="D17" i="1"/>
</calcChain>
</file>

<file path=xl/sharedStrings.xml><?xml version="1.0" encoding="utf-8"?>
<sst xmlns="http://schemas.openxmlformats.org/spreadsheetml/2006/main" count="18" uniqueCount="14">
  <si>
    <t>Citizens Deal Valuation to Enron</t>
  </si>
  <si>
    <t>Gas Supply</t>
  </si>
  <si>
    <t>Jul - Oct '01</t>
  </si>
  <si>
    <t>Nov' 01 - Sep ' 03</t>
  </si>
  <si>
    <t>MMBtu/d</t>
  </si>
  <si>
    <t>MMBtu</t>
  </si>
  <si>
    <t>Basin Value</t>
  </si>
  <si>
    <t>Lateral</t>
  </si>
  <si>
    <t>Spread Value</t>
  </si>
  <si>
    <t>$</t>
  </si>
  <si>
    <t>ENA</t>
  </si>
  <si>
    <t>TW</t>
  </si>
  <si>
    <t>Nov' 01 - Sep ' 02</t>
  </si>
  <si>
    <t xml:space="preserve">EAMR Services Deal (1 Year)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</si>
</sst>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0" fillId="0" borderId="0" xfId="0" applyNumberFormat="1"/>
    <xf numFmtId="165" fontId="0" fillId="0" borderId="1" xfId="0" applyNumberForma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6" sqref="C16"/>
    </sheetView>
  </sheetViews>
  <sheetFormatPr defaultRowHeight="13.2" x14ac:dyDescent="0.25"/>
  <cols>
    <col min="1" max="1" width="15.88671875" customWidth="1"/>
    <col min="2" max="3" width="12.88671875" bestFit="1" customWidth="1"/>
    <col min="7" max="7" width="12.44140625" customWidth="1"/>
    <col min="10" max="10" width="11.109375" customWidth="1"/>
  </cols>
  <sheetData>
    <row r="1" spans="1:10" x14ac:dyDescent="0.25">
      <c r="A1" s="1" t="s">
        <v>0</v>
      </c>
    </row>
    <row r="3" spans="1:10" x14ac:dyDescent="0.25">
      <c r="J3" s="7"/>
    </row>
    <row r="4" spans="1:10" x14ac:dyDescent="0.25">
      <c r="J4" s="8"/>
    </row>
    <row r="5" spans="1:10" x14ac:dyDescent="0.25">
      <c r="A5" s="1" t="s">
        <v>1</v>
      </c>
      <c r="G5" s="3" t="s">
        <v>10</v>
      </c>
      <c r="J5" s="8"/>
    </row>
    <row r="6" spans="1:10" ht="26.4" x14ac:dyDescent="0.25">
      <c r="B6" s="3" t="s">
        <v>4</v>
      </c>
      <c r="C6" s="3" t="s">
        <v>5</v>
      </c>
      <c r="D6" s="4" t="s">
        <v>6</v>
      </c>
      <c r="E6" s="4" t="s">
        <v>7</v>
      </c>
      <c r="F6" s="4" t="s">
        <v>8</v>
      </c>
      <c r="G6" s="3" t="s">
        <v>9</v>
      </c>
      <c r="J6" s="8"/>
    </row>
    <row r="7" spans="1:10" x14ac:dyDescent="0.25">
      <c r="A7" t="s">
        <v>2</v>
      </c>
      <c r="B7" s="2">
        <v>20000</v>
      </c>
      <c r="C7" s="2">
        <f>B7*(31+31+30+31)</f>
        <v>2460000</v>
      </c>
      <c r="D7">
        <v>0.03</v>
      </c>
      <c r="E7">
        <v>0.1031</v>
      </c>
      <c r="F7">
        <f>0.07*3</f>
        <v>0.21000000000000002</v>
      </c>
      <c r="G7" s="5">
        <f>(D7+E7+F7)*C7</f>
        <v>844026</v>
      </c>
      <c r="J7" s="9"/>
    </row>
    <row r="8" spans="1:10" x14ac:dyDescent="0.25">
      <c r="A8" t="s">
        <v>3</v>
      </c>
      <c r="B8" s="2">
        <v>15000</v>
      </c>
      <c r="C8" s="2">
        <f>B8*(365+30+31+31+28+31+30+31+30+31+31+30)</f>
        <v>10485000</v>
      </c>
      <c r="D8">
        <v>0.03</v>
      </c>
      <c r="E8">
        <v>0.1031</v>
      </c>
      <c r="F8">
        <f>0.07*1</f>
        <v>7.0000000000000007E-2</v>
      </c>
      <c r="G8" s="6">
        <f>(D8+E8+F8)*C8</f>
        <v>2129503.5</v>
      </c>
      <c r="J8" s="9"/>
    </row>
    <row r="9" spans="1:10" x14ac:dyDescent="0.25">
      <c r="G9" s="5">
        <f>SUM(G7:G8)</f>
        <v>2973529.5</v>
      </c>
      <c r="J9" s="9"/>
    </row>
    <row r="12" spans="1:10" x14ac:dyDescent="0.25">
      <c r="A12" s="1" t="s">
        <v>13</v>
      </c>
    </row>
    <row r="13" spans="1:10" x14ac:dyDescent="0.25">
      <c r="C13" s="3" t="s">
        <v>11</v>
      </c>
      <c r="D13" s="3" t="s">
        <v>11</v>
      </c>
    </row>
    <row r="14" spans="1:10" x14ac:dyDescent="0.25">
      <c r="C14" s="3" t="s">
        <v>9</v>
      </c>
      <c r="D14" s="3" t="s">
        <v>9</v>
      </c>
    </row>
    <row r="15" spans="1:10" x14ac:dyDescent="0.25">
      <c r="A15" t="s">
        <v>2</v>
      </c>
      <c r="B15" s="5">
        <f>C7</f>
        <v>2460000</v>
      </c>
      <c r="C15" s="5">
        <f>0.02*B15</f>
        <v>49200</v>
      </c>
      <c r="D15" s="5">
        <f>4/12*144000</f>
        <v>48000</v>
      </c>
    </row>
    <row r="16" spans="1:10" x14ac:dyDescent="0.25">
      <c r="A16" t="s">
        <v>12</v>
      </c>
      <c r="B16" s="2">
        <f>15000*242</f>
        <v>3630000</v>
      </c>
      <c r="C16" s="6">
        <f>0.02*B16</f>
        <v>72600</v>
      </c>
      <c r="D16" s="6">
        <f>8/12*144000</f>
        <v>96000</v>
      </c>
    </row>
    <row r="17" spans="3:4" x14ac:dyDescent="0.25">
      <c r="C17" s="5">
        <f>SUM(C15:C16)</f>
        <v>121800</v>
      </c>
      <c r="D17" s="5">
        <f>SUM(D15:D16)</f>
        <v>144000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dcterms:created xsi:type="dcterms:W3CDTF">2001-04-09T12:45:34Z</dcterms:created>
  <dcterms:modified xsi:type="dcterms:W3CDTF">2023-09-10T11:31:53Z</dcterms:modified>
</cp:coreProperties>
</file>