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5480" windowHeight="8016" activeTab="1"/>
  </bookViews>
  <sheets>
    <sheet name="chart" sheetId="2" r:id="rId1"/>
    <sheet name="Year Over Year" sheetId="1" r:id="rId2"/>
  </sheets>
  <definedNames>
    <definedName name="_xlnm.Print_Area" localSheetId="1">'Year Over Year'!$A$1:$W$30</definedName>
  </definedNames>
  <calcPr calcId="92512"/>
</workbook>
</file>

<file path=xl/calcChain.xml><?xml version="1.0" encoding="utf-8"?>
<calcChain xmlns="http://schemas.openxmlformats.org/spreadsheetml/2006/main">
  <c r="E9" i="1" l="1"/>
  <c r="I9" i="1"/>
  <c r="M9" i="1"/>
  <c r="Q9" i="1"/>
  <c r="S9" i="1"/>
  <c r="T9" i="1"/>
  <c r="U9" i="1"/>
  <c r="V9" i="1"/>
  <c r="E10" i="1"/>
  <c r="I10" i="1"/>
  <c r="M10" i="1"/>
  <c r="Q10" i="1"/>
  <c r="S10" i="1"/>
  <c r="T10" i="1"/>
  <c r="U10" i="1"/>
  <c r="E11" i="1"/>
  <c r="I11" i="1"/>
  <c r="K11" i="1"/>
  <c r="M11" i="1"/>
  <c r="Q11" i="1"/>
  <c r="S11" i="1"/>
  <c r="T11" i="1"/>
  <c r="U11" i="1"/>
  <c r="V11" i="1"/>
  <c r="E14" i="1"/>
  <c r="G14" i="1"/>
  <c r="I14" i="1"/>
  <c r="M14" i="1"/>
  <c r="Q14" i="1"/>
  <c r="S14" i="1"/>
  <c r="T14" i="1"/>
  <c r="U14" i="1"/>
  <c r="V14" i="1"/>
  <c r="E15" i="1"/>
  <c r="G15" i="1"/>
  <c r="I15" i="1"/>
  <c r="K15" i="1"/>
  <c r="M15" i="1"/>
  <c r="Q15" i="1"/>
  <c r="S15" i="1"/>
  <c r="T15" i="1"/>
  <c r="U15" i="1"/>
  <c r="V15" i="1"/>
  <c r="E16" i="1"/>
  <c r="I16" i="1"/>
  <c r="K16" i="1"/>
  <c r="M16" i="1"/>
  <c r="Q16" i="1"/>
  <c r="S16" i="1"/>
  <c r="T16" i="1"/>
  <c r="U16" i="1"/>
  <c r="V16" i="1"/>
  <c r="E17" i="1"/>
  <c r="I17" i="1"/>
  <c r="M17" i="1"/>
  <c r="Q17" i="1"/>
  <c r="S17" i="1"/>
  <c r="T17" i="1"/>
  <c r="U17" i="1"/>
  <c r="E18" i="1"/>
  <c r="G18" i="1"/>
  <c r="I18" i="1"/>
  <c r="K18" i="1"/>
  <c r="M18" i="1"/>
  <c r="Q18" i="1"/>
  <c r="S18" i="1"/>
  <c r="T18" i="1"/>
  <c r="U18" i="1"/>
  <c r="E21" i="1"/>
  <c r="I21" i="1"/>
  <c r="M21" i="1"/>
  <c r="Q21" i="1"/>
  <c r="S21" i="1"/>
  <c r="T21" i="1"/>
  <c r="U21" i="1"/>
  <c r="E22" i="1"/>
  <c r="G22" i="1"/>
  <c r="I22" i="1"/>
  <c r="M22" i="1"/>
  <c r="Q22" i="1"/>
  <c r="S22" i="1"/>
  <c r="T22" i="1"/>
  <c r="U22" i="1"/>
  <c r="E23" i="1"/>
  <c r="G23" i="1"/>
  <c r="I23" i="1"/>
  <c r="M23" i="1"/>
  <c r="Q23" i="1"/>
  <c r="S23" i="1"/>
  <c r="T23" i="1"/>
  <c r="U23" i="1"/>
  <c r="E24" i="1"/>
  <c r="G24" i="1"/>
  <c r="I24" i="1"/>
  <c r="K24" i="1"/>
  <c r="M24" i="1"/>
  <c r="Q24" i="1"/>
  <c r="S24" i="1"/>
  <c r="T24" i="1"/>
  <c r="U24" i="1"/>
  <c r="E26" i="1"/>
  <c r="G26" i="1"/>
  <c r="I26" i="1"/>
  <c r="K26" i="1"/>
  <c r="M26" i="1"/>
  <c r="Q26" i="1"/>
  <c r="S26" i="1"/>
  <c r="T26" i="1"/>
  <c r="U26" i="1"/>
  <c r="C27" i="1"/>
  <c r="D27" i="1"/>
  <c r="E27" i="1"/>
  <c r="G27" i="1"/>
  <c r="H27" i="1"/>
  <c r="I27" i="1"/>
  <c r="K27" i="1"/>
  <c r="L27" i="1"/>
  <c r="M27" i="1"/>
  <c r="O27" i="1"/>
  <c r="P27" i="1"/>
  <c r="Q27" i="1"/>
  <c r="S27" i="1"/>
  <c r="T27" i="1"/>
  <c r="U27" i="1"/>
  <c r="V27" i="1"/>
</calcChain>
</file>

<file path=xl/sharedStrings.xml><?xml version="1.0" encoding="utf-8"?>
<sst xmlns="http://schemas.openxmlformats.org/spreadsheetml/2006/main" count="38" uniqueCount="32">
  <si>
    <t>Enron North America</t>
  </si>
  <si>
    <t>West Power</t>
  </si>
  <si>
    <t>% increase</t>
  </si>
  <si>
    <t>YTD 01</t>
  </si>
  <si>
    <t>Variance F/(U)</t>
  </si>
  <si>
    <t>Enron Americas</t>
  </si>
  <si>
    <t>1Q01</t>
  </si>
  <si>
    <t>3Q01</t>
  </si>
  <si>
    <t>4Q01</t>
  </si>
  <si>
    <t>1Q01 Target</t>
  </si>
  <si>
    <t>3Q01 Target</t>
  </si>
  <si>
    <t>4Q01 Target</t>
  </si>
  <si>
    <t>YTD 01 Target</t>
  </si>
  <si>
    <t>Canada</t>
  </si>
  <si>
    <t xml:space="preserve">  Canada Power- Alberta</t>
  </si>
  <si>
    <t xml:space="preserve">  Canada Power- Eastern</t>
  </si>
  <si>
    <t>US Natural Gas</t>
  </si>
  <si>
    <t xml:space="preserve">  Canada Gas</t>
  </si>
  <si>
    <t xml:space="preserve">  Central Gas</t>
  </si>
  <si>
    <t xml:space="preserve">  East Gas </t>
  </si>
  <si>
    <t xml:space="preserve">  West Gas</t>
  </si>
  <si>
    <t xml:space="preserve">  Texas Gas</t>
  </si>
  <si>
    <t xml:space="preserve">  Financial</t>
  </si>
  <si>
    <t>East Power</t>
  </si>
  <si>
    <t xml:space="preserve">  ERCOT</t>
  </si>
  <si>
    <t xml:space="preserve">  Southeast</t>
  </si>
  <si>
    <t xml:space="preserve">  Midwest</t>
  </si>
  <si>
    <t xml:space="preserve">  Northeast</t>
  </si>
  <si>
    <t>New EOL Customers</t>
  </si>
  <si>
    <t>2001 Actuals vs. Target</t>
  </si>
  <si>
    <t>2Q01</t>
  </si>
  <si>
    <t>2Q01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</si>
</sst>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5" fontId="0" fillId="0" borderId="0" xfId="1" applyNumberFormat="1" applyFont="1"/>
    <xf numFmtId="165" fontId="0" fillId="0" borderId="1" xfId="1" applyNumberFormat="1" applyFont="1" applyBorder="1"/>
    <xf numFmtId="9" fontId="0" fillId="0" borderId="0" xfId="2" applyFont="1"/>
    <xf numFmtId="17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0" xfId="0" applyAlignment="1"/>
    <xf numFmtId="165" fontId="2" fillId="0" borderId="0" xfId="1" applyNumberFormat="1" applyFont="1"/>
    <xf numFmtId="9" fontId="2" fillId="0" borderId="0" xfId="2" applyFont="1"/>
    <xf numFmtId="0" fontId="2" fillId="0" borderId="0" xfId="0" applyFont="1" applyAlignment="1">
      <alignment horizontal="left"/>
    </xf>
    <xf numFmtId="165" fontId="0" fillId="0" borderId="0" xfId="1" applyNumberFormat="1" applyFont="1" applyBorder="1"/>
    <xf numFmtId="17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wrapText="1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September YTD New Customers</a:t>
            </a:r>
          </a:p>
        </c:rich>
      </c:tx>
      <c:layout>
        <c:manualLayout>
          <c:xMode val="edge"/>
          <c:yMode val="edge"/>
          <c:x val="0.3574829056331042"/>
          <c:y val="2.562052143719021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4373356310875403E-2"/>
          <c:y val="0.13931158531472179"/>
          <c:w val="0.95557930544233616"/>
          <c:h val="0.82225860987482369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'Year Over Year'!$S$7</c:f>
              <c:strCache>
                <c:ptCount val="1"/>
                <c:pt idx="0">
                  <c:v>YTD 01</c:v>
                </c:pt>
              </c:strCache>
            </c:strRef>
          </c:tx>
          <c:spPr>
            <a:solidFill>
              <a:srgbClr val="0000FF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Year'!$S$9,'Year Over Year'!$S$11,'Year Over Year'!$S$14:$S$18,'Year Over Year'!$S$21:$S$24,'Year Over Year'!$S$26)</c:f>
              <c:numCache>
                <c:formatCode>_(* #,##0_);_(* \(#,##0\);_(* "-"??_);_(@_)</c:formatCode>
                <c:ptCount val="12"/>
                <c:pt idx="0">
                  <c:v>2</c:v>
                </c:pt>
                <c:pt idx="1">
                  <c:v>6</c:v>
                </c:pt>
                <c:pt idx="2">
                  <c:v>9</c:v>
                </c:pt>
                <c:pt idx="3">
                  <c:v>25</c:v>
                </c:pt>
                <c:pt idx="4">
                  <c:v>6</c:v>
                </c:pt>
                <c:pt idx="5">
                  <c:v>3</c:v>
                </c:pt>
                <c:pt idx="6">
                  <c:v>14</c:v>
                </c:pt>
                <c:pt idx="7">
                  <c:v>0</c:v>
                </c:pt>
                <c:pt idx="8">
                  <c:v>6</c:v>
                </c:pt>
                <c:pt idx="9">
                  <c:v>10</c:v>
                </c:pt>
                <c:pt idx="10">
                  <c:v>17</c:v>
                </c:pt>
                <c:pt idx="11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51-4BF8-99C9-B7B7D3EC4853}"/>
            </c:ext>
          </c:extLst>
        </c:ser>
        <c:ser>
          <c:idx val="1"/>
          <c:order val="1"/>
          <c:tx>
            <c:strRef>
              <c:f>'Year Over Year'!$T$7</c:f>
              <c:strCache>
                <c:ptCount val="1"/>
                <c:pt idx="0">
                  <c:v>YTD 01 Target</c:v>
                </c:pt>
              </c:strCache>
            </c:strRef>
          </c:tx>
          <c:spPr>
            <a:solidFill>
              <a:srgbClr val="008000"/>
            </a:solidFill>
            <a:ln w="25400">
              <a:noFill/>
            </a:ln>
          </c:spPr>
          <c:invertIfNegative val="0"/>
          <c:cat>
            <c:strRef>
              <c:f>('Year Over Year'!$A$9,'Year Over Year'!$A$11,'Year Over Year'!$A$14:$A$18,'Year Over Year'!$A$21:$A$24,'Year Over Year'!$A$26)</c:f>
              <c:strCache>
                <c:ptCount val="12"/>
                <c:pt idx="0">
                  <c:v>  Canada Power- Alberta</c:v>
                </c:pt>
                <c:pt idx="1">
                  <c:v>  Canada Gas</c:v>
                </c:pt>
                <c:pt idx="2">
                  <c:v>  Central Gas</c:v>
                </c:pt>
                <c:pt idx="3">
                  <c:v>  East Gas </c:v>
                </c:pt>
                <c:pt idx="4">
                  <c:v>  West Gas</c:v>
                </c:pt>
                <c:pt idx="5">
                  <c:v>  Texas Gas</c:v>
                </c:pt>
                <c:pt idx="6">
                  <c:v>  Financial</c:v>
                </c:pt>
                <c:pt idx="7">
                  <c:v>  ERCOT</c:v>
                </c:pt>
                <c:pt idx="8">
                  <c:v>  Southeast</c:v>
                </c:pt>
                <c:pt idx="9">
                  <c:v>  Midwest</c:v>
                </c:pt>
                <c:pt idx="10">
                  <c:v>  Northeast</c:v>
                </c:pt>
                <c:pt idx="11">
                  <c:v>West Power</c:v>
                </c:pt>
              </c:strCache>
            </c:strRef>
          </c:cat>
          <c:val>
            <c:numRef>
              <c:f>('Year Over Year'!$T$9,'Year Over Year'!$T$11,'Year Over Year'!$T$14:$T$18,'Year Over Year'!$T$21:$T$24,'Year Over Year'!$T$26)</c:f>
              <c:numCache>
                <c:formatCode>_(* #,##0_);_(* \(#,##0\);_(* "-"??_);_(@_)</c:formatCode>
                <c:ptCount val="12"/>
                <c:pt idx="0">
                  <c:v>16</c:v>
                </c:pt>
                <c:pt idx="1">
                  <c:v>10</c:v>
                </c:pt>
                <c:pt idx="2">
                  <c:v>6</c:v>
                </c:pt>
                <c:pt idx="3">
                  <c:v>10</c:v>
                </c:pt>
                <c:pt idx="4">
                  <c:v>8</c:v>
                </c:pt>
                <c:pt idx="5">
                  <c:v>12</c:v>
                </c:pt>
                <c:pt idx="6">
                  <c:v>0</c:v>
                </c:pt>
                <c:pt idx="7">
                  <c:v>12</c:v>
                </c:pt>
                <c:pt idx="8">
                  <c:v>6</c:v>
                </c:pt>
                <c:pt idx="9">
                  <c:v>12</c:v>
                </c:pt>
                <c:pt idx="10">
                  <c:v>20</c:v>
                </c:pt>
                <c:pt idx="11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51-4BF8-99C9-B7B7D3EC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62955832"/>
        <c:axId val="1"/>
      </c:barChart>
      <c:catAx>
        <c:axId val="162955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2955832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32575365365383457"/>
          <c:y val="6.6453227477712123E-2"/>
          <c:w val="0.35959818909838881"/>
          <c:h val="2.481988014227802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3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182880</xdr:colOff>
      <xdr:row>4</xdr:row>
      <xdr:rowOff>60960</xdr:rowOff>
    </xdr:from>
    <xdr:to>
      <xdr:col>21</xdr:col>
      <xdr:colOff>175260</xdr:colOff>
      <xdr:row>61</xdr:row>
      <xdr:rowOff>22860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4"/>
  <sheetViews>
    <sheetView zoomScale="60" workbookViewId="0">
      <selection activeCell="L27" sqref="L27"/>
    </sheetView>
  </sheetViews>
  <sheetFormatPr defaultRowHeight="13.2" x14ac:dyDescent="0.25"/>
  <cols>
    <col min="19" max="19" width="12.44140625" customWidth="1"/>
    <col min="20" max="20" width="28.88671875" customWidth="1"/>
  </cols>
  <sheetData>
    <row r="1" spans="1:21" ht="36.75" customHeight="1" x14ac:dyDescent="0.5">
      <c r="A1" s="15" t="s">
        <v>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</row>
    <row r="2" spans="1:21" ht="17.399999999999999" x14ac:dyDescent="0.3">
      <c r="A2" s="16" t="s">
        <v>28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</row>
    <row r="3" spans="1:21" ht="17.399999999999999" x14ac:dyDescent="0.3">
      <c r="A3" s="16" t="s">
        <v>29</v>
      </c>
      <c r="B3" s="16"/>
      <c r="C3" s="16"/>
      <c r="D3" s="16"/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</row>
    <row r="4" spans="1:21" ht="28.5" customHeight="1" x14ac:dyDescent="0.25"/>
  </sheetData>
  <mergeCells count="3">
    <mergeCell ref="A1:U1"/>
    <mergeCell ref="A2:U2"/>
    <mergeCell ref="A3:U3"/>
  </mergeCells>
  <phoneticPr fontId="0" type="noConversion"/>
  <printOptions horizontalCentered="1"/>
  <pageMargins left="0.5" right="0.5" top="0.75" bottom="0.5" header="0.5" footer="0.5"/>
  <pageSetup scale="58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27"/>
  <sheetViews>
    <sheetView tabSelected="1" workbookViewId="0">
      <pane xSplit="1" topLeftCell="B1" activePane="topRight" state="frozen"/>
      <selection activeCell="A2" sqref="A2:U2"/>
      <selection pane="topRight" activeCell="H30" sqref="H30"/>
    </sheetView>
  </sheetViews>
  <sheetFormatPr defaultRowHeight="13.2" x14ac:dyDescent="0.25"/>
  <cols>
    <col min="1" max="1" width="23.109375" customWidth="1"/>
    <col min="2" max="2" width="2.33203125" customWidth="1"/>
    <col min="3" max="3" width="10.6640625" customWidth="1"/>
    <col min="4" max="4" width="11.109375" bestFit="1" customWidth="1"/>
    <col min="5" max="5" width="10.6640625" customWidth="1"/>
    <col min="6" max="6" width="2.33203125" customWidth="1"/>
    <col min="7" max="7" width="10.6640625" customWidth="1"/>
    <col min="8" max="8" width="12.5546875" bestFit="1" customWidth="1"/>
    <col min="9" max="9" width="10.6640625" customWidth="1"/>
    <col min="10" max="10" width="2.33203125" customWidth="1"/>
    <col min="11" max="11" width="10.6640625" customWidth="1"/>
    <col min="12" max="12" width="11.109375" customWidth="1"/>
    <col min="13" max="13" width="10.6640625" customWidth="1"/>
    <col min="14" max="14" width="2.33203125" customWidth="1"/>
    <col min="15" max="15" width="10.6640625" customWidth="1"/>
    <col min="16" max="16" width="11.109375" customWidth="1"/>
    <col min="17" max="17" width="10.6640625" customWidth="1"/>
    <col min="18" max="18" width="2.33203125" customWidth="1"/>
    <col min="19" max="19" width="10.33203125" bestFit="1" customWidth="1"/>
    <col min="20" max="20" width="12.88671875" bestFit="1" customWidth="1"/>
    <col min="21" max="21" width="10.6640625" customWidth="1"/>
    <col min="22" max="22" width="7.6640625" hidden="1" customWidth="1"/>
    <col min="23" max="23" width="2.6640625" customWidth="1"/>
  </cols>
  <sheetData>
    <row r="1" spans="1:22" x14ac:dyDescent="0.25">
      <c r="A1" s="1" t="s">
        <v>0</v>
      </c>
      <c r="B1" s="1"/>
    </row>
    <row r="2" spans="1:22" x14ac:dyDescent="0.25">
      <c r="A2" s="1" t="s">
        <v>28</v>
      </c>
      <c r="B2" s="1"/>
    </row>
    <row r="3" spans="1:22" x14ac:dyDescent="0.25">
      <c r="A3" s="1" t="s">
        <v>29</v>
      </c>
      <c r="B3" s="1"/>
    </row>
    <row r="6" spans="1:22" x14ac:dyDescent="0.25">
      <c r="A6" s="11"/>
      <c r="B6" s="2"/>
      <c r="C6" s="2"/>
      <c r="D6" s="2"/>
      <c r="E6" s="2"/>
      <c r="G6" s="2"/>
      <c r="H6" s="2"/>
      <c r="I6" s="2"/>
      <c r="K6" s="2"/>
      <c r="L6" s="2"/>
      <c r="M6" s="2"/>
      <c r="O6" s="2"/>
      <c r="P6" s="2"/>
      <c r="Q6" s="2"/>
      <c r="S6" s="17"/>
      <c r="T6" s="17"/>
      <c r="U6" s="17"/>
      <c r="V6" s="17"/>
    </row>
    <row r="7" spans="1:22" ht="27" customHeight="1" x14ac:dyDescent="0.25">
      <c r="C7" s="6" t="s">
        <v>6</v>
      </c>
      <c r="D7" s="6" t="s">
        <v>9</v>
      </c>
      <c r="E7" s="7" t="s">
        <v>4</v>
      </c>
      <c r="G7" s="6" t="s">
        <v>30</v>
      </c>
      <c r="H7" s="6" t="s">
        <v>31</v>
      </c>
      <c r="I7" s="7" t="s">
        <v>4</v>
      </c>
      <c r="K7" s="6" t="s">
        <v>7</v>
      </c>
      <c r="L7" s="6" t="s">
        <v>10</v>
      </c>
      <c r="M7" s="7" t="s">
        <v>4</v>
      </c>
      <c r="O7" s="6" t="s">
        <v>8</v>
      </c>
      <c r="P7" s="6" t="s">
        <v>11</v>
      </c>
      <c r="Q7" s="7" t="s">
        <v>4</v>
      </c>
      <c r="S7" s="6" t="s">
        <v>3</v>
      </c>
      <c r="T7" s="6" t="s">
        <v>12</v>
      </c>
      <c r="U7" s="7" t="s">
        <v>4</v>
      </c>
      <c r="V7" s="7" t="s">
        <v>2</v>
      </c>
    </row>
    <row r="8" spans="1:22" ht="12" customHeight="1" x14ac:dyDescent="0.25">
      <c r="A8" s="1" t="s">
        <v>13</v>
      </c>
      <c r="C8" s="13"/>
      <c r="D8" s="13"/>
      <c r="E8" s="14"/>
      <c r="G8" s="13"/>
      <c r="H8" s="13"/>
      <c r="I8" s="14"/>
      <c r="K8" s="13"/>
      <c r="L8" s="13"/>
      <c r="M8" s="14"/>
      <c r="O8" s="13"/>
      <c r="P8" s="13"/>
      <c r="Q8" s="14"/>
      <c r="S8" s="13"/>
      <c r="T8" s="13"/>
      <c r="U8" s="14"/>
      <c r="V8" s="14"/>
    </row>
    <row r="9" spans="1:22" ht="12.75" customHeight="1" x14ac:dyDescent="0.25">
      <c r="A9" t="s">
        <v>14</v>
      </c>
      <c r="C9" s="3">
        <v>0</v>
      </c>
      <c r="D9" s="3">
        <v>8</v>
      </c>
      <c r="E9" s="3">
        <f>(D9-C9)*-1</f>
        <v>-8</v>
      </c>
      <c r="G9" s="3">
        <v>1</v>
      </c>
      <c r="H9" s="3">
        <v>8</v>
      </c>
      <c r="I9" s="3">
        <f>G9-H9</f>
        <v>-7</v>
      </c>
      <c r="K9" s="3">
        <v>1</v>
      </c>
      <c r="L9" s="3">
        <v>8</v>
      </c>
      <c r="M9" s="3">
        <f>K9-L9</f>
        <v>-7</v>
      </c>
      <c r="O9" s="3">
        <v>0</v>
      </c>
      <c r="P9" s="3">
        <v>8</v>
      </c>
      <c r="Q9" s="3">
        <f>P9-O9</f>
        <v>8</v>
      </c>
      <c r="S9" s="3">
        <f t="shared" ref="S9:S26" si="0">C9+G9+K9+O9</f>
        <v>2</v>
      </c>
      <c r="T9" s="3">
        <f>D9+H9</f>
        <v>16</v>
      </c>
      <c r="U9" s="3">
        <f>(T9-S9)*-1</f>
        <v>-14</v>
      </c>
      <c r="V9" s="5">
        <f>U9/T9</f>
        <v>-0.875</v>
      </c>
    </row>
    <row r="10" spans="1:22" ht="12.75" hidden="1" customHeight="1" x14ac:dyDescent="0.25">
      <c r="A10" t="s">
        <v>15</v>
      </c>
      <c r="C10" s="3">
        <v>0</v>
      </c>
      <c r="D10" s="3">
        <v>0</v>
      </c>
      <c r="E10" s="3">
        <f>(D10-C10)*-1</f>
        <v>0</v>
      </c>
      <c r="G10" s="3">
        <v>0</v>
      </c>
      <c r="H10" s="3">
        <v>0</v>
      </c>
      <c r="I10" s="3">
        <f>G10-H10</f>
        <v>0</v>
      </c>
      <c r="K10" s="3">
        <v>0</v>
      </c>
      <c r="L10" s="3">
        <v>0</v>
      </c>
      <c r="M10" s="3">
        <f>K10-L10</f>
        <v>0</v>
      </c>
      <c r="O10" s="3">
        <v>0</v>
      </c>
      <c r="P10" s="3">
        <v>0</v>
      </c>
      <c r="Q10" s="3">
        <f>P10-O10</f>
        <v>0</v>
      </c>
      <c r="S10" s="3">
        <f t="shared" si="0"/>
        <v>0</v>
      </c>
      <c r="T10" s="3">
        <f>D10</f>
        <v>0</v>
      </c>
      <c r="U10" s="3">
        <f>T10-S10</f>
        <v>0</v>
      </c>
      <c r="V10" s="5">
        <v>0</v>
      </c>
    </row>
    <row r="11" spans="1:22" x14ac:dyDescent="0.25">
      <c r="A11" t="s">
        <v>17</v>
      </c>
      <c r="C11" s="3">
        <v>2</v>
      </c>
      <c r="D11" s="3">
        <v>5</v>
      </c>
      <c r="E11" s="3">
        <f>(D11-C11)*-1</f>
        <v>-3</v>
      </c>
      <c r="G11" s="3">
        <v>1</v>
      </c>
      <c r="H11" s="3">
        <v>5</v>
      </c>
      <c r="I11" s="3">
        <f>G11-H11</f>
        <v>-4</v>
      </c>
      <c r="K11" s="3">
        <f>2+1</f>
        <v>3</v>
      </c>
      <c r="L11" s="3">
        <v>5</v>
      </c>
      <c r="M11" s="3">
        <f>K11-L11</f>
        <v>-2</v>
      </c>
      <c r="O11" s="3">
        <v>0</v>
      </c>
      <c r="P11" s="3">
        <v>5</v>
      </c>
      <c r="Q11" s="3">
        <f t="shared" ref="Q11:Q26" si="1">P11-O11</f>
        <v>5</v>
      </c>
      <c r="S11" s="3">
        <f t="shared" si="0"/>
        <v>6</v>
      </c>
      <c r="T11" s="3">
        <f>D11+H11</f>
        <v>10</v>
      </c>
      <c r="U11" s="3">
        <f>(T11-S11)*-1</f>
        <v>-4</v>
      </c>
      <c r="V11" s="5">
        <f>U11/T11</f>
        <v>-0.4</v>
      </c>
    </row>
    <row r="12" spans="1:22" x14ac:dyDescent="0.25">
      <c r="C12" s="3"/>
      <c r="D12" s="3"/>
      <c r="E12" s="3"/>
      <c r="G12" s="3"/>
      <c r="H12" s="3"/>
      <c r="I12" s="3"/>
      <c r="K12" s="3"/>
      <c r="L12" s="3"/>
      <c r="M12" s="3"/>
      <c r="O12" s="3"/>
      <c r="P12" s="3"/>
      <c r="Q12" s="3"/>
      <c r="S12" s="3"/>
      <c r="T12" s="3"/>
      <c r="U12" s="3"/>
      <c r="V12" s="5"/>
    </row>
    <row r="13" spans="1:22" x14ac:dyDescent="0.25">
      <c r="A13" s="1" t="s">
        <v>16</v>
      </c>
      <c r="C13" s="3"/>
      <c r="D13" s="3"/>
      <c r="E13" s="3"/>
      <c r="G13" s="3"/>
      <c r="H13" s="3"/>
      <c r="I13" s="3"/>
      <c r="K13" s="3"/>
      <c r="L13" s="3"/>
      <c r="M13" s="3"/>
      <c r="O13" s="3"/>
      <c r="P13" s="3"/>
      <c r="Q13" s="3"/>
      <c r="S13" s="3"/>
      <c r="T13" s="3"/>
      <c r="U13" s="3"/>
      <c r="V13" s="5"/>
    </row>
    <row r="14" spans="1:22" x14ac:dyDescent="0.25">
      <c r="A14" t="s">
        <v>18</v>
      </c>
      <c r="C14" s="3">
        <v>4</v>
      </c>
      <c r="D14" s="3">
        <v>3</v>
      </c>
      <c r="E14" s="3">
        <f>(D14-C14)*-1</f>
        <v>1</v>
      </c>
      <c r="G14" s="3">
        <f>1+1</f>
        <v>2</v>
      </c>
      <c r="H14" s="3">
        <v>3</v>
      </c>
      <c r="I14" s="3">
        <f>G14-H14</f>
        <v>-1</v>
      </c>
      <c r="K14" s="3">
        <v>3</v>
      </c>
      <c r="L14" s="3">
        <v>3</v>
      </c>
      <c r="M14" s="3">
        <f>K14-L14</f>
        <v>0</v>
      </c>
      <c r="O14" s="3">
        <v>0</v>
      </c>
      <c r="P14" s="3">
        <v>3</v>
      </c>
      <c r="Q14" s="3">
        <f t="shared" si="1"/>
        <v>3</v>
      </c>
      <c r="S14" s="3">
        <f t="shared" si="0"/>
        <v>9</v>
      </c>
      <c r="T14" s="3">
        <f>D14+H14</f>
        <v>6</v>
      </c>
      <c r="U14" s="3">
        <f>(T14-S14)*-1</f>
        <v>3</v>
      </c>
      <c r="V14" s="5">
        <f>U14/T14</f>
        <v>0.5</v>
      </c>
    </row>
    <row r="15" spans="1:22" x14ac:dyDescent="0.25">
      <c r="A15" t="s">
        <v>19</v>
      </c>
      <c r="C15" s="3">
        <v>5</v>
      </c>
      <c r="D15" s="3">
        <v>5</v>
      </c>
      <c r="E15" s="3">
        <f>(D15-C15)*-1</f>
        <v>0</v>
      </c>
      <c r="G15" s="3">
        <f>7+4</f>
        <v>11</v>
      </c>
      <c r="H15" s="3">
        <v>5</v>
      </c>
      <c r="I15" s="3">
        <f>G15-H15</f>
        <v>6</v>
      </c>
      <c r="K15" s="3">
        <f>6+3</f>
        <v>9</v>
      </c>
      <c r="L15" s="3">
        <v>5</v>
      </c>
      <c r="M15" s="3">
        <f>K15-L15</f>
        <v>4</v>
      </c>
      <c r="O15" s="3">
        <v>0</v>
      </c>
      <c r="P15" s="3">
        <v>5</v>
      </c>
      <c r="Q15" s="3">
        <f t="shared" si="1"/>
        <v>5</v>
      </c>
      <c r="S15" s="3">
        <f t="shared" si="0"/>
        <v>25</v>
      </c>
      <c r="T15" s="3">
        <f>D15+H15</f>
        <v>10</v>
      </c>
      <c r="U15" s="3">
        <f>(T15-S15)*-1</f>
        <v>15</v>
      </c>
      <c r="V15" s="5">
        <f>U15/T15</f>
        <v>1.5</v>
      </c>
    </row>
    <row r="16" spans="1:22" x14ac:dyDescent="0.25">
      <c r="A16" t="s">
        <v>20</v>
      </c>
      <c r="C16" s="3">
        <v>3</v>
      </c>
      <c r="D16" s="3">
        <v>4</v>
      </c>
      <c r="E16" s="3">
        <f>(D16-C16)*-1</f>
        <v>-1</v>
      </c>
      <c r="G16" s="3">
        <v>1</v>
      </c>
      <c r="H16" s="3">
        <v>4</v>
      </c>
      <c r="I16" s="3">
        <f>G16-H16</f>
        <v>-3</v>
      </c>
      <c r="K16" s="3">
        <f>1+1</f>
        <v>2</v>
      </c>
      <c r="L16" s="3">
        <v>4</v>
      </c>
      <c r="M16" s="3">
        <f>K16-L16</f>
        <v>-2</v>
      </c>
      <c r="O16" s="3">
        <v>0</v>
      </c>
      <c r="P16" s="3">
        <v>4</v>
      </c>
      <c r="Q16" s="3">
        <f t="shared" si="1"/>
        <v>4</v>
      </c>
      <c r="S16" s="3">
        <f t="shared" si="0"/>
        <v>6</v>
      </c>
      <c r="T16" s="3">
        <f>D16+H16</f>
        <v>8</v>
      </c>
      <c r="U16" s="3">
        <f>(T16-S16)*-1</f>
        <v>-2</v>
      </c>
      <c r="V16" s="5">
        <f>U16/T16</f>
        <v>-0.25</v>
      </c>
    </row>
    <row r="17" spans="1:22" x14ac:dyDescent="0.25">
      <c r="A17" t="s">
        <v>21</v>
      </c>
      <c r="C17" s="3">
        <v>2</v>
      </c>
      <c r="D17" s="3">
        <v>6</v>
      </c>
      <c r="E17" s="3">
        <f>(D17-C17)*-1</f>
        <v>-4</v>
      </c>
      <c r="G17" s="3">
        <v>1</v>
      </c>
      <c r="H17" s="3">
        <v>6</v>
      </c>
      <c r="I17" s="3">
        <f>G17-H17</f>
        <v>-5</v>
      </c>
      <c r="K17" s="3">
        <v>0</v>
      </c>
      <c r="L17" s="3">
        <v>6</v>
      </c>
      <c r="M17" s="3">
        <f>K17-L17</f>
        <v>-6</v>
      </c>
      <c r="O17" s="3">
        <v>0</v>
      </c>
      <c r="P17" s="3">
        <v>6</v>
      </c>
      <c r="Q17" s="3">
        <f t="shared" si="1"/>
        <v>6</v>
      </c>
      <c r="S17" s="3">
        <f t="shared" si="0"/>
        <v>3</v>
      </c>
      <c r="T17" s="3">
        <f>D17+H17</f>
        <v>12</v>
      </c>
      <c r="U17" s="3">
        <f>(T17-S17)*-1</f>
        <v>-9</v>
      </c>
      <c r="V17" s="5">
        <v>0</v>
      </c>
    </row>
    <row r="18" spans="1:22" x14ac:dyDescent="0.25">
      <c r="A18" t="s">
        <v>22</v>
      </c>
      <c r="C18" s="3">
        <v>3</v>
      </c>
      <c r="D18" s="3">
        <v>0</v>
      </c>
      <c r="E18" s="3">
        <f>(D18-C18)*-1</f>
        <v>3</v>
      </c>
      <c r="G18" s="3">
        <f>3+4</f>
        <v>7</v>
      </c>
      <c r="H18" s="3">
        <v>0</v>
      </c>
      <c r="I18" s="3">
        <f>G18-H18</f>
        <v>7</v>
      </c>
      <c r="K18" s="3">
        <f>3+1</f>
        <v>4</v>
      </c>
      <c r="L18" s="3">
        <v>0</v>
      </c>
      <c r="M18" s="3">
        <f>K18-L18</f>
        <v>4</v>
      </c>
      <c r="O18" s="3">
        <v>0</v>
      </c>
      <c r="P18" s="3">
        <v>0</v>
      </c>
      <c r="Q18" s="3">
        <f t="shared" si="1"/>
        <v>0</v>
      </c>
      <c r="S18" s="3">
        <f t="shared" si="0"/>
        <v>14</v>
      </c>
      <c r="T18" s="3">
        <f>D18+H18</f>
        <v>0</v>
      </c>
      <c r="U18" s="3">
        <f>(T18-S18)*-1</f>
        <v>14</v>
      </c>
      <c r="V18" s="5"/>
    </row>
    <row r="19" spans="1:22" x14ac:dyDescent="0.25">
      <c r="C19" s="3"/>
      <c r="D19" s="3"/>
      <c r="E19" s="3"/>
      <c r="G19" s="3"/>
      <c r="H19" s="3"/>
      <c r="I19" s="12"/>
      <c r="K19" s="3"/>
      <c r="L19" s="3"/>
      <c r="M19" s="12"/>
      <c r="O19" s="3"/>
      <c r="P19" s="3"/>
      <c r="Q19" s="3"/>
      <c r="S19" s="3"/>
      <c r="T19" s="3"/>
      <c r="U19" s="3"/>
      <c r="V19" s="5"/>
    </row>
    <row r="20" spans="1:22" x14ac:dyDescent="0.25">
      <c r="A20" s="1" t="s">
        <v>23</v>
      </c>
      <c r="C20" s="3"/>
      <c r="D20" s="3"/>
      <c r="E20" s="3"/>
      <c r="G20" s="3"/>
      <c r="H20" s="3"/>
      <c r="I20" s="12"/>
      <c r="K20" s="3"/>
      <c r="L20" s="3"/>
      <c r="M20" s="12"/>
      <c r="O20" s="3"/>
      <c r="P20" s="3"/>
      <c r="Q20" s="3"/>
      <c r="S20" s="3"/>
      <c r="T20" s="3"/>
      <c r="U20" s="3"/>
      <c r="V20" s="5"/>
    </row>
    <row r="21" spans="1:22" x14ac:dyDescent="0.25">
      <c r="A21" s="8" t="s">
        <v>24</v>
      </c>
      <c r="C21" s="3">
        <v>0</v>
      </c>
      <c r="D21" s="3">
        <v>6</v>
      </c>
      <c r="E21" s="3">
        <f>(D21-C21)*-1</f>
        <v>-6</v>
      </c>
      <c r="G21" s="3">
        <v>0</v>
      </c>
      <c r="H21" s="3">
        <v>6</v>
      </c>
      <c r="I21" s="3">
        <f>G21-H21</f>
        <v>-6</v>
      </c>
      <c r="K21" s="3">
        <v>0</v>
      </c>
      <c r="L21" s="3">
        <v>6</v>
      </c>
      <c r="M21" s="3">
        <f>K21-L21</f>
        <v>-6</v>
      </c>
      <c r="O21" s="3">
        <v>0</v>
      </c>
      <c r="P21" s="3">
        <v>6</v>
      </c>
      <c r="Q21" s="3">
        <f t="shared" si="1"/>
        <v>6</v>
      </c>
      <c r="S21" s="3">
        <f t="shared" si="0"/>
        <v>0</v>
      </c>
      <c r="T21" s="3">
        <f>D21+H21</f>
        <v>12</v>
      </c>
      <c r="U21" s="3">
        <f>(T21-S21)*-1</f>
        <v>-12</v>
      </c>
      <c r="V21" s="5"/>
    </row>
    <row r="22" spans="1:22" x14ac:dyDescent="0.25">
      <c r="A22" s="8" t="s">
        <v>25</v>
      </c>
      <c r="C22" s="3">
        <v>0</v>
      </c>
      <c r="D22" s="3">
        <v>3</v>
      </c>
      <c r="E22" s="3">
        <f>(D22-C22)*-1</f>
        <v>-3</v>
      </c>
      <c r="G22" s="3">
        <f>2+2</f>
        <v>4</v>
      </c>
      <c r="H22" s="3">
        <v>3</v>
      </c>
      <c r="I22" s="3">
        <f>G22-H22</f>
        <v>1</v>
      </c>
      <c r="K22" s="3">
        <v>2</v>
      </c>
      <c r="L22" s="3">
        <v>3</v>
      </c>
      <c r="M22" s="3">
        <f>K22-L22</f>
        <v>-1</v>
      </c>
      <c r="O22" s="3"/>
      <c r="P22" s="3">
        <v>3</v>
      </c>
      <c r="Q22" s="3">
        <f t="shared" si="1"/>
        <v>3</v>
      </c>
      <c r="S22" s="3">
        <f t="shared" si="0"/>
        <v>6</v>
      </c>
      <c r="T22" s="3">
        <f>D22+H22</f>
        <v>6</v>
      </c>
      <c r="U22" s="3">
        <f>(T22-S22)*-1</f>
        <v>0</v>
      </c>
      <c r="V22" s="5"/>
    </row>
    <row r="23" spans="1:22" x14ac:dyDescent="0.25">
      <c r="A23" s="8" t="s">
        <v>26</v>
      </c>
      <c r="C23" s="3">
        <v>0</v>
      </c>
      <c r="D23" s="3">
        <v>6</v>
      </c>
      <c r="E23" s="3">
        <f>(D23-C23)*-1</f>
        <v>-6</v>
      </c>
      <c r="G23" s="3">
        <f>4+4</f>
        <v>8</v>
      </c>
      <c r="H23" s="3">
        <v>6</v>
      </c>
      <c r="I23" s="3">
        <f>G23-H23</f>
        <v>2</v>
      </c>
      <c r="K23" s="3">
        <v>2</v>
      </c>
      <c r="L23" s="3">
        <v>6</v>
      </c>
      <c r="M23" s="3">
        <f>K23-L23</f>
        <v>-4</v>
      </c>
      <c r="O23" s="3"/>
      <c r="P23" s="3">
        <v>6</v>
      </c>
      <c r="Q23" s="3">
        <f t="shared" si="1"/>
        <v>6</v>
      </c>
      <c r="S23" s="3">
        <f t="shared" si="0"/>
        <v>10</v>
      </c>
      <c r="T23" s="3">
        <f>D23+H23</f>
        <v>12</v>
      </c>
      <c r="U23" s="3">
        <f>(T23-S23)*-1</f>
        <v>-2</v>
      </c>
      <c r="V23" s="5"/>
    </row>
    <row r="24" spans="1:22" x14ac:dyDescent="0.25">
      <c r="A24" s="8" t="s">
        <v>27</v>
      </c>
      <c r="C24" s="3">
        <v>5</v>
      </c>
      <c r="D24" s="3">
        <v>10</v>
      </c>
      <c r="E24" s="3">
        <f>(D24-C24)*-1</f>
        <v>-5</v>
      </c>
      <c r="G24" s="3">
        <f>1+4</f>
        <v>5</v>
      </c>
      <c r="H24" s="3">
        <v>10</v>
      </c>
      <c r="I24" s="3">
        <f>G24-H24</f>
        <v>-5</v>
      </c>
      <c r="K24" s="3">
        <f>3+4</f>
        <v>7</v>
      </c>
      <c r="L24" s="3">
        <v>10</v>
      </c>
      <c r="M24" s="3">
        <f>K24-L24</f>
        <v>-3</v>
      </c>
      <c r="O24" s="3"/>
      <c r="P24" s="3">
        <v>10</v>
      </c>
      <c r="Q24" s="3">
        <f t="shared" si="1"/>
        <v>10</v>
      </c>
      <c r="S24" s="3">
        <f t="shared" si="0"/>
        <v>17</v>
      </c>
      <c r="T24" s="3">
        <f>D24+H24</f>
        <v>20</v>
      </c>
      <c r="U24" s="3">
        <f>(T24-S24)*-1</f>
        <v>-3</v>
      </c>
      <c r="V24" s="5"/>
    </row>
    <row r="25" spans="1:22" x14ac:dyDescent="0.25">
      <c r="A25" s="8"/>
      <c r="C25" s="3"/>
      <c r="D25" s="3"/>
      <c r="E25" s="3"/>
      <c r="G25" s="3"/>
      <c r="H25" s="3"/>
      <c r="I25" s="12"/>
      <c r="K25" s="3"/>
      <c r="L25" s="3"/>
      <c r="M25" s="12"/>
      <c r="O25" s="3"/>
      <c r="P25" s="3"/>
      <c r="Q25" s="3"/>
      <c r="S25" s="3"/>
      <c r="T25" s="3"/>
      <c r="U25" s="3"/>
      <c r="V25" s="5"/>
    </row>
    <row r="26" spans="1:22" x14ac:dyDescent="0.25">
      <c r="A26" s="1" t="s">
        <v>1</v>
      </c>
      <c r="C26" s="4">
        <v>10</v>
      </c>
      <c r="D26" s="4">
        <v>5</v>
      </c>
      <c r="E26" s="4">
        <f>(D26-C26)*-1</f>
        <v>5</v>
      </c>
      <c r="G26" s="4">
        <f>3+2</f>
        <v>5</v>
      </c>
      <c r="H26" s="4">
        <v>5</v>
      </c>
      <c r="I26" s="4">
        <f>G26-H26</f>
        <v>0</v>
      </c>
      <c r="K26" s="4">
        <f>2+2</f>
        <v>4</v>
      </c>
      <c r="L26" s="4">
        <v>5</v>
      </c>
      <c r="M26" s="4">
        <f>K26-L26</f>
        <v>-1</v>
      </c>
      <c r="O26" s="4">
        <v>0</v>
      </c>
      <c r="P26" s="4">
        <v>5</v>
      </c>
      <c r="Q26" s="4">
        <f t="shared" si="1"/>
        <v>5</v>
      </c>
      <c r="S26" s="4">
        <f t="shared" si="0"/>
        <v>19</v>
      </c>
      <c r="T26" s="4">
        <f>D26+H26</f>
        <v>10</v>
      </c>
      <c r="U26" s="4">
        <f>(T26-S26)*-1</f>
        <v>9</v>
      </c>
      <c r="V26" s="5"/>
    </row>
    <row r="27" spans="1:22" s="1" customFormat="1" x14ac:dyDescent="0.25">
      <c r="C27" s="9">
        <f>SUM(C9:C26)</f>
        <v>34</v>
      </c>
      <c r="D27" s="9">
        <f>SUM(D9:D26)</f>
        <v>61</v>
      </c>
      <c r="E27" s="9">
        <f>SUM(E9:E26)</f>
        <v>-27</v>
      </c>
      <c r="G27" s="9">
        <f>SUM(G9:G26)</f>
        <v>46</v>
      </c>
      <c r="H27" s="9">
        <f>SUM(H9:H26)</f>
        <v>61</v>
      </c>
      <c r="I27" s="9">
        <f>SUM(I9:I26)</f>
        <v>-15</v>
      </c>
      <c r="K27" s="9">
        <f>SUM(K9:K26)</f>
        <v>37</v>
      </c>
      <c r="L27" s="9">
        <f>SUM(L9:L26)</f>
        <v>61</v>
      </c>
      <c r="M27" s="9">
        <f>SUM(M9:M26)</f>
        <v>-24</v>
      </c>
      <c r="O27" s="9">
        <f>SUM(O9:O26)</f>
        <v>0</v>
      </c>
      <c r="P27" s="9">
        <f>SUM(P9:P26)</f>
        <v>61</v>
      </c>
      <c r="Q27" s="9">
        <f>SUM(Q9:Q26)</f>
        <v>61</v>
      </c>
      <c r="S27" s="9">
        <f>SUM(S9:S26)</f>
        <v>117</v>
      </c>
      <c r="T27" s="9">
        <f>SUM(T9:T26)</f>
        <v>122</v>
      </c>
      <c r="U27" s="9">
        <f>SUM(U9:U26)</f>
        <v>-5</v>
      </c>
      <c r="V27" s="10">
        <f>U27/T27</f>
        <v>-4.0983606557377046E-2</v>
      </c>
    </row>
  </sheetData>
  <mergeCells count="1">
    <mergeCell ref="S6:V6"/>
  </mergeCells>
  <phoneticPr fontId="0" type="noConversion"/>
  <printOptions horizontalCentered="1"/>
  <pageMargins left="0.2" right="0.2" top="0.56000000000000005" bottom="0.23" header="0.17" footer="0.19"/>
  <pageSetup scale="6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chart</vt:lpstr>
      <vt:lpstr>Year Over Year</vt:lpstr>
      <vt:lpstr>'Year Over Year'!Print_Area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2001-10-11T18:26:51Z</cp:lastPrinted>
  <dcterms:created xsi:type="dcterms:W3CDTF">2001-02-23T21:22:57Z</dcterms:created>
  <dcterms:modified xsi:type="dcterms:W3CDTF">2023-09-10T11:32:11Z</dcterms:modified>
</cp:coreProperties>
</file>