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68" windowHeight="8892"/>
  </bookViews>
  <sheets>
    <sheet name="Summary" sheetId="4" r:id="rId1"/>
    <sheet name="Employee List" sheetId="5" r:id="rId2"/>
    <sheet name="Consultant Agreement" sheetId="1" r:id="rId3"/>
    <sheet name="Employee Agreement" sheetId="2" r:id="rId4"/>
    <sheet name="Lease Agreement" sheetId="6" r:id="rId5"/>
    <sheet name="Ratios" sheetId="7" r:id="rId6"/>
    <sheet name="Missing AP Aging" sheetId="3" r:id="rId7"/>
    <sheet name="Financial Statments" sheetId="9" r:id="rId8"/>
  </sheets>
  <calcPr calcId="0"/>
</workbook>
</file>

<file path=xl/calcChain.xml><?xml version="1.0" encoding="utf-8"?>
<calcChain xmlns="http://schemas.openxmlformats.org/spreadsheetml/2006/main">
  <c r="B10" i="9" l="1"/>
  <c r="B21" i="9"/>
  <c r="B26" i="9"/>
  <c r="B36" i="9"/>
  <c r="B43" i="9"/>
  <c r="B49" i="9"/>
  <c r="B51" i="9"/>
  <c r="B58" i="9"/>
  <c r="B60" i="9"/>
  <c r="B62" i="9"/>
  <c r="B68" i="9"/>
  <c r="B84" i="9"/>
  <c r="B86" i="9"/>
  <c r="D4" i="7"/>
  <c r="F5" i="7"/>
  <c r="D10" i="7"/>
  <c r="F10" i="7"/>
  <c r="D18" i="7"/>
  <c r="D22" i="7"/>
  <c r="D23" i="7"/>
  <c r="F23" i="7"/>
  <c r="D28" i="7"/>
  <c r="D33" i="7"/>
</calcChain>
</file>

<file path=xl/comments1.xml><?xml version="1.0" encoding="utf-8"?>
<comments xmlns="http://schemas.openxmlformats.org/spreadsheetml/2006/main">
  <authors>
    <author>serwin</author>
  </authors>
  <commentList>
    <comment ref="B3" authorId="0" shapeId="0">
      <text>
        <r>
          <rPr>
            <b/>
            <sz val="8"/>
            <color indexed="81"/>
            <rFont val="Tahoma"/>
          </rPr>
          <t>serwin: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<sst xmlns="http://schemas.openxmlformats.org/spreadsheetml/2006/main" count="277" uniqueCount="228">
  <si>
    <t>Name of Company</t>
  </si>
  <si>
    <t>Relationship to Kafus Industries Ltd.</t>
  </si>
  <si>
    <t>Company's Parent Companies</t>
  </si>
  <si>
    <t>List of Company's Subsidiaries</t>
  </si>
  <si>
    <t>Ownership (public/private, % by owner)</t>
  </si>
  <si>
    <t>Cash Flow/ Revenue Obligations (without equity ownership) to Management, Consultants, etc.</t>
  </si>
  <si>
    <t>Primary Business</t>
  </si>
  <si>
    <t>Location</t>
  </si>
  <si>
    <t>Business Purpose of Location</t>
  </si>
  <si>
    <t>Number of employees at Location</t>
  </si>
  <si>
    <t>Location Owned or Leased?</t>
  </si>
  <si>
    <t>Monthly Lease or Mortgage Payment</t>
  </si>
  <si>
    <t>Total Employees in This Entity</t>
  </si>
  <si>
    <t>Other known liabilities</t>
  </si>
  <si>
    <t>Identified Issues / Unusual Items</t>
  </si>
  <si>
    <t>Indiana Bio-Composite</t>
  </si>
  <si>
    <t>Management</t>
  </si>
  <si>
    <t>Last Name</t>
  </si>
  <si>
    <t>First Name</t>
  </si>
  <si>
    <t xml:space="preserve">SSN </t>
  </si>
  <si>
    <t>Salary</t>
  </si>
  <si>
    <t>Employment Agreement?  (Yes/No)</t>
  </si>
  <si>
    <t>Management /   Non-Management</t>
  </si>
  <si>
    <t>DOB</t>
  </si>
  <si>
    <t>DOH</t>
  </si>
  <si>
    <t>Adams</t>
  </si>
  <si>
    <t>Geneva</t>
  </si>
  <si>
    <t>306-68-9356</t>
  </si>
  <si>
    <t>Elkhart</t>
  </si>
  <si>
    <t>Bird</t>
  </si>
  <si>
    <t>Terry</t>
  </si>
  <si>
    <t>309-64-4680</t>
  </si>
  <si>
    <t>Miller</t>
  </si>
  <si>
    <t>Todd</t>
  </si>
  <si>
    <t>317-90-1230</t>
  </si>
  <si>
    <t>Parent</t>
  </si>
  <si>
    <t>Joshua</t>
  </si>
  <si>
    <t>304-04-7904</t>
  </si>
  <si>
    <t>Rodgers</t>
  </si>
  <si>
    <t>Theodore</t>
  </si>
  <si>
    <t>360-54-8522</t>
  </si>
  <si>
    <t>Wilson</t>
  </si>
  <si>
    <t>Joe</t>
  </si>
  <si>
    <t>366-80-2407</t>
  </si>
  <si>
    <t>Harrington</t>
  </si>
  <si>
    <t>Troy</t>
  </si>
  <si>
    <t>307-98-4175</t>
  </si>
  <si>
    <t>Shimkus</t>
  </si>
  <si>
    <t>Jena</t>
  </si>
  <si>
    <t>317-68-6396</t>
  </si>
  <si>
    <t xml:space="preserve">Treece </t>
  </si>
  <si>
    <t>Vernon</t>
  </si>
  <si>
    <t>383-84-6179</t>
  </si>
  <si>
    <t>Arata</t>
  </si>
  <si>
    <t>Katherine</t>
  </si>
  <si>
    <t>306-04-6390</t>
  </si>
  <si>
    <t>Alan</t>
  </si>
  <si>
    <t>343-42-6352</t>
  </si>
  <si>
    <t>Yoder</t>
  </si>
  <si>
    <t>316-96-1253</t>
  </si>
  <si>
    <t>Rooney</t>
  </si>
  <si>
    <t>Sheela</t>
  </si>
  <si>
    <t>314-21-9991</t>
  </si>
  <si>
    <t>Mulchey</t>
  </si>
  <si>
    <t>James</t>
  </si>
  <si>
    <t>310-86-9175</t>
  </si>
  <si>
    <t>Thomas</t>
  </si>
  <si>
    <t>310-48-6124</t>
  </si>
  <si>
    <t>Cline</t>
  </si>
  <si>
    <t>Gary</t>
  </si>
  <si>
    <t>310-70-9014</t>
  </si>
  <si>
    <t>Curtis</t>
  </si>
  <si>
    <t>George</t>
  </si>
  <si>
    <t>375-58-1058</t>
  </si>
  <si>
    <t>Reynolds II</t>
  </si>
  <si>
    <t>Norman</t>
  </si>
  <si>
    <t>308-62-5799</t>
  </si>
  <si>
    <t>Eggers</t>
  </si>
  <si>
    <t>Darrell</t>
  </si>
  <si>
    <t>Gentzhorn</t>
  </si>
  <si>
    <t>Kathleen</t>
  </si>
  <si>
    <t>316-68-1096</t>
  </si>
  <si>
    <t>Evans</t>
  </si>
  <si>
    <t>Doug</t>
  </si>
  <si>
    <t>503-54-2808</t>
  </si>
  <si>
    <t>Y</t>
  </si>
  <si>
    <t>Manager of Manufacturing at IBC</t>
  </si>
  <si>
    <t>Balthes</t>
  </si>
  <si>
    <t xml:space="preserve">Garry </t>
  </si>
  <si>
    <t>605-58-2771</t>
  </si>
  <si>
    <t xml:space="preserve"> </t>
  </si>
  <si>
    <t xml:space="preserve">Company Name </t>
  </si>
  <si>
    <t>Consultant Company</t>
  </si>
  <si>
    <t>Consultant</t>
  </si>
  <si>
    <t>Start Date</t>
  </si>
  <si>
    <t>Payment Terms</t>
  </si>
  <si>
    <t>Compensation</t>
  </si>
  <si>
    <t>Terms</t>
  </si>
  <si>
    <t>Expiration Date</t>
  </si>
  <si>
    <t>Breakage Fees</t>
  </si>
  <si>
    <t>Services</t>
  </si>
  <si>
    <t xml:space="preserve">Signed </t>
  </si>
  <si>
    <t>Indiana Bio-Composites LLC</t>
  </si>
  <si>
    <t>Batavia &amp; Batavia, Inc.</t>
  </si>
  <si>
    <t>N/A</t>
  </si>
  <si>
    <t>$75,000 for first year; see terms, to the right for subsequent years.</t>
  </si>
  <si>
    <t>After year 1, he shall be compensated at a rate of 2% of the net cost of polymer fiber purchases for production lines 1 &amp; 2 and 1.25% of net cost of polymer fiber purchases for lines 3 and 4.  The consultant will receive a guaranteed minimum of $120,000 per year.</t>
  </si>
  <si>
    <t>3 years from the commencement of the agreement, which is dated 7/12/99</t>
  </si>
  <si>
    <t>Pay through date of termination unless:  I) either party has breached a covenant and it remains breached 30 days after written notice is sent ii)if either party ceases to do business or goes bankrupt or insolvent, or iii)  6 months notice by IBC.</t>
  </si>
  <si>
    <t>to assist IBC in its fiber supply management.</t>
  </si>
  <si>
    <t>Employee</t>
  </si>
  <si>
    <t>Date of Agmt</t>
  </si>
  <si>
    <t>Other Compensation</t>
  </si>
  <si>
    <t>Termination for Cause</t>
  </si>
  <si>
    <t>Termination without Cause</t>
  </si>
  <si>
    <t>Other</t>
  </si>
  <si>
    <t>Signed copy?</t>
  </si>
  <si>
    <t>Kafus Bio Composites</t>
  </si>
  <si>
    <t>Douglas L. Evans</t>
  </si>
  <si>
    <t>Determined by the Board, but not less than $7,000 monthly</t>
  </si>
  <si>
    <t>-Eligible for annual bonus payments.</t>
  </si>
  <si>
    <t>Payment of compensation earned, but unpaid.</t>
  </si>
  <si>
    <t>Continue to pay salary for one year.</t>
  </si>
  <si>
    <t>Yes</t>
  </si>
  <si>
    <t>Company</t>
  </si>
  <si>
    <t>Office Location</t>
  </si>
  <si>
    <t xml:space="preserve">Address </t>
  </si>
  <si>
    <t>Lease Terms</t>
  </si>
  <si>
    <t>Ending Date</t>
  </si>
  <si>
    <t>Rent</t>
  </si>
  <si>
    <t>Breakage Fee</t>
  </si>
  <si>
    <t>Other Obligations</t>
  </si>
  <si>
    <t>INDIANA BIO-COMPOSITES OFFICE LEASE SUMMARY</t>
  </si>
  <si>
    <t>None Property is owned by Indiana Bio-Composites</t>
  </si>
  <si>
    <t>Indiana BioCom</t>
  </si>
  <si>
    <t>Quick Ratio</t>
  </si>
  <si>
    <t>Current Assets - Inventory</t>
  </si>
  <si>
    <t>Current Liabilites</t>
  </si>
  <si>
    <t>Rate of Return on Asset</t>
  </si>
  <si>
    <t xml:space="preserve">Net Income </t>
  </si>
  <si>
    <t>Total Assets</t>
  </si>
  <si>
    <t>A</t>
  </si>
  <si>
    <t>Intercompany Payables</t>
  </si>
  <si>
    <t>Kafus  Environmental</t>
  </si>
  <si>
    <t>Kafus US Environmental Industries</t>
  </si>
  <si>
    <t>New Total Assets</t>
  </si>
  <si>
    <t>Debt to Equity</t>
  </si>
  <si>
    <t>Total Debt</t>
  </si>
  <si>
    <t>B</t>
  </si>
  <si>
    <t>Equity</t>
  </si>
  <si>
    <t>Debt</t>
  </si>
  <si>
    <t>Bonds Payable</t>
  </si>
  <si>
    <t>Long Term Indebtedness</t>
  </si>
  <si>
    <t>Current Notes Payable</t>
  </si>
  <si>
    <t>New Total Debt</t>
  </si>
  <si>
    <t>Common Shares</t>
  </si>
  <si>
    <t>Non redeemable Preference Shares</t>
  </si>
  <si>
    <t>Deficit</t>
  </si>
  <si>
    <t>Missing AP Aging</t>
  </si>
  <si>
    <t>Financial Statements</t>
  </si>
  <si>
    <t>ASSETS</t>
  </si>
  <si>
    <t>Cash</t>
  </si>
  <si>
    <t>Account Receivable</t>
  </si>
  <si>
    <t>Prepaids</t>
  </si>
  <si>
    <t>Inventory</t>
  </si>
  <si>
    <t>Total Current Assests</t>
  </si>
  <si>
    <t>Restricted Cash</t>
  </si>
  <si>
    <t>Due from CanFibre Group consolidated:</t>
  </si>
  <si>
    <t>CanFibre Group</t>
  </si>
  <si>
    <t>Capital Assets</t>
  </si>
  <si>
    <t>Land</t>
  </si>
  <si>
    <t>Building - construction in progress</t>
  </si>
  <si>
    <t>Equipment - construction in progress</t>
  </si>
  <si>
    <t>Total Capital Assets</t>
  </si>
  <si>
    <t>Other assets</t>
  </si>
  <si>
    <t>Deferred Financing costs</t>
  </si>
  <si>
    <t>TOTAL ASSETS</t>
  </si>
  <si>
    <t>LIABILITIES AND SHAREHOLDERS' EQUITY</t>
  </si>
  <si>
    <t>Current Liabilities</t>
  </si>
  <si>
    <t>Accounts Payable</t>
  </si>
  <si>
    <t>Accrued Interest Payable</t>
  </si>
  <si>
    <t>Other Current Payable</t>
  </si>
  <si>
    <t>Curent Notes Payable</t>
  </si>
  <si>
    <t>Total Current Payble</t>
  </si>
  <si>
    <t xml:space="preserve">Due to </t>
  </si>
  <si>
    <t>CanFibre US</t>
  </si>
  <si>
    <t>Kafus Environmental Industries</t>
  </si>
  <si>
    <t>Other related Parties</t>
  </si>
  <si>
    <t>Total</t>
  </si>
  <si>
    <t>Long Term Liablilities</t>
  </si>
  <si>
    <t>Redeemable Preference Shares</t>
  </si>
  <si>
    <t>Total Long Term Liabilities</t>
  </si>
  <si>
    <t>TOTAL LIABILITES</t>
  </si>
  <si>
    <t>EQUITY</t>
  </si>
  <si>
    <t>Total Equity</t>
  </si>
  <si>
    <t>TOTAL LIABILITIES AND SHAREHOLDERS' EQUITY</t>
  </si>
  <si>
    <t>Check</t>
  </si>
  <si>
    <t>STATEMENT OF OPERATIONS</t>
  </si>
  <si>
    <t>Revenue</t>
  </si>
  <si>
    <t>Interest Income</t>
  </si>
  <si>
    <t>Expenses</t>
  </si>
  <si>
    <t>Management Fee</t>
  </si>
  <si>
    <t>Amortization Technology and license rights</t>
  </si>
  <si>
    <t>Consulting</t>
  </si>
  <si>
    <t xml:space="preserve">Interest Payable </t>
  </si>
  <si>
    <t>Amortization of of deferred financing cost</t>
  </si>
  <si>
    <t xml:space="preserve">Office and general </t>
  </si>
  <si>
    <t>Professional Fees</t>
  </si>
  <si>
    <t>Salaries and Benefits</t>
  </si>
  <si>
    <t>TOTAL NET INCOME (LOSS)</t>
  </si>
  <si>
    <t>Kafus US Environmental</t>
  </si>
  <si>
    <t>Auto</t>
  </si>
  <si>
    <t>Corparate Development</t>
  </si>
  <si>
    <t>Rent and Property  Taxes</t>
  </si>
  <si>
    <t>Repairs and Maintenance</t>
  </si>
  <si>
    <t>Total Expenses</t>
  </si>
  <si>
    <t>Total Income</t>
  </si>
  <si>
    <t>KBC Elkhart, Inc.</t>
  </si>
  <si>
    <t>Kafus Bio-Composites, Inc.</t>
  </si>
  <si>
    <t>HSB</t>
  </si>
  <si>
    <t>None</t>
  </si>
  <si>
    <t>69.3% KBC Elkhart, Inc.</t>
  </si>
  <si>
    <t>.07% Kafus Bio-Composites, Inc.</t>
  </si>
  <si>
    <t>30% HSB</t>
  </si>
  <si>
    <t xml:space="preserve">4955 Beck Drive                                             Elkhart, Indiana 46516        </t>
  </si>
  <si>
    <t>Own</t>
  </si>
  <si>
    <t>Subsidiary through Kafus Bio-Composites</t>
  </si>
  <si>
    <t>Batavia &amp; Batavia is the company that obtains fiber for IBC, and he is paid 2% of the net cost of polymer fiber purchases for production lines 1 and 2, and 1.25% of the net cost of polymer fiber purchases for production lines 3 and 4.  This payment method appears to be a conflict if Batavia is supposed to be getting a good price on the fiber.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</si>
</sst>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_);_(* \(#,##0\);_(* &quot;-&quot;??_);_(@_)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9"/>
      <color indexed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14"/>
      <color indexed="10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9" fontId="2" fillId="0" borderId="0" xfId="3" applyFont="1"/>
    <xf numFmtId="0" fontId="2" fillId="0" borderId="0" xfId="0" applyFont="1" applyAlignment="1">
      <alignment wrapText="1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3" fillId="0" borderId="0" xfId="0" quotePrefix="1" applyFont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vertical="top" wrapText="1"/>
    </xf>
    <xf numFmtId="0" fontId="3" fillId="0" borderId="0" xfId="0" applyFont="1"/>
    <xf numFmtId="43" fontId="3" fillId="0" borderId="0" xfId="1" applyFont="1"/>
    <xf numFmtId="0" fontId="3" fillId="0" borderId="0" xfId="0" applyFont="1" applyAlignment="1">
      <alignment horizontal="center" wrapText="1"/>
    </xf>
    <xf numFmtId="43" fontId="2" fillId="0" borderId="0" xfId="1" applyFont="1" applyAlignment="1">
      <alignment horizontal="center" wrapText="1"/>
    </xf>
    <xf numFmtId="14" fontId="3" fillId="0" borderId="0" xfId="0" applyNumberFormat="1" applyFont="1"/>
    <xf numFmtId="0" fontId="4" fillId="0" borderId="0" xfId="0" applyFont="1"/>
    <xf numFmtId="44" fontId="0" fillId="0" borderId="0" xfId="2" applyFont="1"/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wrapText="1"/>
    </xf>
    <xf numFmtId="44" fontId="5" fillId="2" borderId="0" xfId="2" applyFont="1" applyFill="1" applyAlignment="1">
      <alignment horizont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 wrapText="1"/>
    </xf>
    <xf numFmtId="44" fontId="7" fillId="0" borderId="2" xfId="2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 wrapText="1"/>
    </xf>
    <xf numFmtId="0" fontId="10" fillId="2" borderId="0" xfId="0" applyFont="1" applyFill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0" xfId="0" applyFont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2" fillId="0" borderId="7" xfId="0" applyFont="1" applyBorder="1"/>
    <xf numFmtId="0" fontId="0" fillId="0" borderId="8" xfId="0" applyBorder="1" applyAlignment="1">
      <alignment horizontal="center"/>
    </xf>
    <xf numFmtId="0" fontId="0" fillId="0" borderId="0" xfId="0" applyBorder="1"/>
    <xf numFmtId="169" fontId="1" fillId="0" borderId="8" xfId="1" applyNumberFormat="1" applyBorder="1"/>
    <xf numFmtId="0" fontId="0" fillId="0" borderId="9" xfId="0" applyBorder="1"/>
    <xf numFmtId="0" fontId="0" fillId="0" borderId="0" xfId="0" applyBorder="1" applyAlignment="1">
      <alignment horizontal="center"/>
    </xf>
    <xf numFmtId="169" fontId="1" fillId="0" borderId="0" xfId="1" applyNumberFormat="1" applyBorder="1"/>
    <xf numFmtId="43" fontId="1" fillId="0" borderId="9" xfId="1" applyBorder="1"/>
    <xf numFmtId="0" fontId="2" fillId="0" borderId="10" xfId="0" applyFont="1" applyBorder="1"/>
    <xf numFmtId="0" fontId="0" fillId="0" borderId="8" xfId="0" applyBorder="1"/>
    <xf numFmtId="43" fontId="1" fillId="0" borderId="11" xfId="1" applyBorder="1"/>
    <xf numFmtId="0" fontId="0" fillId="0" borderId="5" xfId="0" applyBorder="1" applyAlignment="1">
      <alignment horizontal="center"/>
    </xf>
    <xf numFmtId="9" fontId="1" fillId="0" borderId="9" xfId="3" applyBorder="1"/>
    <xf numFmtId="0" fontId="0" fillId="0" borderId="0" xfId="0" applyBorder="1" applyAlignment="1">
      <alignment horizontal="left"/>
    </xf>
    <xf numFmtId="169" fontId="1" fillId="0" borderId="12" xfId="1" applyNumberFormat="1" applyBorder="1"/>
    <xf numFmtId="9" fontId="1" fillId="0" borderId="11" xfId="3" applyBorder="1"/>
    <xf numFmtId="169" fontId="1" fillId="0" borderId="0" xfId="1" applyNumberFormat="1"/>
    <xf numFmtId="9" fontId="1" fillId="0" borderId="0" xfId="3"/>
    <xf numFmtId="169" fontId="0" fillId="0" borderId="8" xfId="0" applyNumberFormat="1" applyBorder="1"/>
    <xf numFmtId="169" fontId="0" fillId="0" borderId="12" xfId="0" applyNumberFormat="1" applyBorder="1"/>
    <xf numFmtId="169" fontId="0" fillId="0" borderId="0" xfId="0" applyNumberFormat="1" applyBorder="1"/>
    <xf numFmtId="169" fontId="1" fillId="0" borderId="0" xfId="1" applyNumberFormat="1" applyFont="1" applyBorder="1"/>
    <xf numFmtId="0" fontId="0" fillId="0" borderId="11" xfId="0" applyBorder="1"/>
    <xf numFmtId="43" fontId="1" fillId="0" borderId="0" xfId="1"/>
    <xf numFmtId="0" fontId="12" fillId="0" borderId="0" xfId="0" applyFont="1"/>
    <xf numFmtId="14" fontId="2" fillId="0" borderId="0" xfId="0" applyNumberFormat="1" applyFont="1" applyAlignment="1">
      <alignment horizontal="center"/>
    </xf>
    <xf numFmtId="169" fontId="3" fillId="0" borderId="13" xfId="1" applyNumberFormat="1" applyFont="1" applyBorder="1"/>
    <xf numFmtId="169" fontId="1" fillId="0" borderId="13" xfId="1" applyNumberFormat="1" applyBorder="1"/>
    <xf numFmtId="0" fontId="13" fillId="0" borderId="0" xfId="0" applyFont="1"/>
    <xf numFmtId="169" fontId="13" fillId="0" borderId="12" xfId="1" applyNumberFormat="1" applyFont="1" applyBorder="1"/>
    <xf numFmtId="169" fontId="2" fillId="0" borderId="13" xfId="1" applyNumberFormat="1" applyFont="1" applyBorder="1"/>
    <xf numFmtId="169" fontId="2" fillId="0" borderId="0" xfId="1" applyNumberFormat="1" applyFont="1"/>
    <xf numFmtId="169" fontId="2" fillId="0" borderId="12" xfId="1" applyNumberFormat="1" applyFont="1" applyBorder="1"/>
    <xf numFmtId="169" fontId="0" fillId="0" borderId="0" xfId="0" applyNumberFormat="1"/>
    <xf numFmtId="0" fontId="0" fillId="3" borderId="0" xfId="0" applyFill="1"/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left" wrapText="1"/>
    </xf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2"/>
  <sheetViews>
    <sheetView tabSelected="1" topLeftCell="A7" workbookViewId="0">
      <selection activeCell="B20" sqref="B20"/>
    </sheetView>
  </sheetViews>
  <sheetFormatPr defaultRowHeight="13.2" x14ac:dyDescent="0.25"/>
  <cols>
    <col min="1" max="1" width="33" bestFit="1" customWidth="1"/>
    <col min="2" max="4" width="18.88671875" customWidth="1"/>
    <col min="5" max="5" width="17" customWidth="1"/>
  </cols>
  <sheetData>
    <row r="1" spans="1:5" ht="27" customHeight="1" x14ac:dyDescent="0.25">
      <c r="A1" s="1" t="s">
        <v>0</v>
      </c>
      <c r="B1" t="s">
        <v>15</v>
      </c>
    </row>
    <row r="2" spans="1:5" ht="27" customHeight="1" x14ac:dyDescent="0.25">
      <c r="A2" s="1" t="s">
        <v>1</v>
      </c>
      <c r="B2" t="s">
        <v>226</v>
      </c>
    </row>
    <row r="3" spans="1:5" ht="27" customHeight="1" x14ac:dyDescent="0.25">
      <c r="A3" s="2" t="s">
        <v>2</v>
      </c>
      <c r="B3" t="s">
        <v>217</v>
      </c>
    </row>
    <row r="4" spans="1:5" ht="12.75" customHeight="1" x14ac:dyDescent="0.25">
      <c r="A4" s="2"/>
      <c r="B4" t="s">
        <v>218</v>
      </c>
    </row>
    <row r="5" spans="1:5" x14ac:dyDescent="0.25">
      <c r="A5" s="1"/>
      <c r="B5" t="s">
        <v>219</v>
      </c>
    </row>
    <row r="6" spans="1:5" ht="27" customHeight="1" x14ac:dyDescent="0.25">
      <c r="A6" s="1" t="s">
        <v>3</v>
      </c>
      <c r="B6" t="s">
        <v>220</v>
      </c>
    </row>
    <row r="7" spans="1:5" ht="27" customHeight="1" x14ac:dyDescent="0.25">
      <c r="A7" s="76" t="s">
        <v>4</v>
      </c>
      <c r="B7" t="s">
        <v>221</v>
      </c>
    </row>
    <row r="8" spans="1:5" x14ac:dyDescent="0.25">
      <c r="A8" s="76"/>
      <c r="B8" t="s">
        <v>222</v>
      </c>
    </row>
    <row r="9" spans="1:5" x14ac:dyDescent="0.25">
      <c r="A9" s="1"/>
      <c r="B9" t="s">
        <v>223</v>
      </c>
    </row>
    <row r="10" spans="1:5" s="5" customFormat="1" ht="16.5" customHeight="1" x14ac:dyDescent="0.25">
      <c r="A10" s="4"/>
      <c r="B10" s="77"/>
      <c r="C10" s="77"/>
      <c r="D10" s="77"/>
    </row>
    <row r="11" spans="1:5" ht="40.5" customHeight="1" x14ac:dyDescent="0.25">
      <c r="A11" s="3" t="s">
        <v>5</v>
      </c>
      <c r="B11" s="6"/>
      <c r="C11" s="78"/>
      <c r="D11" s="78"/>
    </row>
    <row r="12" spans="1:5" ht="27" customHeight="1" x14ac:dyDescent="0.25">
      <c r="A12" s="3" t="s">
        <v>6</v>
      </c>
    </row>
    <row r="14" spans="1:5" s="8" customFormat="1" ht="41.25" customHeight="1" x14ac:dyDescent="0.25">
      <c r="A14" s="7" t="s">
        <v>7</v>
      </c>
      <c r="B14" s="7" t="s">
        <v>8</v>
      </c>
      <c r="C14" s="7" t="s">
        <v>9</v>
      </c>
      <c r="D14" s="7" t="s">
        <v>10</v>
      </c>
      <c r="E14" s="7" t="s">
        <v>11</v>
      </c>
    </row>
    <row r="15" spans="1:5" ht="26.4" x14ac:dyDescent="0.25">
      <c r="A15" s="12" t="s">
        <v>224</v>
      </c>
      <c r="B15" s="9"/>
      <c r="C15" s="74">
        <v>22</v>
      </c>
      <c r="D15" s="20" t="s">
        <v>225</v>
      </c>
      <c r="E15" s="73"/>
    </row>
    <row r="17" spans="1:8" x14ac:dyDescent="0.25">
      <c r="A17" s="1" t="s">
        <v>12</v>
      </c>
      <c r="B17" s="75">
        <v>22</v>
      </c>
    </row>
    <row r="19" spans="1:8" x14ac:dyDescent="0.25">
      <c r="A19" s="1" t="s">
        <v>13</v>
      </c>
    </row>
    <row r="20" spans="1:8" x14ac:dyDescent="0.25">
      <c r="A20" s="1"/>
    </row>
    <row r="21" spans="1:8" x14ac:dyDescent="0.25">
      <c r="A21" s="1" t="s">
        <v>14</v>
      </c>
    </row>
    <row r="22" spans="1:8" ht="51.75" customHeight="1" x14ac:dyDescent="0.25">
      <c r="A22" s="81" t="s">
        <v>227</v>
      </c>
      <c r="B22" s="81"/>
      <c r="C22" s="81"/>
      <c r="D22" s="81"/>
      <c r="E22" s="81"/>
      <c r="F22" s="81"/>
    </row>
    <row r="23" spans="1:8" x14ac:dyDescent="0.25">
      <c r="A23" s="11"/>
    </row>
    <row r="24" spans="1:8" ht="25.5" customHeight="1" x14ac:dyDescent="0.25">
      <c r="A24" s="80"/>
      <c r="B24" s="79"/>
      <c r="C24" s="79"/>
      <c r="D24" s="79"/>
      <c r="E24" s="79"/>
      <c r="F24" s="79"/>
      <c r="G24" s="79"/>
      <c r="H24" s="79"/>
    </row>
    <row r="25" spans="1:8" ht="25.5" customHeight="1" x14ac:dyDescent="0.25">
      <c r="A25" s="80"/>
      <c r="B25" s="79"/>
      <c r="C25" s="79"/>
      <c r="D25" s="79"/>
      <c r="E25" s="79"/>
      <c r="F25" s="79"/>
      <c r="G25" s="79"/>
      <c r="H25" s="79"/>
    </row>
    <row r="32" spans="1:8" ht="25.5" customHeight="1" x14ac:dyDescent="0.25">
      <c r="A32" s="79"/>
      <c r="B32" s="79"/>
      <c r="C32" s="79"/>
      <c r="D32" s="79"/>
      <c r="E32" s="79"/>
      <c r="F32" s="79"/>
      <c r="G32" s="79"/>
      <c r="H32" s="79"/>
    </row>
  </sheetData>
  <mergeCells count="7">
    <mergeCell ref="A7:A8"/>
    <mergeCell ref="B10:D10"/>
    <mergeCell ref="C11:D11"/>
    <mergeCell ref="A32:H32"/>
    <mergeCell ref="A24:H24"/>
    <mergeCell ref="A25:H25"/>
    <mergeCell ref="A22:F22"/>
  </mergeCells>
  <pageMargins left="0.75" right="0.75" top="1" bottom="1" header="0.5" footer="0.5"/>
  <pageSetup scale="66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Normal="100" zoomScaleSheetLayoutView="50" workbookViewId="0">
      <selection activeCell="A24" sqref="A24"/>
    </sheetView>
  </sheetViews>
  <sheetFormatPr defaultColWidth="9.109375" defaultRowHeight="13.2" x14ac:dyDescent="0.25"/>
  <cols>
    <col min="1" max="2" width="18.33203125" style="13" customWidth="1"/>
    <col min="3" max="3" width="12.5546875" style="13" customWidth="1"/>
    <col min="4" max="4" width="18.33203125" style="14" customWidth="1"/>
    <col min="5" max="5" width="12.33203125" style="13" customWidth="1"/>
    <col min="6" max="6" width="18.33203125" style="15" customWidth="1"/>
    <col min="7" max="7" width="9.6640625" style="13" customWidth="1"/>
    <col min="8" max="8" width="9.109375" style="13"/>
    <col min="9" max="9" width="14.33203125" style="13" customWidth="1"/>
    <col min="10" max="16384" width="9.109375" style="13"/>
  </cols>
  <sheetData>
    <row r="1" spans="1:9" x14ac:dyDescent="0.25">
      <c r="A1" s="1" t="s">
        <v>16</v>
      </c>
      <c r="B1" s="1"/>
    </row>
    <row r="2" spans="1:9" ht="39.6" x14ac:dyDescent="0.25">
      <c r="A2" s="7" t="s">
        <v>17</v>
      </c>
      <c r="B2" s="7" t="s">
        <v>18</v>
      </c>
      <c r="C2" s="7" t="s">
        <v>19</v>
      </c>
      <c r="D2" s="16" t="s">
        <v>20</v>
      </c>
      <c r="E2" s="7" t="s">
        <v>21</v>
      </c>
      <c r="F2" s="7" t="s">
        <v>22</v>
      </c>
      <c r="G2" s="7" t="s">
        <v>23</v>
      </c>
      <c r="H2" s="7" t="s">
        <v>24</v>
      </c>
      <c r="I2" s="7" t="s">
        <v>7</v>
      </c>
    </row>
    <row r="3" spans="1:9" x14ac:dyDescent="0.25">
      <c r="A3" s="13" t="s">
        <v>25</v>
      </c>
      <c r="B3" s="13" t="s">
        <v>26</v>
      </c>
      <c r="C3" s="13" t="s">
        <v>27</v>
      </c>
      <c r="D3" s="14">
        <v>23608</v>
      </c>
      <c r="G3" s="17">
        <v>20656</v>
      </c>
      <c r="H3" s="17">
        <v>36591</v>
      </c>
      <c r="I3" s="13" t="s">
        <v>28</v>
      </c>
    </row>
    <row r="4" spans="1:9" x14ac:dyDescent="0.25">
      <c r="A4" s="13" t="s">
        <v>53</v>
      </c>
      <c r="B4" s="13" t="s">
        <v>54</v>
      </c>
      <c r="C4" s="13" t="s">
        <v>55</v>
      </c>
      <c r="D4" s="14">
        <v>26750.1</v>
      </c>
      <c r="G4" s="17">
        <v>27732</v>
      </c>
      <c r="H4" s="17">
        <v>36392</v>
      </c>
      <c r="I4" s="13" t="s">
        <v>28</v>
      </c>
    </row>
    <row r="5" spans="1:9" x14ac:dyDescent="0.25">
      <c r="A5" s="13" t="s">
        <v>53</v>
      </c>
      <c r="B5" s="13" t="s">
        <v>66</v>
      </c>
      <c r="C5" s="13" t="s">
        <v>67</v>
      </c>
      <c r="D5" s="14">
        <v>37200</v>
      </c>
      <c r="G5" s="17">
        <v>17231</v>
      </c>
      <c r="H5" s="17">
        <v>36281</v>
      </c>
      <c r="I5" s="13" t="s">
        <v>28</v>
      </c>
    </row>
    <row r="6" spans="1:9" x14ac:dyDescent="0.25">
      <c r="A6" s="13" t="s">
        <v>87</v>
      </c>
      <c r="B6" s="13" t="s">
        <v>88</v>
      </c>
      <c r="C6" s="13" t="s">
        <v>89</v>
      </c>
      <c r="D6" s="14">
        <v>96000</v>
      </c>
      <c r="G6" s="17">
        <v>17344</v>
      </c>
      <c r="H6" s="17">
        <v>35979</v>
      </c>
      <c r="I6" s="13" t="s">
        <v>28</v>
      </c>
    </row>
    <row r="7" spans="1:9" x14ac:dyDescent="0.25">
      <c r="A7" s="13" t="s">
        <v>29</v>
      </c>
      <c r="B7" s="13" t="s">
        <v>30</v>
      </c>
      <c r="C7" s="13" t="s">
        <v>31</v>
      </c>
      <c r="D7" s="14">
        <v>23608</v>
      </c>
      <c r="G7" s="17">
        <v>23515</v>
      </c>
      <c r="H7" s="17">
        <v>36558</v>
      </c>
      <c r="I7" s="13" t="s">
        <v>28</v>
      </c>
    </row>
    <row r="8" spans="1:9" x14ac:dyDescent="0.25">
      <c r="A8" s="13" t="s">
        <v>68</v>
      </c>
      <c r="B8" s="13" t="s">
        <v>69</v>
      </c>
      <c r="C8" s="13" t="s">
        <v>70</v>
      </c>
      <c r="D8" s="14">
        <v>38064</v>
      </c>
      <c r="G8" s="17">
        <v>21633</v>
      </c>
      <c r="H8" s="17">
        <v>36591</v>
      </c>
      <c r="I8" s="13" t="s">
        <v>28</v>
      </c>
    </row>
    <row r="9" spans="1:9" x14ac:dyDescent="0.25">
      <c r="A9" s="13" t="s">
        <v>71</v>
      </c>
      <c r="B9" s="13" t="s">
        <v>72</v>
      </c>
      <c r="C9" s="13" t="s">
        <v>73</v>
      </c>
      <c r="D9" s="14">
        <v>38090</v>
      </c>
      <c r="G9" s="17">
        <v>19598</v>
      </c>
      <c r="H9" s="17">
        <v>36388</v>
      </c>
      <c r="I9" s="13" t="s">
        <v>28</v>
      </c>
    </row>
    <row r="10" spans="1:9" x14ac:dyDescent="0.25">
      <c r="A10" s="13" t="s">
        <v>77</v>
      </c>
      <c r="B10" s="13" t="s">
        <v>78</v>
      </c>
      <c r="C10" s="13" t="s">
        <v>67</v>
      </c>
      <c r="D10" s="14">
        <v>48100</v>
      </c>
      <c r="G10" s="17">
        <v>20148</v>
      </c>
      <c r="H10" s="17">
        <v>36281</v>
      </c>
      <c r="I10" s="13" t="s">
        <v>28</v>
      </c>
    </row>
    <row r="11" spans="1:9" ht="39.6" x14ac:dyDescent="0.25">
      <c r="A11" s="13" t="s">
        <v>82</v>
      </c>
      <c r="B11" s="13" t="s">
        <v>83</v>
      </c>
      <c r="C11" s="13" t="s">
        <v>84</v>
      </c>
      <c r="D11" s="14">
        <v>90000</v>
      </c>
      <c r="E11" s="13" t="s">
        <v>85</v>
      </c>
      <c r="F11" s="15" t="s">
        <v>86</v>
      </c>
      <c r="G11" s="17">
        <v>20376</v>
      </c>
      <c r="H11" s="17">
        <v>36251</v>
      </c>
      <c r="I11" s="13" t="s">
        <v>28</v>
      </c>
    </row>
    <row r="12" spans="1:9" x14ac:dyDescent="0.25">
      <c r="A12" s="13" t="s">
        <v>79</v>
      </c>
      <c r="B12" s="13" t="s">
        <v>80</v>
      </c>
      <c r="C12" s="13" t="s">
        <v>81</v>
      </c>
      <c r="D12" s="14">
        <v>52520</v>
      </c>
      <c r="G12" s="17">
        <v>22936</v>
      </c>
      <c r="H12" s="17">
        <v>36451</v>
      </c>
      <c r="I12" s="13" t="s">
        <v>28</v>
      </c>
    </row>
    <row r="13" spans="1:9" x14ac:dyDescent="0.25">
      <c r="A13" s="13" t="s">
        <v>44</v>
      </c>
      <c r="B13" s="13" t="s">
        <v>45</v>
      </c>
      <c r="C13" s="13" t="s">
        <v>46</v>
      </c>
      <c r="D13" s="14">
        <v>25272</v>
      </c>
      <c r="G13" s="17">
        <v>26755</v>
      </c>
      <c r="H13" s="17">
        <v>36388</v>
      </c>
      <c r="I13" s="13" t="s">
        <v>28</v>
      </c>
    </row>
    <row r="14" spans="1:9" x14ac:dyDescent="0.25">
      <c r="A14" s="13" t="s">
        <v>32</v>
      </c>
      <c r="B14" s="13" t="s">
        <v>56</v>
      </c>
      <c r="C14" s="13" t="s">
        <v>57</v>
      </c>
      <c r="D14" s="14">
        <v>27560</v>
      </c>
      <c r="G14" s="17">
        <v>18455</v>
      </c>
      <c r="H14" s="17">
        <v>36535</v>
      </c>
      <c r="I14" s="13" t="s">
        <v>28</v>
      </c>
    </row>
    <row r="15" spans="1:9" x14ac:dyDescent="0.25">
      <c r="A15" s="13" t="s">
        <v>32</v>
      </c>
      <c r="B15" s="13" t="s">
        <v>33</v>
      </c>
      <c r="C15" s="13" t="s">
        <v>34</v>
      </c>
      <c r="D15" s="14">
        <v>23608</v>
      </c>
      <c r="G15" s="17">
        <v>27520</v>
      </c>
      <c r="H15" s="17">
        <v>36563</v>
      </c>
      <c r="I15" s="13" t="s">
        <v>28</v>
      </c>
    </row>
    <row r="16" spans="1:9" x14ac:dyDescent="0.25">
      <c r="A16" s="13" t="s">
        <v>63</v>
      </c>
      <c r="B16" s="13" t="s">
        <v>64</v>
      </c>
      <c r="C16" s="13" t="s">
        <v>65</v>
      </c>
      <c r="D16" s="14">
        <v>35620</v>
      </c>
      <c r="G16" s="17">
        <v>24577</v>
      </c>
      <c r="H16" s="17">
        <v>36170</v>
      </c>
      <c r="I16" s="13" t="s">
        <v>28</v>
      </c>
    </row>
    <row r="17" spans="1:9" x14ac:dyDescent="0.25">
      <c r="A17" s="13" t="s">
        <v>35</v>
      </c>
      <c r="B17" s="13" t="s">
        <v>36</v>
      </c>
      <c r="C17" s="13" t="s">
        <v>37</v>
      </c>
      <c r="D17" s="14">
        <v>23608</v>
      </c>
      <c r="G17" s="17">
        <v>27297</v>
      </c>
      <c r="H17" s="17">
        <v>36549</v>
      </c>
      <c r="I17" s="13" t="s">
        <v>28</v>
      </c>
    </row>
    <row r="18" spans="1:9" x14ac:dyDescent="0.25">
      <c r="A18" s="13" t="s">
        <v>74</v>
      </c>
      <c r="B18" s="13" t="s">
        <v>75</v>
      </c>
      <c r="C18" s="13" t="s">
        <v>76</v>
      </c>
      <c r="D18" s="14">
        <v>39260</v>
      </c>
      <c r="G18" s="17">
        <v>20174</v>
      </c>
      <c r="H18" s="17">
        <v>36281</v>
      </c>
      <c r="I18" s="13" t="s">
        <v>28</v>
      </c>
    </row>
    <row r="19" spans="1:9" x14ac:dyDescent="0.25">
      <c r="A19" s="13" t="s">
        <v>38</v>
      </c>
      <c r="B19" s="13" t="s">
        <v>39</v>
      </c>
      <c r="C19" s="13" t="s">
        <v>40</v>
      </c>
      <c r="D19" s="14">
        <v>23608</v>
      </c>
      <c r="G19" s="17">
        <v>25874</v>
      </c>
      <c r="H19" s="17">
        <v>36570</v>
      </c>
      <c r="I19" s="13" t="s">
        <v>28</v>
      </c>
    </row>
    <row r="20" spans="1:9" x14ac:dyDescent="0.25">
      <c r="A20" s="13" t="s">
        <v>60</v>
      </c>
      <c r="B20" s="13" t="s">
        <v>61</v>
      </c>
      <c r="C20" s="13" t="s">
        <v>62</v>
      </c>
      <c r="D20" s="14">
        <v>28808</v>
      </c>
      <c r="G20" s="17">
        <v>24454</v>
      </c>
      <c r="H20" s="17">
        <v>36437</v>
      </c>
      <c r="I20" s="13" t="s">
        <v>28</v>
      </c>
    </row>
    <row r="21" spans="1:9" x14ac:dyDescent="0.25">
      <c r="A21" s="13" t="s">
        <v>47</v>
      </c>
      <c r="B21" s="13" t="s">
        <v>48</v>
      </c>
      <c r="C21" s="13" t="s">
        <v>49</v>
      </c>
      <c r="D21" s="14">
        <v>25272</v>
      </c>
      <c r="G21" s="17">
        <v>23129</v>
      </c>
      <c r="H21" s="17">
        <v>36451</v>
      </c>
      <c r="I21" s="13" t="s">
        <v>28</v>
      </c>
    </row>
    <row r="22" spans="1:9" x14ac:dyDescent="0.25">
      <c r="A22" s="13" t="s">
        <v>50</v>
      </c>
      <c r="B22" s="13" t="s">
        <v>51</v>
      </c>
      <c r="C22" s="13" t="s">
        <v>52</v>
      </c>
      <c r="D22" s="14">
        <v>25272</v>
      </c>
      <c r="G22" s="17">
        <v>24126</v>
      </c>
      <c r="H22" s="17">
        <v>36367</v>
      </c>
      <c r="I22" s="13" t="s">
        <v>28</v>
      </c>
    </row>
    <row r="23" spans="1:9" x14ac:dyDescent="0.25">
      <c r="A23" s="13" t="s">
        <v>41</v>
      </c>
      <c r="B23" s="13" t="s">
        <v>42</v>
      </c>
      <c r="C23" s="13" t="s">
        <v>43</v>
      </c>
      <c r="D23" s="14">
        <v>23608</v>
      </c>
      <c r="G23" s="17">
        <v>23913</v>
      </c>
      <c r="H23" s="17">
        <v>36563</v>
      </c>
      <c r="I23" s="13" t="s">
        <v>28</v>
      </c>
    </row>
    <row r="24" spans="1:9" x14ac:dyDescent="0.25">
      <c r="A24" s="13" t="s">
        <v>58</v>
      </c>
      <c r="B24" s="13" t="s">
        <v>30</v>
      </c>
      <c r="C24" s="13" t="s">
        <v>59</v>
      </c>
      <c r="D24" s="14">
        <v>28080</v>
      </c>
      <c r="G24" s="17">
        <v>27364</v>
      </c>
      <c r="H24" s="17">
        <v>36347</v>
      </c>
      <c r="I24" s="13" t="s">
        <v>28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"/>
  <sheetViews>
    <sheetView workbookViewId="0">
      <selection activeCell="E14" sqref="E14"/>
    </sheetView>
  </sheetViews>
  <sheetFormatPr defaultRowHeight="13.2" x14ac:dyDescent="0.25"/>
  <cols>
    <col min="1" max="1" width="14.109375" bestFit="1" customWidth="1"/>
    <col min="2" max="2" width="17.6640625" bestFit="1" customWidth="1"/>
    <col min="3" max="3" width="9.6640625" bestFit="1" customWidth="1"/>
    <col min="5" max="5" width="8.109375" bestFit="1" customWidth="1"/>
    <col min="6" max="6" width="13.5546875" customWidth="1"/>
    <col min="7" max="7" width="39.33203125" customWidth="1"/>
    <col min="8" max="8" width="18.6640625" customWidth="1"/>
    <col min="9" max="9" width="35.33203125" customWidth="1"/>
  </cols>
  <sheetData>
    <row r="1" spans="1:11" x14ac:dyDescent="0.25">
      <c r="B1" s="18"/>
      <c r="F1" s="19"/>
      <c r="G1" t="s">
        <v>90</v>
      </c>
      <c r="K1" s="20"/>
    </row>
    <row r="2" spans="1:11" s="24" customFormat="1" ht="24.75" customHeight="1" x14ac:dyDescent="0.25">
      <c r="A2" s="21" t="s">
        <v>91</v>
      </c>
      <c r="B2" s="21" t="s">
        <v>92</v>
      </c>
      <c r="C2" s="21" t="s">
        <v>93</v>
      </c>
      <c r="D2" s="22" t="s">
        <v>94</v>
      </c>
      <c r="E2" s="22" t="s">
        <v>95</v>
      </c>
      <c r="F2" s="23" t="s">
        <v>96</v>
      </c>
      <c r="G2" s="21" t="s">
        <v>97</v>
      </c>
      <c r="H2" s="21" t="s">
        <v>98</v>
      </c>
      <c r="I2" s="21" t="s">
        <v>99</v>
      </c>
      <c r="J2" s="21" t="s">
        <v>100</v>
      </c>
      <c r="K2" s="21" t="s">
        <v>101</v>
      </c>
    </row>
    <row r="3" spans="1:11" ht="51" x14ac:dyDescent="0.25">
      <c r="A3" s="25" t="s">
        <v>102</v>
      </c>
      <c r="B3" s="26" t="s">
        <v>103</v>
      </c>
      <c r="C3" s="26"/>
      <c r="D3" s="27">
        <v>36353</v>
      </c>
      <c r="E3" s="26" t="s">
        <v>104</v>
      </c>
      <c r="F3" s="28" t="s">
        <v>105</v>
      </c>
      <c r="G3" s="29" t="s">
        <v>106</v>
      </c>
      <c r="H3" s="26" t="s">
        <v>107</v>
      </c>
      <c r="I3" s="26" t="s">
        <v>108</v>
      </c>
      <c r="J3" s="29" t="s">
        <v>109</v>
      </c>
      <c r="K3" s="30" t="s">
        <v>85</v>
      </c>
    </row>
  </sheetData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4"/>
  <sheetViews>
    <sheetView workbookViewId="0">
      <selection activeCell="D13" sqref="D13"/>
    </sheetView>
  </sheetViews>
  <sheetFormatPr defaultRowHeight="13.2" x14ac:dyDescent="0.25"/>
  <cols>
    <col min="1" max="1" width="16" bestFit="1" customWidth="1"/>
    <col min="2" max="2" width="12.6640625" customWidth="1"/>
    <col min="3" max="3" width="12.6640625" bestFit="1" customWidth="1"/>
    <col min="4" max="4" width="13.6640625" bestFit="1" customWidth="1"/>
    <col min="5" max="5" width="19.5546875" bestFit="1" customWidth="1"/>
    <col min="6" max="6" width="6.5546875" bestFit="1" customWidth="1"/>
    <col min="7" max="7" width="10.5546875" customWidth="1"/>
    <col min="8" max="8" width="21.109375" bestFit="1" customWidth="1"/>
    <col min="9" max="9" width="25.44140625" bestFit="1" customWidth="1"/>
    <col min="10" max="10" width="17.5546875" customWidth="1"/>
    <col min="11" max="11" width="6" bestFit="1" customWidth="1"/>
    <col min="12" max="12" width="13.44140625" bestFit="1" customWidth="1"/>
  </cols>
  <sheetData>
    <row r="3" spans="1:12" s="20" customFormat="1" ht="26.4" x14ac:dyDescent="0.25">
      <c r="A3" s="31" t="s">
        <v>91</v>
      </c>
      <c r="B3" s="31" t="s">
        <v>110</v>
      </c>
      <c r="C3" s="31" t="s">
        <v>111</v>
      </c>
      <c r="D3" s="31" t="s">
        <v>20</v>
      </c>
      <c r="E3" s="31" t="s">
        <v>112</v>
      </c>
      <c r="F3" s="31" t="s">
        <v>97</v>
      </c>
      <c r="G3" s="31" t="s">
        <v>98</v>
      </c>
      <c r="H3" s="31" t="s">
        <v>113</v>
      </c>
      <c r="I3" s="31" t="s">
        <v>114</v>
      </c>
      <c r="J3" s="31" t="s">
        <v>100</v>
      </c>
      <c r="K3" s="31" t="s">
        <v>115</v>
      </c>
      <c r="L3" s="31" t="s">
        <v>116</v>
      </c>
    </row>
    <row r="4" spans="1:12" s="13" customFormat="1" ht="52.8" x14ac:dyDescent="0.25">
      <c r="A4" s="32" t="s">
        <v>117</v>
      </c>
      <c r="B4" s="32" t="s">
        <v>118</v>
      </c>
      <c r="C4" s="33">
        <v>36251</v>
      </c>
      <c r="D4" s="32" t="s">
        <v>119</v>
      </c>
      <c r="E4" s="10" t="s">
        <v>120</v>
      </c>
      <c r="F4" s="32"/>
      <c r="G4" s="33">
        <v>37347</v>
      </c>
      <c r="H4" s="32" t="s">
        <v>121</v>
      </c>
      <c r="I4" s="32" t="s">
        <v>122</v>
      </c>
      <c r="J4" s="32" t="s">
        <v>86</v>
      </c>
      <c r="L4" s="34" t="s">
        <v>123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J5"/>
  <sheetViews>
    <sheetView workbookViewId="0">
      <selection activeCell="B13" sqref="B13:C13"/>
    </sheetView>
  </sheetViews>
  <sheetFormatPr defaultRowHeight="13.2" x14ac:dyDescent="0.25"/>
  <cols>
    <col min="1" max="10" width="9.5546875" customWidth="1"/>
  </cols>
  <sheetData>
    <row r="1" spans="1:10" x14ac:dyDescent="0.25">
      <c r="A1" s="1" t="s">
        <v>132</v>
      </c>
      <c r="H1" s="20"/>
    </row>
    <row r="2" spans="1:10" x14ac:dyDescent="0.25">
      <c r="H2" s="20"/>
    </row>
    <row r="3" spans="1:10" x14ac:dyDescent="0.25">
      <c r="H3" s="20"/>
    </row>
    <row r="4" spans="1:10" s="1" customFormat="1" ht="39.6" x14ac:dyDescent="0.25">
      <c r="A4" s="31" t="s">
        <v>124</v>
      </c>
      <c r="B4" s="31" t="s">
        <v>125</v>
      </c>
      <c r="C4" s="31" t="s">
        <v>126</v>
      </c>
      <c r="D4" s="31" t="s">
        <v>127</v>
      </c>
      <c r="E4" s="31" t="s">
        <v>94</v>
      </c>
      <c r="F4" s="31" t="s">
        <v>128</v>
      </c>
      <c r="G4" s="31" t="s">
        <v>129</v>
      </c>
      <c r="H4" s="31"/>
      <c r="I4" s="31" t="s">
        <v>130</v>
      </c>
      <c r="J4" s="31" t="s">
        <v>131</v>
      </c>
    </row>
    <row r="5" spans="1:10" ht="13.5" customHeight="1" x14ac:dyDescent="0.25">
      <c r="A5" t="s">
        <v>133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32" workbookViewId="0">
      <selection activeCell="H16" sqref="H16"/>
    </sheetView>
  </sheetViews>
  <sheetFormatPr defaultRowHeight="13.2" x14ac:dyDescent="0.25"/>
  <cols>
    <col min="1" max="1" width="9.109375" style="1" customWidth="1"/>
    <col min="2" max="2" width="31" customWidth="1"/>
    <col min="3" max="3" width="3.33203125" customWidth="1"/>
    <col min="4" max="4" width="14.88671875" bestFit="1" customWidth="1"/>
    <col min="5" max="5" width="4" customWidth="1"/>
    <col min="6" max="6" width="12.33203125" bestFit="1" customWidth="1"/>
  </cols>
  <sheetData>
    <row r="1" spans="1:6" ht="17.399999999999999" x14ac:dyDescent="0.3">
      <c r="A1" s="35" t="s">
        <v>134</v>
      </c>
    </row>
    <row r="3" spans="1:6" x14ac:dyDescent="0.25">
      <c r="A3" s="36" t="s">
        <v>135</v>
      </c>
      <c r="B3" s="37"/>
      <c r="C3" s="37"/>
      <c r="D3" s="37"/>
      <c r="E3" s="37"/>
      <c r="F3" s="38"/>
    </row>
    <row r="4" spans="1:6" x14ac:dyDescent="0.25">
      <c r="A4" s="39"/>
      <c r="B4" s="40" t="s">
        <v>136</v>
      </c>
      <c r="C4" s="41"/>
      <c r="D4" s="42">
        <f>901567-248132</f>
        <v>653435</v>
      </c>
      <c r="E4" s="41"/>
      <c r="F4" s="43"/>
    </row>
    <row r="5" spans="1:6" x14ac:dyDescent="0.25">
      <c r="A5" s="39"/>
      <c r="B5" s="44" t="s">
        <v>137</v>
      </c>
      <c r="C5" s="41"/>
      <c r="D5" s="45">
        <v>1736756</v>
      </c>
      <c r="E5" s="41"/>
      <c r="F5" s="46">
        <f>+D4/D5</f>
        <v>0.3762388038388812</v>
      </c>
    </row>
    <row r="6" spans="1:6" x14ac:dyDescent="0.25">
      <c r="A6" s="47"/>
      <c r="B6" s="40"/>
      <c r="C6" s="48"/>
      <c r="D6" s="42"/>
      <c r="E6" s="48"/>
      <c r="F6" s="49"/>
    </row>
    <row r="7" spans="1:6" x14ac:dyDescent="0.25">
      <c r="B7" s="20"/>
    </row>
    <row r="8" spans="1:6" x14ac:dyDescent="0.25">
      <c r="A8" s="36" t="s">
        <v>138</v>
      </c>
      <c r="B8" s="50"/>
      <c r="C8" s="37"/>
      <c r="D8" s="37"/>
      <c r="E8" s="37"/>
      <c r="F8" s="38"/>
    </row>
    <row r="9" spans="1:6" x14ac:dyDescent="0.25">
      <c r="A9" s="39"/>
      <c r="B9" s="40" t="s">
        <v>139</v>
      </c>
      <c r="C9" s="41"/>
      <c r="D9" s="42">
        <v>-336927</v>
      </c>
      <c r="E9" s="41"/>
      <c r="F9" s="43"/>
    </row>
    <row r="10" spans="1:6" x14ac:dyDescent="0.25">
      <c r="A10" s="39"/>
      <c r="B10" s="44" t="s">
        <v>140</v>
      </c>
      <c r="C10" s="41"/>
      <c r="D10" s="45">
        <f>D18</f>
        <v>10494857</v>
      </c>
      <c r="E10" s="41" t="s">
        <v>141</v>
      </c>
      <c r="F10" s="51">
        <f>D9/D10</f>
        <v>-3.2104010564412644E-2</v>
      </c>
    </row>
    <row r="11" spans="1:6" x14ac:dyDescent="0.25">
      <c r="A11" s="39"/>
      <c r="B11" s="44"/>
      <c r="C11" s="41"/>
      <c r="D11" s="45"/>
      <c r="E11" s="41"/>
      <c r="F11" s="51"/>
    </row>
    <row r="12" spans="1:6" x14ac:dyDescent="0.25">
      <c r="A12" s="39" t="s">
        <v>140</v>
      </c>
      <c r="B12" s="44"/>
      <c r="C12" s="41"/>
      <c r="D12" s="45"/>
      <c r="E12" s="41"/>
      <c r="F12" s="51"/>
    </row>
    <row r="13" spans="1:6" x14ac:dyDescent="0.25">
      <c r="A13" s="39"/>
      <c r="B13" s="52" t="s">
        <v>140</v>
      </c>
      <c r="C13" s="41"/>
      <c r="D13" s="45">
        <v>10221285</v>
      </c>
      <c r="E13" s="41"/>
      <c r="F13" s="51"/>
    </row>
    <row r="14" spans="1:6" x14ac:dyDescent="0.25">
      <c r="A14" s="39"/>
      <c r="B14" s="52"/>
      <c r="C14" s="41"/>
      <c r="D14" s="45"/>
      <c r="E14" s="41"/>
      <c r="F14" s="51"/>
    </row>
    <row r="15" spans="1:6" x14ac:dyDescent="0.25">
      <c r="A15" s="39" t="s">
        <v>142</v>
      </c>
      <c r="B15" s="52"/>
      <c r="C15" s="41"/>
      <c r="D15" s="45"/>
      <c r="E15" s="41"/>
      <c r="F15" s="51"/>
    </row>
    <row r="16" spans="1:6" x14ac:dyDescent="0.25">
      <c r="A16" s="39"/>
      <c r="B16" s="52" t="s">
        <v>143</v>
      </c>
      <c r="C16" s="41"/>
      <c r="D16" s="45">
        <v>238235</v>
      </c>
      <c r="E16" s="41"/>
      <c r="F16" s="51"/>
    </row>
    <row r="17" spans="1:6" x14ac:dyDescent="0.25">
      <c r="A17" s="39"/>
      <c r="B17" s="52" t="s">
        <v>144</v>
      </c>
      <c r="C17" s="41"/>
      <c r="D17" s="45">
        <v>35337</v>
      </c>
      <c r="E17" s="41"/>
      <c r="F17" s="51"/>
    </row>
    <row r="18" spans="1:6" ht="13.8" thickBot="1" x14ac:dyDescent="0.3">
      <c r="A18" s="39"/>
      <c r="B18" s="52" t="s">
        <v>145</v>
      </c>
      <c r="C18" s="41"/>
      <c r="D18" s="53">
        <f>SUM(D13:D17)</f>
        <v>10494857</v>
      </c>
      <c r="E18" s="41" t="s">
        <v>141</v>
      </c>
      <c r="F18" s="51"/>
    </row>
    <row r="19" spans="1:6" ht="13.8" thickTop="1" x14ac:dyDescent="0.25">
      <c r="A19" s="47"/>
      <c r="B19" s="40"/>
      <c r="C19" s="48"/>
      <c r="D19" s="42"/>
      <c r="E19" s="48"/>
      <c r="F19" s="54"/>
    </row>
    <row r="20" spans="1:6" ht="12" customHeight="1" x14ac:dyDescent="0.25">
      <c r="B20" s="20"/>
      <c r="D20" s="55"/>
      <c r="F20" s="56"/>
    </row>
    <row r="21" spans="1:6" x14ac:dyDescent="0.25">
      <c r="A21" s="36" t="s">
        <v>146</v>
      </c>
      <c r="B21" s="50"/>
      <c r="C21" s="37"/>
      <c r="D21" s="37"/>
      <c r="E21" s="37"/>
      <c r="F21" s="38"/>
    </row>
    <row r="22" spans="1:6" x14ac:dyDescent="0.25">
      <c r="A22" s="39"/>
      <c r="B22" s="40" t="s">
        <v>147</v>
      </c>
      <c r="C22" s="41"/>
      <c r="D22" s="57">
        <f>D33</f>
        <v>9473572</v>
      </c>
      <c r="E22" s="41" t="s">
        <v>148</v>
      </c>
      <c r="F22" s="43"/>
    </row>
    <row r="23" spans="1:6" x14ac:dyDescent="0.25">
      <c r="A23" s="39"/>
      <c r="B23" s="44" t="s">
        <v>149</v>
      </c>
      <c r="C23" s="41"/>
      <c r="D23" s="45">
        <f>+D35+D37+D39</f>
        <v>184529</v>
      </c>
      <c r="E23" s="41"/>
      <c r="F23" s="51">
        <f>D22/D23</f>
        <v>51.339204135935276</v>
      </c>
    </row>
    <row r="24" spans="1:6" x14ac:dyDescent="0.25">
      <c r="A24" s="39"/>
      <c r="B24" s="41"/>
      <c r="C24" s="41"/>
      <c r="D24" s="41"/>
      <c r="E24" s="41"/>
      <c r="F24" s="43"/>
    </row>
    <row r="25" spans="1:6" x14ac:dyDescent="0.25">
      <c r="A25" s="39" t="s">
        <v>150</v>
      </c>
      <c r="B25" s="41" t="s">
        <v>151</v>
      </c>
      <c r="C25" s="41"/>
      <c r="D25" s="45">
        <v>1000000</v>
      </c>
      <c r="E25" s="41"/>
      <c r="F25" s="43"/>
    </row>
    <row r="26" spans="1:6" x14ac:dyDescent="0.25">
      <c r="A26" s="39"/>
      <c r="B26" s="41" t="s">
        <v>152</v>
      </c>
      <c r="C26" s="41"/>
      <c r="D26" s="45">
        <v>7300000</v>
      </c>
      <c r="E26" s="41"/>
      <c r="F26" s="43"/>
    </row>
    <row r="27" spans="1:6" x14ac:dyDescent="0.25">
      <c r="A27" s="39"/>
      <c r="B27" s="41" t="s">
        <v>153</v>
      </c>
      <c r="C27" s="41"/>
      <c r="D27" s="45">
        <v>900000</v>
      </c>
      <c r="E27" s="41"/>
      <c r="F27" s="43"/>
    </row>
    <row r="28" spans="1:6" ht="13.8" thickBot="1" x14ac:dyDescent="0.3">
      <c r="A28" s="39"/>
      <c r="B28" s="41"/>
      <c r="C28" s="41"/>
      <c r="D28" s="58">
        <f>SUM(D25:D27)</f>
        <v>9200000</v>
      </c>
      <c r="E28" s="41"/>
      <c r="F28" s="43"/>
    </row>
    <row r="29" spans="1:6" ht="13.8" thickTop="1" x14ac:dyDescent="0.25">
      <c r="A29" s="39"/>
      <c r="B29" s="41"/>
      <c r="C29" s="41"/>
      <c r="D29" s="59"/>
      <c r="E29" s="41"/>
      <c r="F29" s="43"/>
    </row>
    <row r="30" spans="1:6" x14ac:dyDescent="0.25">
      <c r="A30" s="39" t="s">
        <v>142</v>
      </c>
      <c r="B30" s="52"/>
      <c r="C30" s="41"/>
      <c r="D30" s="45"/>
      <c r="E30" s="41"/>
      <c r="F30" s="43"/>
    </row>
    <row r="31" spans="1:6" x14ac:dyDescent="0.25">
      <c r="A31" s="39"/>
      <c r="B31" s="52" t="s">
        <v>143</v>
      </c>
      <c r="C31" s="41"/>
      <c r="D31" s="45">
        <v>238235</v>
      </c>
      <c r="E31" s="41"/>
      <c r="F31" s="43"/>
    </row>
    <row r="32" spans="1:6" x14ac:dyDescent="0.25">
      <c r="A32" s="39"/>
      <c r="B32" s="52" t="s">
        <v>144</v>
      </c>
      <c r="C32" s="41"/>
      <c r="D32" s="45">
        <v>35337</v>
      </c>
      <c r="E32" s="41"/>
      <c r="F32" s="43"/>
    </row>
    <row r="33" spans="1:6" ht="13.8" thickBot="1" x14ac:dyDescent="0.3">
      <c r="A33" s="39"/>
      <c r="B33" s="52" t="s">
        <v>154</v>
      </c>
      <c r="C33" s="41"/>
      <c r="D33" s="53">
        <f>+D28+D31+D32</f>
        <v>9473572</v>
      </c>
      <c r="E33" s="41" t="s">
        <v>148</v>
      </c>
      <c r="F33" s="43"/>
    </row>
    <row r="34" spans="1:6" ht="13.8" thickTop="1" x14ac:dyDescent="0.25">
      <c r="A34" s="39"/>
      <c r="B34" s="41"/>
      <c r="C34" s="41"/>
      <c r="D34" s="59"/>
      <c r="E34" s="41"/>
      <c r="F34" s="43"/>
    </row>
    <row r="35" spans="1:6" x14ac:dyDescent="0.25">
      <c r="A35" s="39" t="s">
        <v>149</v>
      </c>
      <c r="B35" s="41" t="s">
        <v>155</v>
      </c>
      <c r="C35" s="41"/>
      <c r="D35" s="45">
        <v>1000000</v>
      </c>
      <c r="E35" s="41"/>
      <c r="F35" s="43"/>
    </row>
    <row r="36" spans="1:6" x14ac:dyDescent="0.25">
      <c r="A36" s="39"/>
      <c r="B36" s="41"/>
      <c r="C36" s="41"/>
      <c r="D36" s="45"/>
      <c r="E36" s="41"/>
      <c r="F36" s="43"/>
    </row>
    <row r="37" spans="1:6" x14ac:dyDescent="0.25">
      <c r="A37" s="39"/>
      <c r="B37" s="41" t="s">
        <v>156</v>
      </c>
      <c r="C37" s="41"/>
      <c r="D37" s="60">
        <v>500000</v>
      </c>
      <c r="E37" s="41"/>
      <c r="F37" s="43"/>
    </row>
    <row r="38" spans="1:6" x14ac:dyDescent="0.25">
      <c r="A38" s="39"/>
      <c r="B38" s="41"/>
      <c r="C38" s="41"/>
      <c r="D38" s="45"/>
      <c r="E38" s="41"/>
      <c r="F38" s="43"/>
    </row>
    <row r="39" spans="1:6" x14ac:dyDescent="0.25">
      <c r="A39" s="39"/>
      <c r="B39" s="41" t="s">
        <v>157</v>
      </c>
      <c r="C39" s="41"/>
      <c r="D39" s="45">
        <v>-1315471</v>
      </c>
      <c r="E39" s="41"/>
      <c r="F39" s="43"/>
    </row>
    <row r="40" spans="1:6" x14ac:dyDescent="0.25">
      <c r="A40" s="47"/>
      <c r="B40" s="48"/>
      <c r="C40" s="48"/>
      <c r="D40" s="42"/>
      <c r="E40" s="48"/>
      <c r="F40" s="61"/>
    </row>
    <row r="41" spans="1:6" x14ac:dyDescent="0.25">
      <c r="D41" s="55"/>
    </row>
    <row r="42" spans="1:6" x14ac:dyDescent="0.25">
      <c r="D42" s="55"/>
    </row>
    <row r="43" spans="1:6" x14ac:dyDescent="0.25">
      <c r="D43" s="55"/>
    </row>
    <row r="44" spans="1:6" x14ac:dyDescent="0.25">
      <c r="D44" s="55"/>
    </row>
    <row r="45" spans="1:6" x14ac:dyDescent="0.25">
      <c r="D45" s="55"/>
    </row>
    <row r="46" spans="1:6" x14ac:dyDescent="0.25">
      <c r="D46" s="55"/>
    </row>
    <row r="47" spans="1:6" x14ac:dyDescent="0.25">
      <c r="D47" s="55"/>
    </row>
    <row r="48" spans="1:6" x14ac:dyDescent="0.25">
      <c r="D48" s="55"/>
    </row>
    <row r="49" spans="4:4" x14ac:dyDescent="0.25">
      <c r="D49" s="55"/>
    </row>
    <row r="50" spans="4:4" x14ac:dyDescent="0.25">
      <c r="D50" s="55"/>
    </row>
    <row r="51" spans="4:4" x14ac:dyDescent="0.25">
      <c r="D51" s="55"/>
    </row>
    <row r="52" spans="4:4" x14ac:dyDescent="0.25">
      <c r="D52" s="55"/>
    </row>
    <row r="53" spans="4:4" x14ac:dyDescent="0.25">
      <c r="D53" s="55"/>
    </row>
    <row r="54" spans="4:4" x14ac:dyDescent="0.25">
      <c r="D54" s="55"/>
    </row>
    <row r="55" spans="4:4" x14ac:dyDescent="0.25">
      <c r="D55" s="55"/>
    </row>
    <row r="56" spans="4:4" x14ac:dyDescent="0.25">
      <c r="D56" s="55"/>
    </row>
    <row r="57" spans="4:4" x14ac:dyDescent="0.25">
      <c r="D57" s="55"/>
    </row>
    <row r="58" spans="4:4" x14ac:dyDescent="0.25">
      <c r="D58" s="55"/>
    </row>
    <row r="59" spans="4:4" x14ac:dyDescent="0.25">
      <c r="D59" s="55"/>
    </row>
    <row r="60" spans="4:4" x14ac:dyDescent="0.25">
      <c r="D60" s="55"/>
    </row>
    <row r="61" spans="4:4" x14ac:dyDescent="0.25">
      <c r="D61" s="55"/>
    </row>
    <row r="62" spans="4:4" x14ac:dyDescent="0.25">
      <c r="D62" s="55"/>
    </row>
    <row r="63" spans="4:4" x14ac:dyDescent="0.25">
      <c r="D63" s="62"/>
    </row>
    <row r="64" spans="4:4" x14ac:dyDescent="0.25">
      <c r="D64" s="62"/>
    </row>
  </sheetData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3" sqref="H23"/>
    </sheetView>
  </sheetViews>
  <sheetFormatPr defaultRowHeight="13.2" x14ac:dyDescent="0.25"/>
  <sheetData>
    <row r="1" spans="1:1" ht="17.399999999999999" x14ac:dyDescent="0.3">
      <c r="A1" s="63" t="s">
        <v>158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11"/>
  <dimension ref="A1:D184"/>
  <sheetViews>
    <sheetView workbookViewId="0">
      <selection activeCell="G15" sqref="G15"/>
    </sheetView>
  </sheetViews>
  <sheetFormatPr defaultRowHeight="13.2" x14ac:dyDescent="0.25"/>
  <cols>
    <col min="1" max="1" width="51.109375" customWidth="1"/>
    <col min="2" max="2" width="13.88671875" bestFit="1" customWidth="1"/>
    <col min="3" max="10" width="9.5546875" customWidth="1"/>
  </cols>
  <sheetData>
    <row r="1" spans="1:2" ht="17.399999999999999" x14ac:dyDescent="0.3">
      <c r="A1" s="82" t="s">
        <v>159</v>
      </c>
      <c r="B1" s="82"/>
    </row>
    <row r="2" spans="1:2" ht="17.399999999999999" x14ac:dyDescent="0.3">
      <c r="A2" s="83">
        <v>36616</v>
      </c>
      <c r="B2" s="82"/>
    </row>
    <row r="4" spans="1:2" x14ac:dyDescent="0.25">
      <c r="B4" s="64">
        <v>36616</v>
      </c>
    </row>
    <row r="5" spans="1:2" x14ac:dyDescent="0.25">
      <c r="A5" s="1" t="s">
        <v>160</v>
      </c>
      <c r="B5" s="64"/>
    </row>
    <row r="6" spans="1:2" x14ac:dyDescent="0.25">
      <c r="A6" t="s">
        <v>161</v>
      </c>
      <c r="B6" s="55">
        <v>55539</v>
      </c>
    </row>
    <row r="7" spans="1:2" x14ac:dyDescent="0.25">
      <c r="A7" t="s">
        <v>162</v>
      </c>
      <c r="B7" s="55">
        <v>544976</v>
      </c>
    </row>
    <row r="8" spans="1:2" x14ac:dyDescent="0.25">
      <c r="A8" t="s">
        <v>163</v>
      </c>
      <c r="B8" s="55">
        <v>52921</v>
      </c>
    </row>
    <row r="9" spans="1:2" x14ac:dyDescent="0.25">
      <c r="A9" t="s">
        <v>164</v>
      </c>
      <c r="B9" s="55">
        <v>248132</v>
      </c>
    </row>
    <row r="10" spans="1:2" s="13" customFormat="1" x14ac:dyDescent="0.25">
      <c r="A10" s="13" t="s">
        <v>165</v>
      </c>
      <c r="B10" s="65">
        <f>SUM(B6:B9)</f>
        <v>901568</v>
      </c>
    </row>
    <row r="11" spans="1:2" x14ac:dyDescent="0.25">
      <c r="B11" s="55"/>
    </row>
    <row r="12" spans="1:2" x14ac:dyDescent="0.25">
      <c r="A12" t="s">
        <v>166</v>
      </c>
      <c r="B12" s="55">
        <v>451055</v>
      </c>
    </row>
    <row r="13" spans="1:2" x14ac:dyDescent="0.25">
      <c r="B13" s="55"/>
    </row>
    <row r="14" spans="1:2" x14ac:dyDescent="0.25">
      <c r="A14" s="1" t="s">
        <v>167</v>
      </c>
      <c r="B14" s="55"/>
    </row>
    <row r="15" spans="1:2" x14ac:dyDescent="0.25">
      <c r="A15" t="s">
        <v>168</v>
      </c>
      <c r="B15" s="66">
        <v>0</v>
      </c>
    </row>
    <row r="16" spans="1:2" x14ac:dyDescent="0.25">
      <c r="B16" s="55"/>
    </row>
    <row r="17" spans="1:2" x14ac:dyDescent="0.25">
      <c r="A17" s="1" t="s">
        <v>169</v>
      </c>
      <c r="B17" s="55"/>
    </row>
    <row r="18" spans="1:2" x14ac:dyDescent="0.25">
      <c r="A18" t="s">
        <v>170</v>
      </c>
      <c r="B18" s="55">
        <v>537606</v>
      </c>
    </row>
    <row r="19" spans="1:2" x14ac:dyDescent="0.25">
      <c r="A19" t="s">
        <v>171</v>
      </c>
      <c r="B19" s="55">
        <v>2555496</v>
      </c>
    </row>
    <row r="20" spans="1:2" x14ac:dyDescent="0.25">
      <c r="A20" t="s">
        <v>172</v>
      </c>
      <c r="B20" s="55">
        <v>5662132</v>
      </c>
    </row>
    <row r="21" spans="1:2" s="13" customFormat="1" x14ac:dyDescent="0.25">
      <c r="A21" s="13" t="s">
        <v>173</v>
      </c>
      <c r="B21" s="65">
        <f>SUM(B18:B20)</f>
        <v>8755234</v>
      </c>
    </row>
    <row r="22" spans="1:2" x14ac:dyDescent="0.25">
      <c r="B22" s="55"/>
    </row>
    <row r="23" spans="1:2" x14ac:dyDescent="0.25">
      <c r="A23" s="1" t="s">
        <v>174</v>
      </c>
      <c r="B23" s="55"/>
    </row>
    <row r="24" spans="1:2" x14ac:dyDescent="0.25">
      <c r="A24" t="s">
        <v>175</v>
      </c>
      <c r="B24" s="55">
        <v>387000</v>
      </c>
    </row>
    <row r="25" spans="1:2" x14ac:dyDescent="0.25">
      <c r="B25" s="55"/>
    </row>
    <row r="26" spans="1:2" s="67" customFormat="1" ht="14.4" thickBot="1" x14ac:dyDescent="0.3">
      <c r="A26" s="67" t="s">
        <v>176</v>
      </c>
      <c r="B26" s="68">
        <f>+B10+B15+B21+B24+B12</f>
        <v>10494857</v>
      </c>
    </row>
    <row r="27" spans="1:2" ht="13.8" thickTop="1" x14ac:dyDescent="0.25">
      <c r="B27" s="55"/>
    </row>
    <row r="28" spans="1:2" x14ac:dyDescent="0.25">
      <c r="B28" s="55"/>
    </row>
    <row r="29" spans="1:2" x14ac:dyDescent="0.25">
      <c r="A29" s="1" t="s">
        <v>177</v>
      </c>
      <c r="B29" s="55"/>
    </row>
    <row r="30" spans="1:2" x14ac:dyDescent="0.25">
      <c r="A30" s="1"/>
      <c r="B30" s="55"/>
    </row>
    <row r="31" spans="1:2" x14ac:dyDescent="0.25">
      <c r="A31" s="1" t="s">
        <v>178</v>
      </c>
      <c r="B31" s="55"/>
    </row>
    <row r="32" spans="1:2" x14ac:dyDescent="0.25">
      <c r="A32" t="s">
        <v>179</v>
      </c>
      <c r="B32" s="55">
        <v>334972</v>
      </c>
    </row>
    <row r="33" spans="1:2" x14ac:dyDescent="0.25">
      <c r="A33" t="s">
        <v>180</v>
      </c>
      <c r="B33" s="55">
        <v>151784</v>
      </c>
    </row>
    <row r="34" spans="1:2" x14ac:dyDescent="0.25">
      <c r="A34" t="s">
        <v>181</v>
      </c>
      <c r="B34" s="55">
        <v>350000</v>
      </c>
    </row>
    <row r="35" spans="1:2" x14ac:dyDescent="0.25">
      <c r="A35" t="s">
        <v>182</v>
      </c>
      <c r="B35" s="55">
        <v>900000</v>
      </c>
    </row>
    <row r="36" spans="1:2" x14ac:dyDescent="0.25">
      <c r="A36" t="s">
        <v>183</v>
      </c>
      <c r="B36" s="66">
        <f>SUM(B32:B35)</f>
        <v>1736756</v>
      </c>
    </row>
    <row r="37" spans="1:2" x14ac:dyDescent="0.25">
      <c r="B37" s="55"/>
    </row>
    <row r="38" spans="1:2" x14ac:dyDescent="0.25">
      <c r="A38" s="1" t="s">
        <v>184</v>
      </c>
      <c r="B38" s="55"/>
    </row>
    <row r="39" spans="1:2" x14ac:dyDescent="0.25">
      <c r="A39" t="s">
        <v>185</v>
      </c>
      <c r="B39" s="55">
        <v>0</v>
      </c>
    </row>
    <row r="40" spans="1:2" x14ac:dyDescent="0.25">
      <c r="A40" t="s">
        <v>186</v>
      </c>
      <c r="B40" s="55">
        <v>238235</v>
      </c>
    </row>
    <row r="41" spans="1:2" x14ac:dyDescent="0.25">
      <c r="A41" t="s">
        <v>144</v>
      </c>
      <c r="B41" s="55">
        <v>35337</v>
      </c>
    </row>
    <row r="42" spans="1:2" x14ac:dyDescent="0.25">
      <c r="A42" t="s">
        <v>187</v>
      </c>
      <c r="B42" s="55">
        <v>0</v>
      </c>
    </row>
    <row r="43" spans="1:2" x14ac:dyDescent="0.25">
      <c r="A43" t="s">
        <v>188</v>
      </c>
      <c r="B43" s="66">
        <f>SUM(B39:B42)</f>
        <v>273572</v>
      </c>
    </row>
    <row r="44" spans="1:2" x14ac:dyDescent="0.25">
      <c r="B44" s="55"/>
    </row>
    <row r="45" spans="1:2" x14ac:dyDescent="0.25">
      <c r="A45" s="1" t="s">
        <v>189</v>
      </c>
      <c r="B45" s="55"/>
    </row>
    <row r="46" spans="1:2" x14ac:dyDescent="0.25">
      <c r="A46" t="s">
        <v>151</v>
      </c>
      <c r="B46" s="55">
        <v>1000000</v>
      </c>
    </row>
    <row r="47" spans="1:2" x14ac:dyDescent="0.25">
      <c r="A47" t="s">
        <v>152</v>
      </c>
      <c r="B47" s="55">
        <v>7300000</v>
      </c>
    </row>
    <row r="48" spans="1:2" x14ac:dyDescent="0.25">
      <c r="A48" t="s">
        <v>190</v>
      </c>
      <c r="B48" s="55">
        <v>0</v>
      </c>
    </row>
    <row r="49" spans="1:2" x14ac:dyDescent="0.25">
      <c r="A49" t="s">
        <v>191</v>
      </c>
      <c r="B49" s="66">
        <f>SUM(B46:B48)</f>
        <v>8300000</v>
      </c>
    </row>
    <row r="50" spans="1:2" x14ac:dyDescent="0.25">
      <c r="B50" s="55"/>
    </row>
    <row r="51" spans="1:2" x14ac:dyDescent="0.25">
      <c r="A51" s="1" t="s">
        <v>192</v>
      </c>
      <c r="B51" s="69">
        <f>+B36+B43+B49</f>
        <v>10310328</v>
      </c>
    </row>
    <row r="52" spans="1:2" x14ac:dyDescent="0.25">
      <c r="B52" s="55"/>
    </row>
    <row r="53" spans="1:2" x14ac:dyDescent="0.25">
      <c r="B53" s="55"/>
    </row>
    <row r="54" spans="1:2" x14ac:dyDescent="0.25">
      <c r="A54" s="1" t="s">
        <v>193</v>
      </c>
      <c r="B54" s="55"/>
    </row>
    <row r="55" spans="1:2" x14ac:dyDescent="0.25">
      <c r="A55" t="s">
        <v>155</v>
      </c>
      <c r="B55" s="55">
        <v>1000000</v>
      </c>
    </row>
    <row r="56" spans="1:2" x14ac:dyDescent="0.25">
      <c r="A56" t="s">
        <v>156</v>
      </c>
      <c r="B56" s="55">
        <v>500000</v>
      </c>
    </row>
    <row r="57" spans="1:2" x14ac:dyDescent="0.25">
      <c r="A57" t="s">
        <v>157</v>
      </c>
      <c r="B57" s="55">
        <v>-1315471</v>
      </c>
    </row>
    <row r="58" spans="1:2" s="1" customFormat="1" x14ac:dyDescent="0.25">
      <c r="A58" s="1" t="s">
        <v>194</v>
      </c>
      <c r="B58" s="70">
        <f>SUM(B55:B57)</f>
        <v>184529</v>
      </c>
    </row>
    <row r="59" spans="1:2" x14ac:dyDescent="0.25">
      <c r="B59" s="55"/>
    </row>
    <row r="60" spans="1:2" ht="13.8" thickBot="1" x14ac:dyDescent="0.3">
      <c r="A60" s="1" t="s">
        <v>195</v>
      </c>
      <c r="B60" s="71">
        <f>+B51+B58</f>
        <v>10494857</v>
      </c>
    </row>
    <row r="61" spans="1:2" ht="13.8" thickTop="1" x14ac:dyDescent="0.25">
      <c r="B61" s="55"/>
    </row>
    <row r="62" spans="1:2" x14ac:dyDescent="0.25">
      <c r="A62" t="s">
        <v>196</v>
      </c>
      <c r="B62" s="55">
        <f>+B60-B26</f>
        <v>0</v>
      </c>
    </row>
    <row r="63" spans="1:2" x14ac:dyDescent="0.25">
      <c r="B63" s="55"/>
    </row>
    <row r="64" spans="1:2" x14ac:dyDescent="0.25">
      <c r="A64" s="1" t="s">
        <v>197</v>
      </c>
      <c r="B64" s="55"/>
    </row>
    <row r="65" spans="1:4" x14ac:dyDescent="0.25">
      <c r="A65" s="1" t="s">
        <v>198</v>
      </c>
      <c r="B65" s="55"/>
    </row>
    <row r="66" spans="1:4" x14ac:dyDescent="0.25">
      <c r="A66" t="s">
        <v>199</v>
      </c>
      <c r="B66" s="55">
        <v>3775</v>
      </c>
    </row>
    <row r="67" spans="1:4" x14ac:dyDescent="0.25">
      <c r="A67" t="s">
        <v>115</v>
      </c>
      <c r="B67" s="55">
        <v>370801</v>
      </c>
      <c r="D67" s="72"/>
    </row>
    <row r="68" spans="1:4" x14ac:dyDescent="0.25">
      <c r="A68" t="s">
        <v>216</v>
      </c>
      <c r="B68" s="66">
        <f>SUM(B66:B67)</f>
        <v>374576</v>
      </c>
      <c r="D68" s="72"/>
    </row>
    <row r="69" spans="1:4" x14ac:dyDescent="0.25">
      <c r="B69" s="55"/>
    </row>
    <row r="70" spans="1:4" x14ac:dyDescent="0.25">
      <c r="A70" s="1" t="s">
        <v>200</v>
      </c>
      <c r="B70" s="55"/>
    </row>
    <row r="71" spans="1:4" x14ac:dyDescent="0.25">
      <c r="A71" t="s">
        <v>201</v>
      </c>
      <c r="B71" s="55">
        <v>390471</v>
      </c>
    </row>
    <row r="72" spans="1:4" x14ac:dyDescent="0.25">
      <c r="A72" t="s">
        <v>210</v>
      </c>
      <c r="B72" s="55">
        <v>-17021</v>
      </c>
    </row>
    <row r="73" spans="1:4" x14ac:dyDescent="0.25">
      <c r="A73" t="s">
        <v>202</v>
      </c>
      <c r="B73" s="55">
        <v>0</v>
      </c>
    </row>
    <row r="74" spans="1:4" x14ac:dyDescent="0.25">
      <c r="A74" t="s">
        <v>211</v>
      </c>
      <c r="B74" s="55">
        <v>1828</v>
      </c>
    </row>
    <row r="75" spans="1:4" x14ac:dyDescent="0.25">
      <c r="A75" t="s">
        <v>203</v>
      </c>
      <c r="B75" s="55">
        <v>45355</v>
      </c>
    </row>
    <row r="76" spans="1:4" x14ac:dyDescent="0.25">
      <c r="A76" t="s">
        <v>212</v>
      </c>
      <c r="B76" s="55">
        <v>8540</v>
      </c>
    </row>
    <row r="77" spans="1:4" x14ac:dyDescent="0.25">
      <c r="A77" t="s">
        <v>204</v>
      </c>
      <c r="B77" s="55">
        <v>128757</v>
      </c>
    </row>
    <row r="78" spans="1:4" x14ac:dyDescent="0.25">
      <c r="A78" t="s">
        <v>205</v>
      </c>
      <c r="B78" s="55">
        <v>30234</v>
      </c>
    </row>
    <row r="79" spans="1:4" x14ac:dyDescent="0.25">
      <c r="A79" t="s">
        <v>206</v>
      </c>
      <c r="B79" s="55">
        <v>18835</v>
      </c>
    </row>
    <row r="80" spans="1:4" x14ac:dyDescent="0.25">
      <c r="A80" t="s">
        <v>207</v>
      </c>
      <c r="B80" s="55">
        <v>-13326</v>
      </c>
    </row>
    <row r="81" spans="1:2" x14ac:dyDescent="0.25">
      <c r="A81" t="s">
        <v>213</v>
      </c>
      <c r="B81" s="55">
        <v>2000</v>
      </c>
    </row>
    <row r="82" spans="1:2" x14ac:dyDescent="0.25">
      <c r="A82" t="s">
        <v>208</v>
      </c>
      <c r="B82" s="55">
        <v>114332</v>
      </c>
    </row>
    <row r="83" spans="1:2" x14ac:dyDescent="0.25">
      <c r="A83" t="s">
        <v>214</v>
      </c>
      <c r="B83" s="55">
        <v>1500</v>
      </c>
    </row>
    <row r="84" spans="1:2" x14ac:dyDescent="0.25">
      <c r="A84" t="s">
        <v>215</v>
      </c>
      <c r="B84" s="66">
        <f>SUM(B71:B83)</f>
        <v>711505</v>
      </c>
    </row>
    <row r="85" spans="1:2" x14ac:dyDescent="0.25">
      <c r="B85" s="55"/>
    </row>
    <row r="86" spans="1:2" s="1" customFormat="1" ht="13.8" thickBot="1" x14ac:dyDescent="0.3">
      <c r="A86" s="1" t="s">
        <v>209</v>
      </c>
      <c r="B86" s="71">
        <f>+B68-B84</f>
        <v>-336929</v>
      </c>
    </row>
    <row r="87" spans="1:2" ht="13.8" thickTop="1" x14ac:dyDescent="0.25">
      <c r="B87" s="55"/>
    </row>
    <row r="88" spans="1:2" x14ac:dyDescent="0.25">
      <c r="B88" s="55"/>
    </row>
    <row r="89" spans="1:2" x14ac:dyDescent="0.25">
      <c r="B89" s="55"/>
    </row>
    <row r="90" spans="1:2" x14ac:dyDescent="0.25">
      <c r="B90" s="55"/>
    </row>
    <row r="91" spans="1:2" x14ac:dyDescent="0.25">
      <c r="B91" s="55"/>
    </row>
    <row r="92" spans="1:2" x14ac:dyDescent="0.25">
      <c r="B92" s="55"/>
    </row>
    <row r="93" spans="1:2" x14ac:dyDescent="0.25">
      <c r="B93" s="55"/>
    </row>
    <row r="94" spans="1:2" x14ac:dyDescent="0.25">
      <c r="B94" s="55"/>
    </row>
    <row r="95" spans="1:2" x14ac:dyDescent="0.25">
      <c r="B95" s="55"/>
    </row>
    <row r="96" spans="1:2" x14ac:dyDescent="0.25">
      <c r="B96" s="55"/>
    </row>
    <row r="97" spans="2:2" x14ac:dyDescent="0.25">
      <c r="B97" s="55"/>
    </row>
    <row r="98" spans="2:2" x14ac:dyDescent="0.25">
      <c r="B98" s="55"/>
    </row>
    <row r="99" spans="2:2" x14ac:dyDescent="0.25">
      <c r="B99" s="55"/>
    </row>
    <row r="100" spans="2:2" x14ac:dyDescent="0.25">
      <c r="B100" s="55"/>
    </row>
    <row r="101" spans="2:2" x14ac:dyDescent="0.25">
      <c r="B101" s="55"/>
    </row>
    <row r="102" spans="2:2" x14ac:dyDescent="0.25">
      <c r="B102" s="55"/>
    </row>
    <row r="103" spans="2:2" x14ac:dyDescent="0.25">
      <c r="B103" s="55"/>
    </row>
    <row r="104" spans="2:2" x14ac:dyDescent="0.25">
      <c r="B104" s="55"/>
    </row>
    <row r="105" spans="2:2" x14ac:dyDescent="0.25">
      <c r="B105" s="55"/>
    </row>
    <row r="106" spans="2:2" x14ac:dyDescent="0.25">
      <c r="B106" s="55"/>
    </row>
    <row r="107" spans="2:2" x14ac:dyDescent="0.25">
      <c r="B107" s="55"/>
    </row>
    <row r="108" spans="2:2" x14ac:dyDescent="0.25">
      <c r="B108" s="55"/>
    </row>
    <row r="109" spans="2:2" x14ac:dyDescent="0.25">
      <c r="B109" s="55"/>
    </row>
    <row r="110" spans="2:2" x14ac:dyDescent="0.25">
      <c r="B110" s="55"/>
    </row>
    <row r="111" spans="2:2" x14ac:dyDescent="0.25">
      <c r="B111" s="55"/>
    </row>
    <row r="112" spans="2:2" x14ac:dyDescent="0.25">
      <c r="B112" s="55"/>
    </row>
    <row r="113" spans="2:2" x14ac:dyDescent="0.25">
      <c r="B113" s="55"/>
    </row>
    <row r="114" spans="2:2" x14ac:dyDescent="0.25">
      <c r="B114" s="55"/>
    </row>
    <row r="115" spans="2:2" x14ac:dyDescent="0.25">
      <c r="B115" s="55"/>
    </row>
    <row r="116" spans="2:2" x14ac:dyDescent="0.25">
      <c r="B116" s="55"/>
    </row>
    <row r="117" spans="2:2" x14ac:dyDescent="0.25">
      <c r="B117" s="55"/>
    </row>
    <row r="118" spans="2:2" x14ac:dyDescent="0.25">
      <c r="B118" s="55"/>
    </row>
    <row r="119" spans="2:2" x14ac:dyDescent="0.25">
      <c r="B119" s="55"/>
    </row>
    <row r="120" spans="2:2" x14ac:dyDescent="0.25">
      <c r="B120" s="55"/>
    </row>
    <row r="121" spans="2:2" x14ac:dyDescent="0.25">
      <c r="B121" s="55"/>
    </row>
    <row r="122" spans="2:2" x14ac:dyDescent="0.25">
      <c r="B122" s="55"/>
    </row>
    <row r="123" spans="2:2" x14ac:dyDescent="0.25">
      <c r="B123" s="55"/>
    </row>
    <row r="124" spans="2:2" x14ac:dyDescent="0.25">
      <c r="B124" s="55"/>
    </row>
    <row r="125" spans="2:2" x14ac:dyDescent="0.25">
      <c r="B125" s="55"/>
    </row>
    <row r="126" spans="2:2" x14ac:dyDescent="0.25">
      <c r="B126" s="55"/>
    </row>
    <row r="127" spans="2:2" x14ac:dyDescent="0.25">
      <c r="B127" s="55"/>
    </row>
    <row r="128" spans="2:2" x14ac:dyDescent="0.25">
      <c r="B128" s="55"/>
    </row>
    <row r="129" spans="2:2" x14ac:dyDescent="0.25">
      <c r="B129" s="55"/>
    </row>
    <row r="130" spans="2:2" x14ac:dyDescent="0.25">
      <c r="B130" s="55"/>
    </row>
    <row r="131" spans="2:2" x14ac:dyDescent="0.25">
      <c r="B131" s="55"/>
    </row>
    <row r="132" spans="2:2" x14ac:dyDescent="0.25">
      <c r="B132" s="55"/>
    </row>
    <row r="133" spans="2:2" x14ac:dyDescent="0.25">
      <c r="B133" s="55"/>
    </row>
    <row r="134" spans="2:2" x14ac:dyDescent="0.25">
      <c r="B134" s="55"/>
    </row>
    <row r="135" spans="2:2" x14ac:dyDescent="0.25">
      <c r="B135" s="55"/>
    </row>
    <row r="136" spans="2:2" x14ac:dyDescent="0.25">
      <c r="B136" s="55"/>
    </row>
    <row r="137" spans="2:2" x14ac:dyDescent="0.25">
      <c r="B137" s="55"/>
    </row>
    <row r="138" spans="2:2" x14ac:dyDescent="0.25">
      <c r="B138" s="55"/>
    </row>
    <row r="139" spans="2:2" x14ac:dyDescent="0.25">
      <c r="B139" s="55"/>
    </row>
    <row r="140" spans="2:2" x14ac:dyDescent="0.25">
      <c r="B140" s="55"/>
    </row>
    <row r="141" spans="2:2" x14ac:dyDescent="0.25">
      <c r="B141" s="55"/>
    </row>
    <row r="142" spans="2:2" x14ac:dyDescent="0.25">
      <c r="B142" s="55"/>
    </row>
    <row r="143" spans="2:2" x14ac:dyDescent="0.25">
      <c r="B143" s="55"/>
    </row>
    <row r="144" spans="2:2" x14ac:dyDescent="0.25">
      <c r="B144" s="55"/>
    </row>
    <row r="145" spans="2:2" x14ac:dyDescent="0.25">
      <c r="B145" s="55"/>
    </row>
    <row r="146" spans="2:2" x14ac:dyDescent="0.25">
      <c r="B146" s="55"/>
    </row>
    <row r="147" spans="2:2" x14ac:dyDescent="0.25">
      <c r="B147" s="55"/>
    </row>
    <row r="148" spans="2:2" x14ac:dyDescent="0.25">
      <c r="B148" s="55"/>
    </row>
    <row r="149" spans="2:2" x14ac:dyDescent="0.25">
      <c r="B149" s="55"/>
    </row>
    <row r="150" spans="2:2" x14ac:dyDescent="0.25">
      <c r="B150" s="55"/>
    </row>
    <row r="151" spans="2:2" x14ac:dyDescent="0.25">
      <c r="B151" s="55"/>
    </row>
    <row r="152" spans="2:2" x14ac:dyDescent="0.25">
      <c r="B152" s="55"/>
    </row>
    <row r="153" spans="2:2" x14ac:dyDescent="0.25">
      <c r="B153" s="55"/>
    </row>
    <row r="154" spans="2:2" x14ac:dyDescent="0.25">
      <c r="B154" s="55"/>
    </row>
    <row r="155" spans="2:2" x14ac:dyDescent="0.25">
      <c r="B155" s="55"/>
    </row>
    <row r="156" spans="2:2" x14ac:dyDescent="0.25">
      <c r="B156" s="55"/>
    </row>
    <row r="157" spans="2:2" x14ac:dyDescent="0.25">
      <c r="B157" s="55"/>
    </row>
    <row r="158" spans="2:2" x14ac:dyDescent="0.25">
      <c r="B158" s="55"/>
    </row>
    <row r="159" spans="2:2" x14ac:dyDescent="0.25">
      <c r="B159" s="55"/>
    </row>
    <row r="160" spans="2:2" x14ac:dyDescent="0.25">
      <c r="B160" s="55"/>
    </row>
    <row r="161" spans="2:2" x14ac:dyDescent="0.25">
      <c r="B161" s="55"/>
    </row>
    <row r="162" spans="2:2" x14ac:dyDescent="0.25">
      <c r="B162" s="55"/>
    </row>
    <row r="163" spans="2:2" x14ac:dyDescent="0.25">
      <c r="B163" s="55"/>
    </row>
    <row r="164" spans="2:2" x14ac:dyDescent="0.25">
      <c r="B164" s="55"/>
    </row>
    <row r="165" spans="2:2" x14ac:dyDescent="0.25">
      <c r="B165" s="55"/>
    </row>
    <row r="166" spans="2:2" x14ac:dyDescent="0.25">
      <c r="B166" s="55"/>
    </row>
    <row r="167" spans="2:2" x14ac:dyDescent="0.25">
      <c r="B167" s="55"/>
    </row>
    <row r="168" spans="2:2" x14ac:dyDescent="0.25">
      <c r="B168" s="55"/>
    </row>
    <row r="169" spans="2:2" x14ac:dyDescent="0.25">
      <c r="B169" s="55"/>
    </row>
    <row r="170" spans="2:2" x14ac:dyDescent="0.25">
      <c r="B170" s="55"/>
    </row>
    <row r="171" spans="2:2" x14ac:dyDescent="0.25">
      <c r="B171" s="55"/>
    </row>
    <row r="172" spans="2:2" x14ac:dyDescent="0.25">
      <c r="B172" s="55"/>
    </row>
    <row r="173" spans="2:2" x14ac:dyDescent="0.25">
      <c r="B173" s="55"/>
    </row>
    <row r="174" spans="2:2" x14ac:dyDescent="0.25">
      <c r="B174" s="55"/>
    </row>
    <row r="175" spans="2:2" x14ac:dyDescent="0.25">
      <c r="B175" s="55"/>
    </row>
    <row r="176" spans="2:2" x14ac:dyDescent="0.25">
      <c r="B176" s="55"/>
    </row>
    <row r="177" spans="2:2" x14ac:dyDescent="0.25">
      <c r="B177" s="55"/>
    </row>
    <row r="178" spans="2:2" x14ac:dyDescent="0.25">
      <c r="B178" s="55"/>
    </row>
    <row r="179" spans="2:2" x14ac:dyDescent="0.25">
      <c r="B179" s="55"/>
    </row>
    <row r="180" spans="2:2" x14ac:dyDescent="0.25">
      <c r="B180" s="55"/>
    </row>
    <row r="181" spans="2:2" x14ac:dyDescent="0.25">
      <c r="B181" s="55"/>
    </row>
    <row r="182" spans="2:2" x14ac:dyDescent="0.25">
      <c r="B182" s="55"/>
    </row>
    <row r="183" spans="2:2" x14ac:dyDescent="0.25">
      <c r="B183" s="55"/>
    </row>
    <row r="184" spans="2:2" x14ac:dyDescent="0.25">
      <c r="B184" s="55"/>
    </row>
  </sheetData>
  <mergeCells count="2">
    <mergeCell ref="A1:B1"/>
    <mergeCell ref="A2:B2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Employee List</vt:lpstr>
      <vt:lpstr>Consultant Agreement</vt:lpstr>
      <vt:lpstr>Employee Agreement</vt:lpstr>
      <vt:lpstr>Lease Agreement</vt:lpstr>
      <vt:lpstr>Ratios</vt:lpstr>
      <vt:lpstr>Missing AP Aging</vt:lpstr>
      <vt:lpstr>Financial Statments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mmata</dc:creator>
  <cp:lastModifiedBy>Havlíček Jan</cp:lastModifiedBy>
  <dcterms:created xsi:type="dcterms:W3CDTF">2000-06-28T21:56:12Z</dcterms:created>
  <dcterms:modified xsi:type="dcterms:W3CDTF">2023-09-10T11:35:07Z</dcterms:modified>
</cp:coreProperties>
</file>