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388" firstSheet="3" activeTab="3"/>
  </bookViews>
  <sheets>
    <sheet name="Final" sheetId="4" state="hidden" r:id="rId1"/>
    <sheet name="MPR" sheetId="5" state="hidden" r:id="rId2"/>
    <sheet name="Flash" sheetId="1" state="hidden" r:id="rId3"/>
    <sheet name="GL-Tax" sheetId="2" r:id="rId4"/>
  </sheets>
  <calcPr calcId="0"/>
</workbook>
</file>

<file path=xl/calcChain.xml><?xml version="1.0" encoding="utf-8"?>
<calcChain xmlns="http://schemas.openxmlformats.org/spreadsheetml/2006/main">
  <c r="E11" i="4" l="1"/>
  <c r="E12" i="4"/>
  <c r="C13" i="4"/>
  <c r="E13" i="4"/>
  <c r="E14" i="4"/>
  <c r="E15" i="4"/>
  <c r="E16" i="4"/>
  <c r="E17" i="4"/>
  <c r="C19" i="4"/>
  <c r="E19" i="4"/>
  <c r="C22" i="4"/>
  <c r="E22" i="4"/>
  <c r="C23" i="4"/>
  <c r="E23" i="4"/>
  <c r="C25" i="4"/>
  <c r="E25" i="4"/>
  <c r="E11" i="1"/>
  <c r="E12" i="1"/>
  <c r="C13" i="1"/>
  <c r="E13" i="1"/>
  <c r="G13" i="1"/>
  <c r="E14" i="1"/>
  <c r="E15" i="1"/>
  <c r="E16" i="1"/>
  <c r="E17" i="1"/>
  <c r="C19" i="1"/>
  <c r="E19" i="1"/>
  <c r="G19" i="1"/>
  <c r="I19" i="1"/>
  <c r="C22" i="1"/>
  <c r="E22" i="1"/>
  <c r="C23" i="1"/>
  <c r="E23" i="1"/>
  <c r="G23" i="1"/>
  <c r="I23" i="1"/>
  <c r="C25" i="1"/>
  <c r="E25" i="1"/>
  <c r="C32" i="1"/>
  <c r="C11" i="2"/>
  <c r="G11" i="2"/>
  <c r="G12" i="2"/>
  <c r="C13" i="2"/>
  <c r="G13" i="2"/>
  <c r="G14" i="2"/>
  <c r="G15" i="2"/>
  <c r="G16" i="2"/>
  <c r="C18" i="2"/>
  <c r="E18" i="2"/>
  <c r="G18" i="2"/>
  <c r="C21" i="2"/>
  <c r="G21" i="2"/>
  <c r="C22" i="2"/>
  <c r="E22" i="2"/>
  <c r="G22" i="2"/>
  <c r="C24" i="2"/>
  <c r="E24" i="2"/>
  <c r="G24" i="2"/>
  <c r="C13" i="5"/>
  <c r="C16" i="5"/>
  <c r="E16" i="5"/>
  <c r="E17" i="5"/>
  <c r="C19" i="5"/>
  <c r="E19" i="5"/>
</calcChain>
</file>

<file path=xl/sharedStrings.xml><?xml version="1.0" encoding="utf-8"?>
<sst xmlns="http://schemas.openxmlformats.org/spreadsheetml/2006/main" count="70" uniqueCount="33">
  <si>
    <t>Cash</t>
  </si>
  <si>
    <t>Write off AIR</t>
  </si>
  <si>
    <t xml:space="preserve">Write off BS FV Adj. </t>
  </si>
  <si>
    <t>Reverse FV Loss</t>
  </si>
  <si>
    <t>Gross</t>
  </si>
  <si>
    <t>Net to ECT</t>
  </si>
  <si>
    <t>(Per Flash)</t>
  </si>
  <si>
    <t>(Per MPR)</t>
  </si>
  <si>
    <t>Total realized loss</t>
  </si>
  <si>
    <t>3Q realized gain</t>
  </si>
  <si>
    <t>P&amp;L Effect</t>
  </si>
  <si>
    <t>Unrealized loss as of 6/30/99</t>
  </si>
  <si>
    <t>Total realized loss at 8/31/99</t>
  </si>
  <si>
    <t>ICE DRILLING</t>
  </si>
  <si>
    <t>Sale of assets</t>
  </si>
  <si>
    <t>8/31/99</t>
  </si>
  <si>
    <t>Write off Loan</t>
  </si>
  <si>
    <t xml:space="preserve">Write off Warrants and BS FV Adj. </t>
  </si>
  <si>
    <t>AIR @ 7/31/99</t>
  </si>
  <si>
    <t>Int. received in cash proceeds</t>
  </si>
  <si>
    <t>August AIR</t>
  </si>
  <si>
    <t>AIR @ 8/31/99</t>
  </si>
  <si>
    <t>Cash Proceeds</t>
  </si>
  <si>
    <t>@ 8/31/99</t>
  </si>
  <si>
    <t>Write off cost basis of Investment</t>
  </si>
  <si>
    <t>Realized gain on sale in 8/99</t>
  </si>
  <si>
    <t>Add'l proceeds recorded as income in 9/99</t>
  </si>
  <si>
    <t>Total 3rd quarter gain on sale</t>
  </si>
  <si>
    <t>Write off accrued interest receivable</t>
  </si>
  <si>
    <t>@ 9/30/99</t>
  </si>
  <si>
    <t>Total</t>
  </si>
  <si>
    <t>9/30/99</t>
  </si>
  <si>
    <t xml:space="preserve">Cash Proceeds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</si>
</sst>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3" fontId="0" fillId="0" borderId="0" xfId="0" applyNumberFormat="1"/>
    <xf numFmtId="0" fontId="1" fillId="0" borderId="0" xfId="0" applyFont="1"/>
    <xf numFmtId="43" fontId="0" fillId="0" borderId="1" xfId="0" applyNumberForma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3" fontId="1" fillId="0" borderId="0" xfId="0" applyNumberFormat="1" applyFont="1" applyAlignment="1">
      <alignment horizontal="center"/>
    </xf>
    <xf numFmtId="4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1" fillId="0" borderId="0" xfId="0" quotePrefix="1" applyFont="1"/>
    <xf numFmtId="43" fontId="0" fillId="0" borderId="0" xfId="0" applyNumberFormat="1" applyBorder="1"/>
    <xf numFmtId="43" fontId="0" fillId="0" borderId="0" xfId="0" applyNumberForma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3" fontId="0" fillId="0" borderId="1" xfId="0" quotePrefix="1" applyNumberFormat="1" applyBorder="1" applyAlignment="1">
      <alignment horizontal="center"/>
    </xf>
    <xf numFmtId="0" fontId="1" fillId="2" borderId="0" xfId="0" applyFont="1" applyFill="1"/>
    <xf numFmtId="43" fontId="1" fillId="2" borderId="2" xfId="0" applyNumberFormat="1" applyFont="1" applyFill="1" applyBorder="1"/>
    <xf numFmtId="44" fontId="0" fillId="0" borderId="0" xfId="0" applyNumberFormat="1"/>
    <xf numFmtId="44" fontId="0" fillId="0" borderId="1" xfId="0" applyNumberFormat="1" applyBorder="1"/>
    <xf numFmtId="44" fontId="0" fillId="0" borderId="2" xfId="0" applyNumberFormat="1" applyBorder="1"/>
    <xf numFmtId="0" fontId="0" fillId="0" borderId="1" xfId="0" applyBorder="1"/>
    <xf numFmtId="43" fontId="0" fillId="2" borderId="2" xfId="0" applyNumberFormat="1" applyFill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C1" sqref="C1"/>
    </sheetView>
  </sheetViews>
  <sheetFormatPr defaultRowHeight="13.2" x14ac:dyDescent="0.25"/>
  <cols>
    <col min="1" max="1" width="32.5546875" customWidth="1"/>
    <col min="2" max="2" width="1.6640625" customWidth="1"/>
    <col min="3" max="3" width="17.109375" style="1" customWidth="1"/>
    <col min="4" max="4" width="3.88671875" style="1" customWidth="1"/>
    <col min="5" max="5" width="17.109375" style="1" customWidth="1"/>
    <col min="6" max="6" width="4" customWidth="1"/>
    <col min="7" max="7" width="13.44140625" customWidth="1"/>
    <col min="8" max="8" width="3.88671875" customWidth="1"/>
    <col min="9" max="9" width="12" customWidth="1"/>
    <col min="10" max="10" width="16.5546875" customWidth="1"/>
  </cols>
  <sheetData>
    <row r="1" spans="1:10" x14ac:dyDescent="0.25">
      <c r="A1" s="2" t="s">
        <v>13</v>
      </c>
    </row>
    <row r="2" spans="1:10" x14ac:dyDescent="0.25">
      <c r="A2" s="2" t="s">
        <v>14</v>
      </c>
    </row>
    <row r="3" spans="1:10" x14ac:dyDescent="0.25">
      <c r="A3" s="10" t="s">
        <v>15</v>
      </c>
    </row>
    <row r="4" spans="1:10" x14ac:dyDescent="0.25">
      <c r="A4" s="9"/>
    </row>
    <row r="5" spans="1:10" x14ac:dyDescent="0.25">
      <c r="A5" s="9"/>
    </row>
    <row r="8" spans="1:10" s="5" customFormat="1" x14ac:dyDescent="0.25">
      <c r="C8" s="6" t="s">
        <v>4</v>
      </c>
      <c r="D8" s="6"/>
      <c r="E8" s="5" t="s">
        <v>5</v>
      </c>
      <c r="G8"/>
      <c r="H8"/>
      <c r="I8"/>
      <c r="J8"/>
    </row>
    <row r="9" spans="1:10" s="4" customFormat="1" x14ac:dyDescent="0.25">
      <c r="C9" s="7"/>
      <c r="D9" s="12"/>
      <c r="E9" s="7"/>
      <c r="G9"/>
      <c r="H9"/>
      <c r="I9"/>
      <c r="J9"/>
    </row>
    <row r="11" spans="1:10" x14ac:dyDescent="0.25">
      <c r="A11" t="s">
        <v>0</v>
      </c>
      <c r="C11" s="1">
        <v>9312198.8800000008</v>
      </c>
      <c r="E11" s="1">
        <f>C11*0.5</f>
        <v>4656099.4400000004</v>
      </c>
    </row>
    <row r="12" spans="1:10" x14ac:dyDescent="0.25">
      <c r="A12" t="s">
        <v>16</v>
      </c>
      <c r="C12" s="1">
        <v>-9979591.8499999996</v>
      </c>
      <c r="E12" s="1">
        <f t="shared" ref="E12:E25" si="0">C12*0.5</f>
        <v>-4989795.9249999998</v>
      </c>
    </row>
    <row r="13" spans="1:10" x14ac:dyDescent="0.25">
      <c r="A13" t="s">
        <v>1</v>
      </c>
      <c r="C13" s="1">
        <f>-449132.31-25425.49+3688.24</f>
        <v>-470869.56</v>
      </c>
      <c r="E13" s="1">
        <f t="shared" si="0"/>
        <v>-235434.78</v>
      </c>
    </row>
    <row r="14" spans="1:10" x14ac:dyDescent="0.25">
      <c r="A14" t="s">
        <v>2</v>
      </c>
      <c r="C14" s="1">
        <v>1999996</v>
      </c>
      <c r="E14" s="1">
        <f t="shared" si="0"/>
        <v>999998</v>
      </c>
    </row>
    <row r="15" spans="1:10" x14ac:dyDescent="0.25">
      <c r="A15" t="s">
        <v>3</v>
      </c>
      <c r="C15" s="11">
        <v>-1999996</v>
      </c>
      <c r="D15" s="11"/>
      <c r="E15" s="1">
        <f t="shared" si="0"/>
        <v>-999998</v>
      </c>
    </row>
    <row r="16" spans="1:10" x14ac:dyDescent="0.25">
      <c r="A16" t="s">
        <v>17</v>
      </c>
      <c r="C16" s="11">
        <v>0</v>
      </c>
      <c r="D16" s="11"/>
      <c r="E16" s="1">
        <f t="shared" si="0"/>
        <v>0</v>
      </c>
    </row>
    <row r="17" spans="1:5" x14ac:dyDescent="0.25">
      <c r="A17" t="s">
        <v>3</v>
      </c>
      <c r="C17" s="3">
        <v>0</v>
      </c>
      <c r="D17" s="11"/>
      <c r="E17" s="3">
        <f t="shared" si="0"/>
        <v>0</v>
      </c>
    </row>
    <row r="19" spans="1:5" x14ac:dyDescent="0.25">
      <c r="A19" t="s">
        <v>8</v>
      </c>
      <c r="C19" s="1">
        <f>SUM(C11:C17)</f>
        <v>-1138262.5299999989</v>
      </c>
      <c r="E19" s="1">
        <f t="shared" si="0"/>
        <v>-569131.26499999943</v>
      </c>
    </row>
    <row r="22" spans="1:5" x14ac:dyDescent="0.25">
      <c r="A22" t="s">
        <v>11</v>
      </c>
      <c r="C22" s="1">
        <f>-C15-C17</f>
        <v>1999996</v>
      </c>
      <c r="E22" s="1">
        <f t="shared" si="0"/>
        <v>999998</v>
      </c>
    </row>
    <row r="23" spans="1:5" x14ac:dyDescent="0.25">
      <c r="A23" t="s">
        <v>9</v>
      </c>
      <c r="C23" s="3">
        <f>-C22-C19</f>
        <v>-861733.47000000114</v>
      </c>
      <c r="D23" s="11"/>
      <c r="E23" s="3">
        <f t="shared" si="0"/>
        <v>-430866.73500000057</v>
      </c>
    </row>
    <row r="25" spans="1:5" x14ac:dyDescent="0.25">
      <c r="A25" t="s">
        <v>12</v>
      </c>
      <c r="C25" s="1">
        <f>SUM(C22:C24)</f>
        <v>1138262.5299999989</v>
      </c>
      <c r="E25" s="1">
        <f t="shared" si="0"/>
        <v>569131.26499999943</v>
      </c>
    </row>
    <row r="28" spans="1:5" x14ac:dyDescent="0.25">
      <c r="C28"/>
    </row>
    <row r="29" spans="1:5" x14ac:dyDescent="0.25">
      <c r="C29"/>
    </row>
    <row r="30" spans="1:5" x14ac:dyDescent="0.25">
      <c r="C30"/>
    </row>
    <row r="31" spans="1:5" x14ac:dyDescent="0.25">
      <c r="C31"/>
    </row>
    <row r="32" spans="1:5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  <row r="37" spans="3:3" x14ac:dyDescent="0.25">
      <c r="C37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" sqref="C1"/>
    </sheetView>
  </sheetViews>
  <sheetFormatPr defaultRowHeight="13.2" x14ac:dyDescent="0.25"/>
  <cols>
    <col min="1" max="1" width="41.33203125" customWidth="1"/>
    <col min="2" max="2" width="1.6640625" customWidth="1"/>
    <col min="3" max="3" width="17.109375" style="1" customWidth="1"/>
    <col min="4" max="4" width="3.88671875" style="1" customWidth="1"/>
    <col min="5" max="5" width="17.109375" style="1" customWidth="1"/>
    <col min="6" max="6" width="4" customWidth="1"/>
    <col min="7" max="7" width="13.44140625" customWidth="1"/>
    <col min="8" max="8" width="3.88671875" customWidth="1"/>
    <col min="9" max="9" width="12" customWidth="1"/>
    <col min="10" max="10" width="16.5546875" customWidth="1"/>
  </cols>
  <sheetData>
    <row r="1" spans="1:10" x14ac:dyDescent="0.25">
      <c r="A1" s="2" t="s">
        <v>13</v>
      </c>
    </row>
    <row r="2" spans="1:10" x14ac:dyDescent="0.25">
      <c r="A2" s="2" t="s">
        <v>14</v>
      </c>
    </row>
    <row r="3" spans="1:10" x14ac:dyDescent="0.25">
      <c r="A3" s="10" t="s">
        <v>15</v>
      </c>
    </row>
    <row r="4" spans="1:10" x14ac:dyDescent="0.25">
      <c r="A4" s="9"/>
    </row>
    <row r="5" spans="1:10" x14ac:dyDescent="0.25">
      <c r="A5" s="9"/>
    </row>
    <row r="8" spans="1:10" s="5" customFormat="1" x14ac:dyDescent="0.25">
      <c r="C8" s="6" t="s">
        <v>4</v>
      </c>
      <c r="D8" s="6"/>
      <c r="E8" s="5" t="s">
        <v>5</v>
      </c>
      <c r="G8"/>
      <c r="H8"/>
      <c r="I8"/>
      <c r="J8"/>
    </row>
    <row r="9" spans="1:10" s="4" customFormat="1" x14ac:dyDescent="0.25">
      <c r="C9" s="7"/>
      <c r="D9" s="12"/>
      <c r="E9" s="7"/>
      <c r="G9"/>
      <c r="H9"/>
      <c r="I9"/>
      <c r="J9"/>
    </row>
    <row r="11" spans="1:10" x14ac:dyDescent="0.25">
      <c r="A11" t="s">
        <v>22</v>
      </c>
      <c r="C11" s="19">
        <v>9312198.8800000008</v>
      </c>
    </row>
    <row r="12" spans="1:10" x14ac:dyDescent="0.25">
      <c r="A12" t="s">
        <v>24</v>
      </c>
      <c r="C12" s="1">
        <v>-9979591.8499999996</v>
      </c>
    </row>
    <row r="13" spans="1:10" x14ac:dyDescent="0.25">
      <c r="A13" t="s">
        <v>28</v>
      </c>
      <c r="C13" s="1">
        <f>-449132.31-25425.49+3688.24</f>
        <v>-470869.56</v>
      </c>
    </row>
    <row r="14" spans="1:10" x14ac:dyDescent="0.25">
      <c r="A14" t="s">
        <v>2</v>
      </c>
      <c r="C14" s="3">
        <v>1999996</v>
      </c>
      <c r="E14" s="3"/>
    </row>
    <row r="16" spans="1:10" x14ac:dyDescent="0.25">
      <c r="A16" t="s">
        <v>25</v>
      </c>
      <c r="C16" s="19">
        <f>SUM(C11:C14)</f>
        <v>861733.47000000114</v>
      </c>
      <c r="D16" s="19"/>
      <c r="E16" s="19">
        <f>C16*0.5</f>
        <v>430866.73500000057</v>
      </c>
    </row>
    <row r="17" spans="1:5" x14ac:dyDescent="0.25">
      <c r="A17" t="s">
        <v>26</v>
      </c>
      <c r="C17" s="3">
        <v>273646.86</v>
      </c>
      <c r="E17" s="20">
        <f>C17*0.5</f>
        <v>136823.43</v>
      </c>
    </row>
    <row r="18" spans="1:5" x14ac:dyDescent="0.25">
      <c r="C18"/>
    </row>
    <row r="19" spans="1:5" ht="13.8" thickBot="1" x14ac:dyDescent="0.3">
      <c r="A19" t="s">
        <v>27</v>
      </c>
      <c r="C19" s="21">
        <f>SUM(C16:C17)</f>
        <v>1135380.330000001</v>
      </c>
      <c r="D19" s="19"/>
      <c r="E19" s="21">
        <f>SUM(E16:E17)</f>
        <v>567690.1650000005</v>
      </c>
    </row>
    <row r="20" spans="1:5" ht="13.8" thickTop="1" x14ac:dyDescent="0.25">
      <c r="C20"/>
    </row>
    <row r="21" spans="1:5" x14ac:dyDescent="0.25">
      <c r="C21"/>
    </row>
    <row r="22" spans="1:5" x14ac:dyDescent="0.25">
      <c r="C22"/>
    </row>
    <row r="23" spans="1:5" x14ac:dyDescent="0.25">
      <c r="C23"/>
    </row>
    <row r="24" spans="1:5" x14ac:dyDescent="0.25">
      <c r="C24"/>
    </row>
    <row r="25" spans="1:5" x14ac:dyDescent="0.25">
      <c r="C25"/>
    </row>
    <row r="26" spans="1:5" x14ac:dyDescent="0.25">
      <c r="C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workbookViewId="0">
      <selection activeCell="C1" sqref="C1"/>
    </sheetView>
  </sheetViews>
  <sheetFormatPr defaultRowHeight="13.2" x14ac:dyDescent="0.25"/>
  <cols>
    <col min="1" max="1" width="32.5546875" customWidth="1"/>
    <col min="2" max="2" width="1.6640625" customWidth="1"/>
    <col min="3" max="3" width="17.109375" style="1" customWidth="1"/>
    <col min="4" max="4" width="3.88671875" style="1" customWidth="1"/>
    <col min="5" max="5" width="17.109375" style="1" customWidth="1"/>
    <col min="6" max="6" width="4" customWidth="1"/>
    <col min="7" max="7" width="13.44140625" customWidth="1"/>
    <col min="8" max="8" width="3.88671875" customWidth="1"/>
    <col min="9" max="9" width="12" customWidth="1"/>
    <col min="10" max="10" width="16.5546875" customWidth="1"/>
  </cols>
  <sheetData>
    <row r="1" spans="1:9" x14ac:dyDescent="0.25">
      <c r="A1" s="2" t="s">
        <v>13</v>
      </c>
    </row>
    <row r="2" spans="1:9" x14ac:dyDescent="0.25">
      <c r="A2" s="2" t="s">
        <v>14</v>
      </c>
    </row>
    <row r="3" spans="1:9" x14ac:dyDescent="0.25">
      <c r="A3" s="10" t="s">
        <v>15</v>
      </c>
    </row>
    <row r="4" spans="1:9" x14ac:dyDescent="0.25">
      <c r="A4" s="9"/>
    </row>
    <row r="5" spans="1:9" x14ac:dyDescent="0.25">
      <c r="A5" s="9"/>
    </row>
    <row r="6" spans="1:9" x14ac:dyDescent="0.25">
      <c r="G6" s="24" t="s">
        <v>10</v>
      </c>
      <c r="H6" s="24"/>
      <c r="I6" s="24"/>
    </row>
    <row r="7" spans="1:9" x14ac:dyDescent="0.25">
      <c r="G7" s="4"/>
      <c r="H7" s="4"/>
      <c r="I7" s="4"/>
    </row>
    <row r="8" spans="1:9" s="5" customFormat="1" x14ac:dyDescent="0.25">
      <c r="C8" s="6" t="s">
        <v>4</v>
      </c>
      <c r="D8" s="6"/>
      <c r="E8" s="5" t="s">
        <v>5</v>
      </c>
      <c r="G8" s="5" t="s">
        <v>5</v>
      </c>
      <c r="I8" s="5" t="s">
        <v>5</v>
      </c>
    </row>
    <row r="9" spans="1:9" s="4" customFormat="1" x14ac:dyDescent="0.25">
      <c r="C9" s="7"/>
      <c r="D9" s="12"/>
      <c r="E9" s="7"/>
      <c r="G9" s="8" t="s">
        <v>6</v>
      </c>
      <c r="I9" s="8" t="s">
        <v>7</v>
      </c>
    </row>
    <row r="11" spans="1:9" x14ac:dyDescent="0.25">
      <c r="A11" t="s">
        <v>0</v>
      </c>
      <c r="C11" s="1">
        <v>9312198.8800000008</v>
      </c>
      <c r="E11" s="1">
        <f>C11*0.5</f>
        <v>4656099.4400000004</v>
      </c>
      <c r="G11" s="1"/>
      <c r="H11" s="1"/>
      <c r="I11" s="1"/>
    </row>
    <row r="12" spans="1:9" x14ac:dyDescent="0.25">
      <c r="A12" t="s">
        <v>16</v>
      </c>
      <c r="C12" s="1">
        <v>-9979591.8499999996</v>
      </c>
      <c r="E12" s="1">
        <f t="shared" ref="E12:E25" si="0">C12*0.5</f>
        <v>-4989795.9249999998</v>
      </c>
      <c r="G12" s="1"/>
      <c r="H12" s="1"/>
      <c r="I12" s="1"/>
    </row>
    <row r="13" spans="1:9" x14ac:dyDescent="0.25">
      <c r="A13" t="s">
        <v>1</v>
      </c>
      <c r="C13" s="1">
        <f>-C32</f>
        <v>-470869.56</v>
      </c>
      <c r="E13" s="1">
        <f t="shared" si="0"/>
        <v>-235434.78</v>
      </c>
      <c r="G13" s="1">
        <f>-E13</f>
        <v>235434.78</v>
      </c>
      <c r="H13" s="1"/>
      <c r="I13" s="1"/>
    </row>
    <row r="14" spans="1:9" x14ac:dyDescent="0.25">
      <c r="A14" t="s">
        <v>2</v>
      </c>
      <c r="C14" s="1">
        <v>1999996</v>
      </c>
      <c r="E14" s="1">
        <f t="shared" si="0"/>
        <v>999998</v>
      </c>
      <c r="G14" s="1"/>
      <c r="H14" s="1"/>
      <c r="I14" s="1"/>
    </row>
    <row r="15" spans="1:9" x14ac:dyDescent="0.25">
      <c r="A15" t="s">
        <v>3</v>
      </c>
      <c r="C15" s="11">
        <v>-1999996</v>
      </c>
      <c r="D15" s="11"/>
      <c r="E15" s="1">
        <f t="shared" si="0"/>
        <v>-999998</v>
      </c>
      <c r="G15" s="11"/>
      <c r="H15" s="11"/>
      <c r="I15" s="11"/>
    </row>
    <row r="16" spans="1:9" x14ac:dyDescent="0.25">
      <c r="A16" t="s">
        <v>17</v>
      </c>
      <c r="C16" s="11">
        <v>0</v>
      </c>
      <c r="D16" s="11"/>
      <c r="E16" s="1">
        <f t="shared" si="0"/>
        <v>0</v>
      </c>
      <c r="G16" s="11"/>
      <c r="H16" s="11"/>
      <c r="I16" s="11"/>
    </row>
    <row r="17" spans="1:10" x14ac:dyDescent="0.25">
      <c r="A17" t="s">
        <v>3</v>
      </c>
      <c r="C17" s="3">
        <v>-68027</v>
      </c>
      <c r="D17" s="11"/>
      <c r="E17" s="3">
        <f t="shared" si="0"/>
        <v>-34013.5</v>
      </c>
      <c r="G17" s="3"/>
      <c r="H17" s="1"/>
      <c r="I17" s="3"/>
    </row>
    <row r="18" spans="1:10" x14ac:dyDescent="0.25">
      <c r="G18" s="1"/>
      <c r="H18" s="1"/>
      <c r="I18" s="1"/>
    </row>
    <row r="19" spans="1:10" x14ac:dyDescent="0.25">
      <c r="A19" t="s">
        <v>8</v>
      </c>
      <c r="C19" s="1">
        <f>SUM(C11:C17)</f>
        <v>-1206289.5299999989</v>
      </c>
      <c r="E19" s="1">
        <f t="shared" si="0"/>
        <v>-603144.76499999943</v>
      </c>
      <c r="G19" s="1">
        <f>SUM(G11:G17)</f>
        <v>235434.78</v>
      </c>
      <c r="H19" s="1"/>
      <c r="I19" s="1">
        <f>SUM(I11:I17)</f>
        <v>0</v>
      </c>
    </row>
    <row r="22" spans="1:10" x14ac:dyDescent="0.25">
      <c r="A22" t="s">
        <v>11</v>
      </c>
      <c r="C22" s="1">
        <f>-C15-C17</f>
        <v>2068023</v>
      </c>
      <c r="E22" s="1">
        <f t="shared" si="0"/>
        <v>1034011.5</v>
      </c>
      <c r="J22" s="1"/>
    </row>
    <row r="23" spans="1:10" x14ac:dyDescent="0.25">
      <c r="A23" t="s">
        <v>9</v>
      </c>
      <c r="C23" s="3">
        <f>-C22-C19</f>
        <v>-861733.47000000114</v>
      </c>
      <c r="D23" s="11"/>
      <c r="E23" s="3">
        <f t="shared" si="0"/>
        <v>-430866.73500000057</v>
      </c>
      <c r="G23" s="3">
        <f>-G22-G19</f>
        <v>-235434.78</v>
      </c>
      <c r="I23" s="3">
        <f>E23-G19</f>
        <v>-666301.5150000006</v>
      </c>
      <c r="J23" s="1"/>
    </row>
    <row r="25" spans="1:10" x14ac:dyDescent="0.25">
      <c r="A25" t="s">
        <v>12</v>
      </c>
      <c r="C25" s="1">
        <f>SUM(C22:C24)</f>
        <v>1206289.5299999989</v>
      </c>
      <c r="E25" s="1">
        <f t="shared" si="0"/>
        <v>603144.76499999943</v>
      </c>
      <c r="J25" s="1"/>
    </row>
    <row r="29" spans="1:10" x14ac:dyDescent="0.25">
      <c r="A29" t="s">
        <v>18</v>
      </c>
      <c r="C29" s="1">
        <v>449132.31</v>
      </c>
    </row>
    <row r="30" spans="1:10" x14ac:dyDescent="0.25">
      <c r="A30" t="s">
        <v>19</v>
      </c>
      <c r="C30" s="1">
        <v>-3688.24</v>
      </c>
    </row>
    <row r="31" spans="1:10" x14ac:dyDescent="0.25">
      <c r="A31" t="s">
        <v>20</v>
      </c>
      <c r="C31" s="3">
        <v>25425.49</v>
      </c>
    </row>
    <row r="32" spans="1:10" x14ac:dyDescent="0.25">
      <c r="A32" t="s">
        <v>21</v>
      </c>
      <c r="C32" s="1">
        <f>SUM(C29:C31)</f>
        <v>470869.56</v>
      </c>
    </row>
  </sheetData>
  <mergeCells count="1">
    <mergeCell ref="G6:I6"/>
  </mergeCells>
  <pageMargins left="0.75" right="0.75" top="1" bottom="1" header="0.5" footer="0.5"/>
  <pageSetup scale="8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A3" sqref="A3"/>
    </sheetView>
  </sheetViews>
  <sheetFormatPr defaultRowHeight="13.2" x14ac:dyDescent="0.25"/>
  <cols>
    <col min="1" max="1" width="32.5546875" customWidth="1"/>
    <col min="2" max="2" width="1.6640625" customWidth="1"/>
    <col min="3" max="3" width="17.109375" style="1" customWidth="1"/>
    <col min="4" max="4" width="3.88671875" style="1" customWidth="1"/>
    <col min="5" max="5" width="17.109375" style="1" customWidth="1"/>
    <col min="6" max="6" width="4" customWidth="1"/>
    <col min="7" max="7" width="13.44140625" customWidth="1"/>
    <col min="8" max="8" width="3.88671875" customWidth="1"/>
    <col min="9" max="9" width="12" customWidth="1"/>
    <col min="10" max="10" width="16.5546875" customWidth="1"/>
  </cols>
  <sheetData>
    <row r="1" spans="1:9" x14ac:dyDescent="0.25">
      <c r="A1" s="2" t="s">
        <v>13</v>
      </c>
    </row>
    <row r="2" spans="1:9" x14ac:dyDescent="0.25">
      <c r="A2" s="2" t="s">
        <v>14</v>
      </c>
    </row>
    <row r="3" spans="1:9" x14ac:dyDescent="0.25">
      <c r="A3" s="10" t="s">
        <v>31</v>
      </c>
    </row>
    <row r="4" spans="1:9" x14ac:dyDescent="0.25">
      <c r="A4" s="9"/>
      <c r="G4" s="13"/>
      <c r="H4" s="13"/>
      <c r="I4" s="13"/>
    </row>
    <row r="5" spans="1:9" x14ac:dyDescent="0.25">
      <c r="A5" s="9"/>
      <c r="G5" s="13"/>
      <c r="H5" s="13"/>
      <c r="I5" s="13"/>
    </row>
    <row r="6" spans="1:9" x14ac:dyDescent="0.25">
      <c r="G6" s="25"/>
      <c r="H6" s="25"/>
      <c r="I6" s="25"/>
    </row>
    <row r="7" spans="1:9" x14ac:dyDescent="0.25">
      <c r="G7" s="15"/>
      <c r="H7" s="15"/>
      <c r="I7" s="15"/>
    </row>
    <row r="8" spans="1:9" s="5" customFormat="1" x14ac:dyDescent="0.25">
      <c r="C8" s="6" t="s">
        <v>4</v>
      </c>
      <c r="D8" s="6"/>
      <c r="G8" s="14" t="s">
        <v>30</v>
      </c>
      <c r="H8" s="14"/>
      <c r="I8" s="14"/>
    </row>
    <row r="9" spans="1:9" s="4" customFormat="1" x14ac:dyDescent="0.25">
      <c r="C9" s="16" t="s">
        <v>23</v>
      </c>
      <c r="D9" s="12"/>
      <c r="E9" s="16" t="s">
        <v>29</v>
      </c>
      <c r="G9" s="7"/>
      <c r="H9" s="15"/>
      <c r="I9" s="15"/>
    </row>
    <row r="10" spans="1:9" x14ac:dyDescent="0.25">
      <c r="G10" s="1"/>
      <c r="H10" s="13"/>
      <c r="I10" s="13"/>
    </row>
    <row r="11" spans="1:9" x14ac:dyDescent="0.25">
      <c r="A11" t="s">
        <v>32</v>
      </c>
      <c r="C11" s="1">
        <f>9312198.88</f>
        <v>9312198.8800000008</v>
      </c>
      <c r="E11" s="1">
        <v>271646.86</v>
      </c>
      <c r="G11" s="1">
        <f>SUM(C11:E11)</f>
        <v>9583845.7400000002</v>
      </c>
      <c r="H11" s="11"/>
      <c r="I11" s="11"/>
    </row>
    <row r="12" spans="1:9" x14ac:dyDescent="0.25">
      <c r="A12" t="s">
        <v>16</v>
      </c>
      <c r="C12" s="1">
        <v>-9979591.8499999996</v>
      </c>
      <c r="G12" s="1">
        <f t="shared" ref="G12:G18" si="0">SUM(C12:E12)</f>
        <v>-9979591.8499999996</v>
      </c>
      <c r="H12" s="11"/>
      <c r="I12" s="11"/>
    </row>
    <row r="13" spans="1:9" x14ac:dyDescent="0.25">
      <c r="A13" t="s">
        <v>1</v>
      </c>
      <c r="C13" s="1">
        <f>-470869.59</f>
        <v>-470869.59</v>
      </c>
      <c r="E13" s="1">
        <v>-3688.24</v>
      </c>
      <c r="G13" s="1">
        <f t="shared" si="0"/>
        <v>-474557.83</v>
      </c>
      <c r="H13" s="11"/>
      <c r="I13" s="11"/>
    </row>
    <row r="14" spans="1:9" x14ac:dyDescent="0.25">
      <c r="A14" t="s">
        <v>2</v>
      </c>
      <c r="C14" s="1">
        <v>1999996</v>
      </c>
      <c r="G14" s="1">
        <f t="shared" si="0"/>
        <v>1999996</v>
      </c>
      <c r="H14" s="11"/>
      <c r="I14" s="11"/>
    </row>
    <row r="15" spans="1:9" x14ac:dyDescent="0.25">
      <c r="A15" t="s">
        <v>3</v>
      </c>
      <c r="C15" s="11">
        <v>-1999996</v>
      </c>
      <c r="D15" s="11"/>
      <c r="G15" s="1">
        <f t="shared" si="0"/>
        <v>-1999996</v>
      </c>
      <c r="H15" s="11"/>
      <c r="I15" s="11"/>
    </row>
    <row r="16" spans="1:9" x14ac:dyDescent="0.25">
      <c r="A16" t="s">
        <v>17</v>
      </c>
      <c r="C16" s="3">
        <v>0</v>
      </c>
      <c r="D16" s="3"/>
      <c r="E16" s="3"/>
      <c r="F16" s="22"/>
      <c r="G16" s="3">
        <f t="shared" si="0"/>
        <v>0</v>
      </c>
      <c r="H16" s="11"/>
      <c r="I16" s="11"/>
    </row>
    <row r="17" spans="1:10" x14ac:dyDescent="0.25">
      <c r="G17" s="1"/>
      <c r="H17" s="11"/>
      <c r="I17" s="11"/>
    </row>
    <row r="18" spans="1:10" x14ac:dyDescent="0.25">
      <c r="A18" t="s">
        <v>8</v>
      </c>
      <c r="C18" s="1">
        <f>SUM(C11:C16)</f>
        <v>-1138262.5599999989</v>
      </c>
      <c r="E18" s="1">
        <f>SUM(E11:E16)</f>
        <v>267958.62</v>
      </c>
      <c r="G18" s="1">
        <f t="shared" si="0"/>
        <v>-870303.9399999989</v>
      </c>
      <c r="H18" s="11"/>
      <c r="I18" s="11"/>
    </row>
    <row r="19" spans="1:10" x14ac:dyDescent="0.25">
      <c r="G19" s="1"/>
      <c r="H19" s="13"/>
      <c r="I19" s="13"/>
    </row>
    <row r="20" spans="1:10" x14ac:dyDescent="0.25">
      <c r="G20" s="1"/>
      <c r="H20" s="13"/>
      <c r="I20" s="13"/>
    </row>
    <row r="21" spans="1:10" x14ac:dyDescent="0.25">
      <c r="A21" t="s">
        <v>11</v>
      </c>
      <c r="C21" s="1">
        <f>-C15</f>
        <v>1999996</v>
      </c>
      <c r="G21" s="1">
        <f>SUM(C21:E21)</f>
        <v>1999996</v>
      </c>
      <c r="H21" s="13"/>
      <c r="I21" s="13"/>
      <c r="J21" s="1"/>
    </row>
    <row r="22" spans="1:10" x14ac:dyDescent="0.25">
      <c r="A22" t="s">
        <v>9</v>
      </c>
      <c r="C22" s="3">
        <f>-C21-C18</f>
        <v>-861733.44000000111</v>
      </c>
      <c r="D22" s="3"/>
      <c r="E22" s="3">
        <f>-E21-E18</f>
        <v>-267958.62</v>
      </c>
      <c r="F22" s="22"/>
      <c r="G22" s="3">
        <f>SUM(C22:E22)</f>
        <v>-1129692.060000001</v>
      </c>
      <c r="H22" s="13"/>
      <c r="I22" s="11"/>
      <c r="J22" s="1"/>
    </row>
    <row r="23" spans="1:10" x14ac:dyDescent="0.25">
      <c r="G23" s="13"/>
      <c r="H23" s="13"/>
      <c r="I23" s="13"/>
    </row>
    <row r="24" spans="1:10" ht="13.8" thickBot="1" x14ac:dyDescent="0.3">
      <c r="A24" s="17" t="s">
        <v>12</v>
      </c>
      <c r="B24" s="17"/>
      <c r="C24" s="18">
        <f>SUM(C21:C23)</f>
        <v>1138262.5599999989</v>
      </c>
      <c r="D24" s="23"/>
      <c r="E24" s="18">
        <f>SUM(E21:E23)</f>
        <v>-267958.62</v>
      </c>
      <c r="F24" s="18"/>
      <c r="G24" s="18">
        <f>SUM(G21:G23)</f>
        <v>870303.93999999901</v>
      </c>
      <c r="H24" s="13"/>
      <c r="I24" s="13"/>
      <c r="J24" s="1"/>
    </row>
    <row r="25" spans="1:10" ht="13.8" thickTop="1" x14ac:dyDescent="0.25">
      <c r="G25" s="13"/>
      <c r="H25" s="13"/>
      <c r="I25" s="13"/>
    </row>
    <row r="26" spans="1:10" x14ac:dyDescent="0.25">
      <c r="G26" s="13"/>
      <c r="H26" s="13"/>
      <c r="I26" s="13"/>
    </row>
  </sheetData>
  <mergeCells count="1">
    <mergeCell ref="G6:I6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</vt:lpstr>
      <vt:lpstr>MPR</vt:lpstr>
      <vt:lpstr>Flash</vt:lpstr>
      <vt:lpstr>GL-Tax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lykes</dc:creator>
  <cp:lastModifiedBy>Havlíček Jan</cp:lastModifiedBy>
  <cp:lastPrinted>2000-03-16T14:52:35Z</cp:lastPrinted>
  <dcterms:created xsi:type="dcterms:W3CDTF">1999-08-24T23:37:44Z</dcterms:created>
  <dcterms:modified xsi:type="dcterms:W3CDTF">2023-09-10T11:35:20Z</dcterms:modified>
</cp:coreProperties>
</file>