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16" yWindow="-132" windowWidth="14808" windowHeight="8892"/>
  </bookViews>
  <sheets>
    <sheet name="Enron Direct Deal Sheet" sheetId="2" r:id="rId1"/>
  </sheets>
  <definedNames>
    <definedName name="_xlnm.Print_Area" localSheetId="0">'Enron Direct Deal Sheet'!$A$1:$I$33</definedName>
  </definedNames>
  <calcPr calcId="92512"/>
</workbook>
</file>

<file path=xl/calcChain.xml><?xml version="1.0" encoding="utf-8"?>
<calcChain xmlns="http://schemas.openxmlformats.org/spreadsheetml/2006/main">
  <c r="P1" i="2" l="1"/>
  <c r="Q1" i="2"/>
  <c r="A15" i="2"/>
  <c r="E15" i="2"/>
  <c r="F15" i="2"/>
  <c r="G15" i="2"/>
  <c r="I15" i="2"/>
  <c r="A16" i="2"/>
  <c r="E16" i="2"/>
  <c r="F16" i="2"/>
  <c r="G16" i="2"/>
  <c r="I16" i="2"/>
  <c r="A17" i="2"/>
  <c r="E17" i="2"/>
  <c r="F17" i="2"/>
  <c r="G17" i="2"/>
  <c r="I17" i="2"/>
  <c r="A18" i="2"/>
  <c r="E18" i="2"/>
  <c r="F18" i="2"/>
  <c r="G18" i="2"/>
  <c r="I18" i="2"/>
  <c r="A19" i="2"/>
  <c r="E19" i="2"/>
  <c r="F19" i="2"/>
  <c r="G19" i="2"/>
  <c r="I19" i="2"/>
  <c r="A20" i="2"/>
  <c r="E20" i="2"/>
  <c r="F20" i="2"/>
  <c r="G20" i="2"/>
  <c r="I20" i="2"/>
  <c r="A21" i="2"/>
  <c r="E21" i="2"/>
  <c r="F21" i="2"/>
  <c r="G21" i="2"/>
  <c r="I21" i="2"/>
  <c r="A22" i="2"/>
  <c r="E22" i="2"/>
  <c r="F22" i="2"/>
  <c r="G22" i="2"/>
  <c r="I22" i="2"/>
  <c r="A23" i="2"/>
  <c r="E23" i="2"/>
  <c r="F23" i="2"/>
  <c r="G23" i="2"/>
  <c r="I23" i="2"/>
  <c r="A24" i="2"/>
  <c r="E24" i="2"/>
  <c r="F24" i="2"/>
  <c r="G24" i="2"/>
  <c r="I24" i="2"/>
  <c r="A25" i="2"/>
  <c r="E25" i="2"/>
  <c r="F25" i="2"/>
  <c r="G25" i="2"/>
  <c r="I25" i="2"/>
  <c r="A26" i="2"/>
  <c r="E26" i="2"/>
  <c r="F26" i="2"/>
  <c r="G26" i="2"/>
  <c r="I26" i="2"/>
  <c r="C28" i="2"/>
  <c r="D28" i="2"/>
  <c r="E28" i="2"/>
  <c r="F28" i="2"/>
  <c r="G28" i="2"/>
  <c r="I28" i="2"/>
</calcChain>
</file>

<file path=xl/sharedStrings.xml><?xml version="1.0" encoding="utf-8"?>
<sst xmlns="http://schemas.openxmlformats.org/spreadsheetml/2006/main" count="50" uniqueCount="38">
  <si>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</si>
  <si>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</si>
  <si>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</si>
  <si>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</si>
  <si>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</si>
  <si>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</si>
  <si>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</si>
  <si>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</si>
  <si>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</si>
  <si>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</si>
  <si>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</si>
  <si>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</si>
  <si>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</si>
  <si>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</si>
  <si>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</si>
  <si>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</si>
  <si>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</si>
  <si>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</si>
  <si>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</si>
  <si>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</si>
  <si>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</si>
  <si>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</si>
  <si>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</si>
  <si>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</si>
  <si>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</si>
  <si>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</si>
  <si>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</si>
  <si>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</si>
  <si>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</si>
  <si>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</si>
  <si>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</si>
  <si>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Rate 11 Fuel</t>
  </si>
  <si>
    <t>Rate 13 Fuel</t>
  </si>
  <si>
    <t>Rate 11 Total</t>
  </si>
  <si>
    <t>Rate 13 Total</t>
  </si>
  <si>
    <t>ECC</t>
  </si>
  <si>
    <t>Greg Mann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</si>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</sst>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topLeftCell="A3" workbookViewId="0">
      <selection activeCell="F26" sqref="F26"/>
    </sheetView>
  </sheetViews>
  <sheetFormatPr defaultColWidth="9.109375" defaultRowHeight="13.2" x14ac:dyDescent="0.25"/>
  <cols>
    <col min="1" max="1" width="22.88671875" style="3" customWidth="1"/>
    <col min="2" max="2" width="13.5546875" style="3" customWidth="1"/>
    <col min="3" max="5" width="11.33203125" style="3" customWidth="1"/>
    <col min="6" max="6" width="11.88671875" style="3" customWidth="1"/>
    <col min="7" max="7" width="11.6640625" style="3" customWidth="1"/>
    <col min="8" max="8" width="1.44140625" style="3" customWidth="1"/>
    <col min="9" max="9" width="11.6640625" style="3" customWidth="1"/>
    <col min="10" max="13" width="9.109375" style="3"/>
    <col min="14" max="17" width="0" style="3" hidden="1" customWidth="1"/>
    <col min="18" max="16384" width="9.109375" style="3"/>
  </cols>
  <sheetData>
    <row r="1" spans="1:17" ht="22.8" x14ac:dyDescent="0.4">
      <c r="A1" s="24" t="s">
        <v>0</v>
      </c>
      <c r="L1" s="19"/>
      <c r="N1" s="3">
        <v>1</v>
      </c>
      <c r="O1" s="3" t="s">
        <v>6</v>
      </c>
      <c r="P1" s="3">
        <f>MONTH(B6)</f>
        <v>11</v>
      </c>
      <c r="Q1" s="3" t="str">
        <f>VLOOKUP(P1,N1:O12,2,0)</f>
        <v>November</v>
      </c>
    </row>
    <row r="2" spans="1:17" x14ac:dyDescent="0.25">
      <c r="N2" s="3">
        <v>2</v>
      </c>
      <c r="O2" s="3" t="s">
        <v>7</v>
      </c>
    </row>
    <row r="3" spans="1:17" ht="15.6" x14ac:dyDescent="0.3">
      <c r="A3" s="1" t="s">
        <v>1</v>
      </c>
      <c r="B3" s="16" t="s">
        <v>35</v>
      </c>
      <c r="C3" s="16"/>
      <c r="D3" s="16"/>
      <c r="G3" s="1" t="s">
        <v>27</v>
      </c>
      <c r="I3" s="12">
        <v>37116</v>
      </c>
      <c r="N3" s="3">
        <v>3</v>
      </c>
      <c r="O3" s="3" t="s">
        <v>8</v>
      </c>
    </row>
    <row r="4" spans="1:17" ht="15.6" x14ac:dyDescent="0.3">
      <c r="A4" s="1" t="s">
        <v>29</v>
      </c>
      <c r="B4" s="16" t="s">
        <v>36</v>
      </c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5">
      <c r="N5" s="3">
        <v>5</v>
      </c>
      <c r="O5" s="3" t="s">
        <v>10</v>
      </c>
    </row>
    <row r="6" spans="1:17" x14ac:dyDescent="0.25">
      <c r="A6" s="20" t="s">
        <v>2</v>
      </c>
      <c r="B6" s="12">
        <v>37196</v>
      </c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5">
      <c r="A7" s="20" t="s">
        <v>3</v>
      </c>
      <c r="B7" s="12">
        <v>39022</v>
      </c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5">
      <c r="A8" s="2" t="s">
        <v>5</v>
      </c>
      <c r="B8" s="21">
        <v>60</v>
      </c>
      <c r="C8" s="5"/>
      <c r="D8" s="5"/>
      <c r="N8" s="3">
        <v>8</v>
      </c>
      <c r="O8" s="3" t="s">
        <v>13</v>
      </c>
    </row>
    <row r="9" spans="1:17" x14ac:dyDescent="0.25">
      <c r="G9" s="20" t="s">
        <v>23</v>
      </c>
      <c r="I9" s="15">
        <v>4.84</v>
      </c>
      <c r="N9" s="3">
        <v>9</v>
      </c>
      <c r="O9" s="3" t="s">
        <v>14</v>
      </c>
    </row>
    <row r="10" spans="1:17" x14ac:dyDescent="0.25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37</v>
      </c>
      <c r="N10" s="3">
        <v>10</v>
      </c>
      <c r="O10" s="3" t="s">
        <v>15</v>
      </c>
    </row>
    <row r="11" spans="1:17" x14ac:dyDescent="0.25">
      <c r="N11" s="3">
        <v>11</v>
      </c>
      <c r="O11" s="3" t="s">
        <v>16</v>
      </c>
    </row>
    <row r="12" spans="1:17" x14ac:dyDescent="0.25">
      <c r="N12" s="3">
        <v>12</v>
      </c>
      <c r="O12" s="3" t="s">
        <v>17</v>
      </c>
    </row>
    <row r="13" spans="1:17" ht="26.4" x14ac:dyDescent="0.25">
      <c r="B13" s="7" t="s">
        <v>4</v>
      </c>
      <c r="C13" s="8" t="s">
        <v>24</v>
      </c>
      <c r="D13" s="8" t="s">
        <v>25</v>
      </c>
      <c r="E13" s="8" t="s">
        <v>31</v>
      </c>
      <c r="F13" s="8" t="s">
        <v>32</v>
      </c>
      <c r="G13" s="29" t="s">
        <v>33</v>
      </c>
      <c r="I13" s="29" t="s">
        <v>34</v>
      </c>
    </row>
    <row r="14" spans="1:17" ht="7.5" customHeight="1" x14ac:dyDescent="0.25">
      <c r="B14" s="7"/>
      <c r="C14" s="8"/>
      <c r="D14" s="8"/>
      <c r="E14" s="8"/>
      <c r="F14" s="7"/>
      <c r="G14" s="23"/>
      <c r="I14" s="23"/>
    </row>
    <row r="15" spans="1:17" ht="15.6" x14ac:dyDescent="0.3">
      <c r="A15" s="22" t="str">
        <f t="shared" ref="A15:A26" si="0">IF(B15=$Q$1,"Start Month","")</f>
        <v/>
      </c>
      <c r="B15" s="9" t="s">
        <v>6</v>
      </c>
      <c r="C15" s="14"/>
      <c r="D15" s="26">
        <v>1831</v>
      </c>
      <c r="E15" s="28">
        <f>C15*$B$10</f>
        <v>0</v>
      </c>
      <c r="F15" s="28">
        <f>ROUND(D15*$B$10,0)</f>
        <v>29</v>
      </c>
      <c r="G15" s="25">
        <f>ROUND(E15+C15,0)</f>
        <v>0</v>
      </c>
      <c r="I15" s="25">
        <f>ROUND((D15+F15)/31,0)*31</f>
        <v>1860</v>
      </c>
      <c r="L15" s="4"/>
    </row>
    <row r="16" spans="1:17" ht="15.6" x14ac:dyDescent="0.3">
      <c r="A16" s="22" t="str">
        <f t="shared" si="0"/>
        <v/>
      </c>
      <c r="B16" s="9" t="s">
        <v>7</v>
      </c>
      <c r="C16" s="14"/>
      <c r="D16" s="26">
        <v>1241</v>
      </c>
      <c r="E16" s="28">
        <f t="shared" ref="E16:E26" si="1">C16*$B$10</f>
        <v>0</v>
      </c>
      <c r="F16" s="28">
        <f t="shared" ref="F16:F26" si="2">ROUND(D16*$B$10,0)</f>
        <v>19</v>
      </c>
      <c r="G16" s="25">
        <f t="shared" ref="G16:G26" si="3">ROUND(E16+C16,0)</f>
        <v>0</v>
      </c>
      <c r="I16" s="25">
        <f>ROUND((D16+F16)/28,0)*28</f>
        <v>1260</v>
      </c>
      <c r="L16" s="4"/>
    </row>
    <row r="17" spans="1:12" ht="15.6" x14ac:dyDescent="0.3">
      <c r="A17" s="22" t="str">
        <f t="shared" si="0"/>
        <v/>
      </c>
      <c r="B17" s="9" t="s">
        <v>8</v>
      </c>
      <c r="C17" s="14"/>
      <c r="D17" s="26">
        <v>1313</v>
      </c>
      <c r="E17" s="28">
        <f t="shared" si="1"/>
        <v>0</v>
      </c>
      <c r="F17" s="28">
        <f t="shared" si="2"/>
        <v>20</v>
      </c>
      <c r="G17" s="25">
        <f t="shared" si="3"/>
        <v>0</v>
      </c>
      <c r="I17" s="25">
        <f t="shared" ref="I17:I26" si="4">ROUND((D17+F17)/31,0)*31</f>
        <v>1333</v>
      </c>
      <c r="L17" s="4"/>
    </row>
    <row r="18" spans="1:12" ht="15.6" x14ac:dyDescent="0.3">
      <c r="A18" s="22" t="str">
        <f t="shared" si="0"/>
        <v/>
      </c>
      <c r="B18" s="9" t="s">
        <v>9</v>
      </c>
      <c r="C18" s="14"/>
      <c r="D18" s="26">
        <v>1034</v>
      </c>
      <c r="E18" s="28">
        <f t="shared" si="1"/>
        <v>0</v>
      </c>
      <c r="F18" s="28">
        <f t="shared" si="2"/>
        <v>16</v>
      </c>
      <c r="G18" s="25">
        <f t="shared" si="3"/>
        <v>0</v>
      </c>
      <c r="I18" s="25">
        <f>ROUND((D18+F18)/30,0)*30</f>
        <v>1050</v>
      </c>
      <c r="L18" s="4"/>
    </row>
    <row r="19" spans="1:12" ht="15.6" x14ac:dyDescent="0.3">
      <c r="A19" s="22" t="str">
        <f t="shared" si="0"/>
        <v/>
      </c>
      <c r="B19" s="9" t="s">
        <v>10</v>
      </c>
      <c r="C19" s="14"/>
      <c r="D19" s="26">
        <v>824</v>
      </c>
      <c r="E19" s="28">
        <f t="shared" si="1"/>
        <v>0</v>
      </c>
      <c r="F19" s="28">
        <f t="shared" si="2"/>
        <v>13</v>
      </c>
      <c r="G19" s="25">
        <f t="shared" si="3"/>
        <v>0</v>
      </c>
      <c r="I19" s="25">
        <f t="shared" si="4"/>
        <v>837</v>
      </c>
      <c r="L19" s="4"/>
    </row>
    <row r="20" spans="1:12" ht="15.6" x14ac:dyDescent="0.3">
      <c r="A20" s="22" t="str">
        <f t="shared" si="0"/>
        <v/>
      </c>
      <c r="B20" s="9" t="s">
        <v>11</v>
      </c>
      <c r="C20" s="14"/>
      <c r="D20" s="26">
        <v>827</v>
      </c>
      <c r="E20" s="28">
        <f t="shared" si="1"/>
        <v>0</v>
      </c>
      <c r="F20" s="28">
        <f t="shared" si="2"/>
        <v>13</v>
      </c>
      <c r="G20" s="25">
        <f t="shared" si="3"/>
        <v>0</v>
      </c>
      <c r="I20" s="25">
        <f>ROUND((D20+F20)/30,0)*30</f>
        <v>840</v>
      </c>
      <c r="L20" s="4"/>
    </row>
    <row r="21" spans="1:12" ht="15.6" x14ac:dyDescent="0.3">
      <c r="A21" s="22" t="str">
        <f t="shared" si="0"/>
        <v/>
      </c>
      <c r="B21" s="9" t="s">
        <v>12</v>
      </c>
      <c r="C21" s="14"/>
      <c r="D21" s="26">
        <v>824</v>
      </c>
      <c r="E21" s="28">
        <f t="shared" si="1"/>
        <v>0</v>
      </c>
      <c r="F21" s="28">
        <f t="shared" si="2"/>
        <v>13</v>
      </c>
      <c r="G21" s="25">
        <f t="shared" si="3"/>
        <v>0</v>
      </c>
      <c r="I21" s="25">
        <f t="shared" si="4"/>
        <v>837</v>
      </c>
      <c r="L21" s="4"/>
    </row>
    <row r="22" spans="1:12" ht="15.6" x14ac:dyDescent="0.3">
      <c r="A22" s="22" t="str">
        <f t="shared" si="0"/>
        <v/>
      </c>
      <c r="B22" s="9" t="s">
        <v>13</v>
      </c>
      <c r="C22" s="14"/>
      <c r="D22" s="26">
        <v>824</v>
      </c>
      <c r="E22" s="28">
        <f t="shared" si="1"/>
        <v>0</v>
      </c>
      <c r="F22" s="28">
        <f t="shared" si="2"/>
        <v>13</v>
      </c>
      <c r="G22" s="25">
        <f t="shared" si="3"/>
        <v>0</v>
      </c>
      <c r="I22" s="25">
        <f t="shared" si="4"/>
        <v>837</v>
      </c>
      <c r="L22" s="4"/>
    </row>
    <row r="23" spans="1:12" ht="15.6" x14ac:dyDescent="0.3">
      <c r="A23" s="22" t="str">
        <f t="shared" si="0"/>
        <v/>
      </c>
      <c r="B23" s="9" t="s">
        <v>14</v>
      </c>
      <c r="C23" s="14"/>
      <c r="D23" s="26">
        <v>827</v>
      </c>
      <c r="E23" s="28">
        <f t="shared" si="1"/>
        <v>0</v>
      </c>
      <c r="F23" s="28">
        <f t="shared" si="2"/>
        <v>13</v>
      </c>
      <c r="G23" s="25">
        <f t="shared" si="3"/>
        <v>0</v>
      </c>
      <c r="I23" s="25">
        <f>ROUND((D23+F23)/30,0)*30</f>
        <v>840</v>
      </c>
      <c r="L23" s="4"/>
    </row>
    <row r="24" spans="1:12" ht="15.6" x14ac:dyDescent="0.3">
      <c r="A24" s="22" t="str">
        <f t="shared" si="0"/>
        <v/>
      </c>
      <c r="B24" s="9" t="s">
        <v>15</v>
      </c>
      <c r="C24" s="14"/>
      <c r="D24" s="26">
        <v>1221</v>
      </c>
      <c r="E24" s="28">
        <f t="shared" si="1"/>
        <v>0</v>
      </c>
      <c r="F24" s="28">
        <f t="shared" si="2"/>
        <v>19</v>
      </c>
      <c r="G24" s="25">
        <f t="shared" si="3"/>
        <v>0</v>
      </c>
      <c r="I24" s="25">
        <f t="shared" si="4"/>
        <v>1240</v>
      </c>
      <c r="L24" s="4"/>
    </row>
    <row r="25" spans="1:12" ht="15.6" x14ac:dyDescent="0.3">
      <c r="A25" s="22" t="str">
        <f t="shared" si="0"/>
        <v>Start Month</v>
      </c>
      <c r="B25" s="9" t="s">
        <v>16</v>
      </c>
      <c r="C25" s="14"/>
      <c r="D25" s="26">
        <v>1890</v>
      </c>
      <c r="E25" s="28">
        <f t="shared" si="1"/>
        <v>0</v>
      </c>
      <c r="F25" s="28">
        <f t="shared" si="2"/>
        <v>30</v>
      </c>
      <c r="G25" s="25">
        <f t="shared" si="3"/>
        <v>0</v>
      </c>
      <c r="I25" s="25">
        <f>ROUND((D25+F25)/30,0)*30</f>
        <v>1920</v>
      </c>
      <c r="L25" s="4"/>
    </row>
    <row r="26" spans="1:12" ht="16.2" thickBot="1" x14ac:dyDescent="0.35">
      <c r="A26" s="22" t="str">
        <f t="shared" si="0"/>
        <v/>
      </c>
      <c r="B26" s="9" t="s">
        <v>17</v>
      </c>
      <c r="C26" s="14"/>
      <c r="D26" s="26">
        <v>1954</v>
      </c>
      <c r="E26" s="28">
        <f t="shared" si="1"/>
        <v>0</v>
      </c>
      <c r="F26" s="28">
        <f t="shared" si="2"/>
        <v>31</v>
      </c>
      <c r="G26" s="25">
        <f t="shared" si="3"/>
        <v>0</v>
      </c>
      <c r="I26" s="25">
        <f t="shared" si="4"/>
        <v>1984</v>
      </c>
      <c r="L26" s="4"/>
    </row>
    <row r="27" spans="1:12" ht="13.8" thickTop="1" x14ac:dyDescent="0.25">
      <c r="B27" s="10"/>
      <c r="C27" s="10"/>
      <c r="D27" s="10"/>
      <c r="E27" s="10"/>
      <c r="F27" s="10"/>
      <c r="G27" s="10"/>
      <c r="H27" s="10"/>
      <c r="I27" s="10"/>
    </row>
    <row r="28" spans="1:12" x14ac:dyDescent="0.25">
      <c r="B28" s="11" t="s">
        <v>26</v>
      </c>
      <c r="C28" s="30">
        <f>SUM(C15:C26)</f>
        <v>0</v>
      </c>
      <c r="D28" s="30">
        <f>SUM(D15:D26)</f>
        <v>14610</v>
      </c>
      <c r="E28" s="31">
        <f>SUM(E15:E26)</f>
        <v>0</v>
      </c>
      <c r="F28" s="31">
        <f>SUM(F15:F26)</f>
        <v>229</v>
      </c>
      <c r="G28" s="30">
        <f>SUM(G15:G26)</f>
        <v>0</v>
      </c>
      <c r="H28" s="32"/>
      <c r="I28" s="30">
        <f>SUM(I15:I26)</f>
        <v>14838</v>
      </c>
    </row>
    <row r="33" spans="1:10" ht="13.8" thickBot="1" x14ac:dyDescent="0.3">
      <c r="A33" s="17"/>
      <c r="B33" s="17"/>
      <c r="C33" s="17"/>
      <c r="D33" s="17"/>
      <c r="E33" s="17"/>
      <c r="F33" s="17"/>
      <c r="G33" s="17"/>
      <c r="I33" s="17"/>
    </row>
    <row r="34" spans="1:10" ht="13.8" thickTop="1" x14ac:dyDescent="0.25">
      <c r="J34" s="18"/>
    </row>
    <row r="35" spans="1:10" x14ac:dyDescent="0.25">
      <c r="J35" s="18"/>
    </row>
    <row r="36" spans="1:10" x14ac:dyDescent="0.25">
      <c r="J36" s="18"/>
    </row>
    <row r="37" spans="1:10" x14ac:dyDescent="0.25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Havlíček Jan</cp:lastModifiedBy>
  <cp:lastPrinted>2001-07-20T16:42:30Z</cp:lastPrinted>
  <dcterms:created xsi:type="dcterms:W3CDTF">2001-05-23T15:40:00Z</dcterms:created>
  <dcterms:modified xsi:type="dcterms:W3CDTF">2023-09-10T11:36:12Z</dcterms:modified>
</cp:coreProperties>
</file>