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<sst xmlns="http://schemas.openxmlformats.org/spreadsheetml/2006/main" count="48" uniqueCount="36">
  <si>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</si>
  <si>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</si>
  <si>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</si>
  <si>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</si>
  <si>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</si>
  <si>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</si>
  <si>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</si>
  <si>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</si>
  <si>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</si>
  <si>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</si>
  <si>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</si>
  <si>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</si>
  <si>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</si>
  <si>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</si>
  <si>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</si>
  <si>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</si>
  <si>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</si>
  <si>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</si>
  <si>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</si>
  <si>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</si>
  <si>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</si>
  <si>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</si>
  <si>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</si>
  <si>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</si>
  <si>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</si>
  <si>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</si>
  <si>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</si>
  <si>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</si>
  <si>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</si>
  <si>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</si>
  <si>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</si>
  <si>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</si>
  <si>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</si>
  <si>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</si>
  <si>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</si>
  <si>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Telus Convention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</si>
</sst>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9</v>
      </c>
      <c r="Q1" s="3" t="str">
        <f>VLOOKUP(P1,N1:O12,2,0)</f>
        <v>September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37089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37135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/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-1221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76</v>
      </c>
      <c r="D15" s="29">
        <v>11173</v>
      </c>
      <c r="E15" s="30">
        <f>C15+D15</f>
        <v>11249</v>
      </c>
      <c r="F15" s="5">
        <f>ROUND(E15*$B$10,2)</f>
        <v>175.6</v>
      </c>
      <c r="G15" s="28">
        <f>ROUND(E15+F15,0)</f>
        <v>11425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51</v>
      </c>
      <c r="D16" s="29">
        <v>6089</v>
      </c>
      <c r="E16" s="30">
        <f t="shared" ref="E16:E26" si="1">C16+D16</f>
        <v>6140</v>
      </c>
      <c r="F16" s="5">
        <f t="shared" ref="F16:F26" si="2">ROUND(E16*$B$10,2)</f>
        <v>95.85</v>
      </c>
      <c r="G16" s="28">
        <f t="shared" ref="G16:G26" si="3">ROUND(E16+F16,0)</f>
        <v>6236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51</v>
      </c>
      <c r="D17" s="29">
        <v>8587</v>
      </c>
      <c r="E17" s="30">
        <f t="shared" si="1"/>
        <v>8638</v>
      </c>
      <c r="F17" s="5">
        <f t="shared" si="2"/>
        <v>134.84</v>
      </c>
      <c r="G17" s="28">
        <f t="shared" si="3"/>
        <v>8773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33</v>
      </c>
      <c r="D18" s="29">
        <v>4691</v>
      </c>
      <c r="E18" s="30">
        <f t="shared" si="1"/>
        <v>4724</v>
      </c>
      <c r="F18" s="5">
        <f t="shared" si="2"/>
        <v>73.739999999999995</v>
      </c>
      <c r="G18" s="28">
        <f t="shared" si="3"/>
        <v>4798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26</v>
      </c>
      <c r="D19" s="29">
        <v>3704</v>
      </c>
      <c r="E19" s="30">
        <f t="shared" si="1"/>
        <v>3730</v>
      </c>
      <c r="F19" s="5">
        <f t="shared" si="2"/>
        <v>58.23</v>
      </c>
      <c r="G19" s="28">
        <f t="shared" si="3"/>
        <v>3788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16</v>
      </c>
      <c r="D20" s="29">
        <v>2569</v>
      </c>
      <c r="E20" s="30">
        <f t="shared" si="1"/>
        <v>2585</v>
      </c>
      <c r="F20" s="5">
        <f t="shared" si="2"/>
        <v>40.35</v>
      </c>
      <c r="G20" s="28">
        <f t="shared" si="3"/>
        <v>2625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</v>
      </c>
      <c r="D21" s="29">
        <v>3220</v>
      </c>
      <c r="E21" s="30">
        <f t="shared" si="1"/>
        <v>3233</v>
      </c>
      <c r="F21" s="5">
        <f t="shared" si="2"/>
        <v>50.47</v>
      </c>
      <c r="G21" s="28">
        <f t="shared" si="3"/>
        <v>3283</v>
      </c>
      <c r="I21" s="18"/>
      <c r="L21" s="4"/>
    </row>
    <row r="22" spans="1:12" ht="15.6" x14ac:dyDescent="0.3">
      <c r="A22" s="25" t="str">
        <f>IF(B22=$Q$1,"Start Month","")</f>
        <v/>
      </c>
      <c r="B22" s="10" t="s">
        <v>15</v>
      </c>
      <c r="C22" s="15">
        <v>18</v>
      </c>
      <c r="D22" s="29">
        <v>2029</v>
      </c>
      <c r="E22" s="30">
        <f t="shared" si="1"/>
        <v>2047</v>
      </c>
      <c r="F22" s="5">
        <f t="shared" si="2"/>
        <v>31.95</v>
      </c>
      <c r="G22" s="28">
        <f t="shared" si="3"/>
        <v>2079</v>
      </c>
      <c r="I22" s="18"/>
      <c r="L22" s="4"/>
    </row>
    <row r="23" spans="1:12" ht="15.6" x14ac:dyDescent="0.3">
      <c r="A23" s="25" t="str">
        <f>IF(B23=$Q$1,"Start Month","")</f>
        <v>Start Month</v>
      </c>
      <c r="B23" s="10" t="s">
        <v>16</v>
      </c>
      <c r="C23" s="15">
        <v>42</v>
      </c>
      <c r="D23" s="29">
        <v>3525</v>
      </c>
      <c r="E23" s="30">
        <f t="shared" si="1"/>
        <v>3567</v>
      </c>
      <c r="F23" s="5">
        <f t="shared" si="2"/>
        <v>55.68</v>
      </c>
      <c r="G23" s="28">
        <f t="shared" si="3"/>
        <v>3623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53</v>
      </c>
      <c r="D24" s="29">
        <v>4699</v>
      </c>
      <c r="E24" s="30">
        <f t="shared" si="1"/>
        <v>4752</v>
      </c>
      <c r="F24" s="5">
        <f t="shared" si="2"/>
        <v>74.180000000000007</v>
      </c>
      <c r="G24" s="28">
        <f t="shared" si="3"/>
        <v>4826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65</v>
      </c>
      <c r="D25" s="29">
        <v>6058</v>
      </c>
      <c r="E25" s="30">
        <f t="shared" si="1"/>
        <v>6123</v>
      </c>
      <c r="F25" s="5">
        <f t="shared" si="2"/>
        <v>95.58</v>
      </c>
      <c r="G25" s="28">
        <f t="shared" si="3"/>
        <v>6219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69</v>
      </c>
      <c r="D26" s="29">
        <v>7071</v>
      </c>
      <c r="E26" s="30">
        <f t="shared" si="1"/>
        <v>7140</v>
      </c>
      <c r="F26" s="5">
        <f t="shared" si="2"/>
        <v>111.46</v>
      </c>
      <c r="G26" s="28">
        <f t="shared" si="3"/>
        <v>7251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513</v>
      </c>
      <c r="D28" s="5">
        <f>SUM(D15:D26)</f>
        <v>63415</v>
      </c>
      <c r="E28" s="5">
        <f>SUM(E15:E26)</f>
        <v>63928</v>
      </c>
      <c r="F28" s="5">
        <f>SUM(F15:F26)</f>
        <v>997.93000000000018</v>
      </c>
      <c r="G28" s="5">
        <f>SUM(G15:G26)</f>
        <v>64926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2023-09-10T11:36:29Z</dcterms:modified>
</cp:coreProperties>
</file>