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480" windowHeight="9096" activeTab="2"/>
  </bookViews>
  <sheets>
    <sheet name="Chart1" sheetId="4" r:id="rId1"/>
    <sheet name="Chart2" sheetId="5" r:id="rId2"/>
    <sheet name="Sheet1" sheetId="1" r:id="rId3"/>
    <sheet name="Sheet2" sheetId="2" r:id="rId4"/>
    <sheet name="Sheet3" sheetId="3" r:id="rId5"/>
  </sheets>
  <calcPr calcId="0"/>
</workbook>
</file>

<file path=xl/calcChain.xml><?xml version="1.0" encoding="utf-8"?>
<calcChain xmlns="http://schemas.openxmlformats.org/spreadsheetml/2006/main">
  <c r="I4" i="1" l="1"/>
  <c r="K4" i="1"/>
  <c r="L4" i="1"/>
  <c r="M4" i="1"/>
  <c r="C5" i="1"/>
  <c r="I5" i="1"/>
  <c r="K5" i="1"/>
  <c r="L5" i="1"/>
  <c r="M5" i="1"/>
  <c r="C6" i="1"/>
  <c r="I6" i="1"/>
  <c r="K6" i="1"/>
  <c r="L6" i="1"/>
  <c r="M6" i="1"/>
  <c r="C7" i="1"/>
  <c r="I7" i="1"/>
  <c r="K7" i="1"/>
  <c r="L7" i="1"/>
  <c r="M7" i="1"/>
  <c r="C8" i="1"/>
  <c r="I8" i="1"/>
  <c r="K8" i="1"/>
  <c r="L8" i="1"/>
  <c r="M8" i="1"/>
  <c r="C9" i="1"/>
  <c r="I9" i="1"/>
  <c r="K9" i="1"/>
  <c r="L9" i="1"/>
  <c r="M9" i="1"/>
  <c r="C10" i="1"/>
  <c r="E10" i="1"/>
  <c r="I10" i="1"/>
  <c r="K10" i="1"/>
  <c r="L10" i="1"/>
  <c r="M10" i="1"/>
  <c r="C11" i="1"/>
  <c r="I11" i="1"/>
  <c r="K11" i="1"/>
  <c r="L11" i="1"/>
  <c r="M11" i="1"/>
  <c r="C12" i="1"/>
  <c r="I12" i="1"/>
  <c r="K12" i="1"/>
  <c r="L12" i="1"/>
  <c r="M12" i="1"/>
  <c r="P17" i="1"/>
  <c r="T17" i="1"/>
  <c r="I18" i="1"/>
  <c r="K18" i="1"/>
  <c r="L18" i="1"/>
  <c r="M18" i="1"/>
  <c r="P18" i="1"/>
  <c r="T18" i="1"/>
  <c r="C19" i="1"/>
  <c r="I19" i="1"/>
  <c r="K19" i="1"/>
  <c r="L19" i="1"/>
  <c r="M19" i="1"/>
  <c r="P19" i="1"/>
  <c r="T19" i="1"/>
  <c r="C20" i="1"/>
  <c r="I20" i="1"/>
  <c r="K20" i="1"/>
  <c r="L20" i="1"/>
  <c r="M20" i="1"/>
  <c r="P20" i="1"/>
  <c r="T20" i="1"/>
  <c r="C21" i="1"/>
  <c r="I21" i="1"/>
  <c r="K21" i="1"/>
  <c r="L21" i="1"/>
  <c r="M21" i="1"/>
  <c r="P21" i="1"/>
  <c r="T21" i="1"/>
  <c r="C22" i="1"/>
  <c r="I22" i="1"/>
  <c r="K22" i="1"/>
  <c r="L22" i="1"/>
  <c r="M22" i="1"/>
  <c r="P22" i="1"/>
  <c r="T22" i="1"/>
  <c r="C23" i="1"/>
  <c r="I23" i="1"/>
  <c r="K23" i="1"/>
  <c r="L23" i="1"/>
  <c r="M23" i="1"/>
  <c r="P23" i="1"/>
  <c r="T23" i="1"/>
  <c r="C24" i="1"/>
  <c r="E24" i="1"/>
  <c r="I24" i="1"/>
  <c r="K24" i="1"/>
  <c r="L24" i="1"/>
  <c r="M24" i="1"/>
  <c r="P24" i="1"/>
  <c r="T24" i="1"/>
  <c r="C25" i="1"/>
  <c r="I25" i="1"/>
  <c r="K25" i="1"/>
  <c r="L25" i="1"/>
  <c r="M25" i="1"/>
  <c r="P25" i="1"/>
  <c r="T25" i="1"/>
  <c r="C26" i="1"/>
  <c r="I26" i="1"/>
  <c r="K26" i="1"/>
  <c r="L26" i="1"/>
  <c r="M26" i="1"/>
</calcChain>
</file>

<file path=xl/sharedStrings.xml><?xml version="1.0" encoding="utf-8"?>
<sst xmlns="http://schemas.openxmlformats.org/spreadsheetml/2006/main" count="69" uniqueCount="34">
  <si>
    <t>LF</t>
  </si>
  <si>
    <t>Flow, mmcfd</t>
  </si>
  <si>
    <t>Stn 2</t>
  </si>
  <si>
    <t>Stn 1</t>
  </si>
  <si>
    <t>Stn 3</t>
  </si>
  <si>
    <t>Stn 4</t>
  </si>
  <si>
    <t>HORSEPOWER</t>
  </si>
  <si>
    <t>Total</t>
  </si>
  <si>
    <t>HP</t>
  </si>
  <si>
    <t>Fuel</t>
  </si>
  <si>
    <t>mmcfd</t>
  </si>
  <si>
    <t>Fuel/Q</t>
  </si>
  <si>
    <t>1090 case</t>
  </si>
  <si>
    <t>1240 case</t>
  </si>
  <si>
    <t xml:space="preserve">Qstn, mmcfd </t>
  </si>
  <si>
    <t>Ts</t>
  </si>
  <si>
    <t>Td</t>
  </si>
  <si>
    <t>Hd, ft</t>
  </si>
  <si>
    <t>Qacfm</t>
  </si>
  <si>
    <t>SG</t>
  </si>
  <si>
    <t>z</t>
  </si>
  <si>
    <t>k</t>
  </si>
  <si>
    <t>HP (avail)</t>
  </si>
  <si>
    <t>HP (reqd)</t>
  </si>
  <si>
    <t>Ps (stn)</t>
  </si>
  <si>
    <t>Pd (stn)</t>
  </si>
  <si>
    <t xml:space="preserve">Eff </t>
  </si>
  <si>
    <t>SUMMER</t>
  </si>
  <si>
    <t>WINTER</t>
  </si>
  <si>
    <t>OPERATING CONDITIONS FOR PROPOSED RB211</t>
  </si>
  <si>
    <t>1240 Fuel</t>
  </si>
  <si>
    <t>1240 Retainage</t>
  </si>
  <si>
    <t>1090 Fuel</t>
  </si>
  <si>
    <t>1090 Retainage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</si>
</sst>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"/>
  </numFmts>
  <fonts count="7" x14ac:knownFonts="1">
    <font>
      <sz val="10"/>
      <name val="Arial"/>
    </font>
    <font>
      <b/>
      <sz val="10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29801324503312E-2"/>
          <c:y val="3.2608695652173912E-2"/>
          <c:w val="0.78642384105960272"/>
          <c:h val="0.86277173913043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1240 case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Sheet1!$N$4:$N$12</c:f>
              <c:numCache>
                <c:formatCode>General</c:formatCode>
                <c:ptCount val="9"/>
                <c:pt idx="0">
                  <c:v>744</c:v>
                </c:pt>
                <c:pt idx="1">
                  <c:v>806</c:v>
                </c:pt>
                <c:pt idx="2">
                  <c:v>868</c:v>
                </c:pt>
                <c:pt idx="3">
                  <c:v>930</c:v>
                </c:pt>
                <c:pt idx="4">
                  <c:v>992</c:v>
                </c:pt>
                <c:pt idx="5">
                  <c:v>1054</c:v>
                </c:pt>
                <c:pt idx="6">
                  <c:v>1116</c:v>
                </c:pt>
                <c:pt idx="7">
                  <c:v>1178</c:v>
                </c:pt>
                <c:pt idx="8">
                  <c:v>1240</c:v>
                </c:pt>
              </c:numCache>
            </c:numRef>
          </c:xVal>
          <c:yVal>
            <c:numRef>
              <c:f>Sheet1!$O$4:$O$12</c:f>
              <c:numCache>
                <c:formatCode>General</c:formatCode>
                <c:ptCount val="9"/>
                <c:pt idx="0">
                  <c:v>2.6633225806451614E-3</c:v>
                </c:pt>
                <c:pt idx="1">
                  <c:v>2.7127741935483872E-3</c:v>
                </c:pt>
                <c:pt idx="2">
                  <c:v>3.6170322580645164E-3</c:v>
                </c:pt>
                <c:pt idx="3">
                  <c:v>4.6362064516129028E-3</c:v>
                </c:pt>
                <c:pt idx="4">
                  <c:v>5.8965749999999994E-3</c:v>
                </c:pt>
                <c:pt idx="5">
                  <c:v>7.1725616698292216E-3</c:v>
                </c:pt>
                <c:pt idx="6">
                  <c:v>8.3942150537634399E-3</c:v>
                </c:pt>
                <c:pt idx="7">
                  <c:v>9.6508726655348057E-3</c:v>
                </c:pt>
                <c:pt idx="8">
                  <c:v>1.1359741960237936E-2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5F-4C24-997E-996675862F78}"/>
            </c:ext>
          </c:extLst>
        </c:ser>
        <c:ser>
          <c:idx val="1"/>
          <c:order val="1"/>
          <c:tx>
            <c:strRef>
              <c:f>Sheet1!$S$3</c:f>
              <c:strCache>
                <c:ptCount val="1"/>
                <c:pt idx="0">
                  <c:v>1090 case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Sheet1!$R$4:$R$12</c:f>
              <c:numCache>
                <c:formatCode>General</c:formatCode>
                <c:ptCount val="9"/>
                <c:pt idx="0">
                  <c:v>654</c:v>
                </c:pt>
                <c:pt idx="1">
                  <c:v>708.5</c:v>
                </c:pt>
                <c:pt idx="2">
                  <c:v>763</c:v>
                </c:pt>
                <c:pt idx="3">
                  <c:v>817.5</c:v>
                </c:pt>
                <c:pt idx="4">
                  <c:v>872</c:v>
                </c:pt>
                <c:pt idx="5">
                  <c:v>926.5</c:v>
                </c:pt>
                <c:pt idx="6">
                  <c:v>981</c:v>
                </c:pt>
                <c:pt idx="7">
                  <c:v>1035.5</c:v>
                </c:pt>
                <c:pt idx="8">
                  <c:v>1090</c:v>
                </c:pt>
              </c:numCache>
            </c:numRef>
          </c:xVal>
          <c:yVal>
            <c:numRef>
              <c:f>Sheet1!$S$4:$S$12</c:f>
              <c:numCache>
                <c:formatCode>General</c:formatCode>
                <c:ptCount val="9"/>
                <c:pt idx="0">
                  <c:v>1.0634862385321101E-3</c:v>
                </c:pt>
                <c:pt idx="1">
                  <c:v>1.6527311220889203E-3</c:v>
                </c:pt>
                <c:pt idx="2">
                  <c:v>2.043302752293578E-3</c:v>
                </c:pt>
                <c:pt idx="3">
                  <c:v>2.7414311926605506E-3</c:v>
                </c:pt>
                <c:pt idx="4">
                  <c:v>3.5256880733944953E-3</c:v>
                </c:pt>
                <c:pt idx="5">
                  <c:v>4.7308364813815435E-3</c:v>
                </c:pt>
                <c:pt idx="6">
                  <c:v>5.5075229357798164E-3</c:v>
                </c:pt>
                <c:pt idx="7">
                  <c:v>6.4377015934331235E-3</c:v>
                </c:pt>
                <c:pt idx="8">
                  <c:v>7.5153027781871551E-3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5F-4C24-997E-996675862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3288"/>
        <c:axId val="1"/>
      </c:scatterChart>
      <c:valAx>
        <c:axId val="160383288"/>
        <c:scaling>
          <c:orientation val="minMax"/>
          <c:min val="60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rate, MMCFD</a:t>
                </a:r>
              </a:p>
            </c:rich>
          </c:tx>
          <c:layout>
            <c:manualLayout>
              <c:xMode val="edge"/>
              <c:yMode val="edge"/>
              <c:x val="0.41390728476821192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Fuel/flow.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10326086956521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3832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486754966887405"/>
          <c:y val="0.43070652173913038"/>
          <c:w val="0.10182119205298014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58278145695379E-2"/>
          <c:y val="4.2119565217391304E-2"/>
          <c:w val="0.79056291390728484"/>
          <c:h val="0.854619565217391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Sheet1!$O$16</c:f>
              <c:strCache>
                <c:ptCount val="1"/>
                <c:pt idx="0">
                  <c:v>1240 Fuel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Sheet1!$N$17:$N$25</c:f>
              <c:numCache>
                <c:formatCode>General</c:formatCode>
                <c:ptCount val="9"/>
                <c:pt idx="0">
                  <c:v>744</c:v>
                </c:pt>
                <c:pt idx="1">
                  <c:v>806</c:v>
                </c:pt>
                <c:pt idx="2">
                  <c:v>868</c:v>
                </c:pt>
                <c:pt idx="3">
                  <c:v>930</c:v>
                </c:pt>
                <c:pt idx="4">
                  <c:v>992</c:v>
                </c:pt>
                <c:pt idx="5">
                  <c:v>1054</c:v>
                </c:pt>
                <c:pt idx="6">
                  <c:v>1116</c:v>
                </c:pt>
                <c:pt idx="7">
                  <c:v>1178</c:v>
                </c:pt>
                <c:pt idx="8">
                  <c:v>1240</c:v>
                </c:pt>
              </c:numCache>
            </c:numRef>
          </c:xVal>
          <c:yVal>
            <c:numRef>
              <c:f>Sheet1!$O$17:$O$25</c:f>
              <c:numCache>
                <c:formatCode>General</c:formatCode>
                <c:ptCount val="9"/>
                <c:pt idx="0">
                  <c:v>1.9815119999999999</c:v>
                </c:pt>
                <c:pt idx="1">
                  <c:v>2.186496</c:v>
                </c:pt>
                <c:pt idx="2">
                  <c:v>3.1395840000000002</c:v>
                </c:pt>
                <c:pt idx="3">
                  <c:v>4.3116719999999997</c:v>
                </c:pt>
                <c:pt idx="4">
                  <c:v>5.8494023999999998</c:v>
                </c:pt>
                <c:pt idx="5">
                  <c:v>7.5598799999999997</c:v>
                </c:pt>
                <c:pt idx="6">
                  <c:v>9.3679439999999996</c:v>
                </c:pt>
                <c:pt idx="7">
                  <c:v>11.368728000000001</c:v>
                </c:pt>
                <c:pt idx="8">
                  <c:v>14.08608003069504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2-4EE6-9CB0-05418DFC1FDD}"/>
            </c:ext>
          </c:extLst>
        </c:ser>
        <c:ser>
          <c:idx val="1"/>
          <c:order val="1"/>
          <c:tx>
            <c:strRef>
              <c:f>Sheet1!$S$16</c:f>
              <c:strCache>
                <c:ptCount val="1"/>
                <c:pt idx="0">
                  <c:v>1090 Fuel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Sheet1!$R$17:$R$25</c:f>
              <c:numCache>
                <c:formatCode>General</c:formatCode>
                <c:ptCount val="9"/>
                <c:pt idx="0">
                  <c:v>654</c:v>
                </c:pt>
                <c:pt idx="1">
                  <c:v>708.5</c:v>
                </c:pt>
                <c:pt idx="2">
                  <c:v>763</c:v>
                </c:pt>
                <c:pt idx="3">
                  <c:v>817.5</c:v>
                </c:pt>
                <c:pt idx="4">
                  <c:v>872</c:v>
                </c:pt>
                <c:pt idx="5">
                  <c:v>926.5</c:v>
                </c:pt>
                <c:pt idx="6">
                  <c:v>981</c:v>
                </c:pt>
                <c:pt idx="7">
                  <c:v>1035.5</c:v>
                </c:pt>
                <c:pt idx="8">
                  <c:v>1090</c:v>
                </c:pt>
              </c:numCache>
            </c:numRef>
          </c:xVal>
          <c:yVal>
            <c:numRef>
              <c:f>Sheet1!$S$17:$S$25</c:f>
              <c:numCache>
                <c:formatCode>General</c:formatCode>
                <c:ptCount val="9"/>
                <c:pt idx="0">
                  <c:v>0.69551999999999992</c:v>
                </c:pt>
                <c:pt idx="1">
                  <c:v>1.17096</c:v>
                </c:pt>
                <c:pt idx="2">
                  <c:v>1.55904</c:v>
                </c:pt>
                <c:pt idx="3">
                  <c:v>2.24112</c:v>
                </c:pt>
                <c:pt idx="4">
                  <c:v>3.0743999999999998</c:v>
                </c:pt>
                <c:pt idx="5">
                  <c:v>4.3831199999999999</c:v>
                </c:pt>
                <c:pt idx="6">
                  <c:v>5.4028799999999997</c:v>
                </c:pt>
                <c:pt idx="7">
                  <c:v>6.6662399999999993</c:v>
                </c:pt>
                <c:pt idx="8">
                  <c:v>8.191680028223999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D2-4EE6-9CB0-05418DFC1FDD}"/>
            </c:ext>
          </c:extLst>
        </c:ser>
        <c:ser>
          <c:idx val="2"/>
          <c:order val="2"/>
          <c:tx>
            <c:strRef>
              <c:f>Sheet1!$P$16</c:f>
              <c:strCache>
                <c:ptCount val="1"/>
                <c:pt idx="0">
                  <c:v>1240 Retainage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Sheet1!$N$17:$N$25</c:f>
              <c:numCache>
                <c:formatCode>General</c:formatCode>
                <c:ptCount val="9"/>
                <c:pt idx="0">
                  <c:v>744</c:v>
                </c:pt>
                <c:pt idx="1">
                  <c:v>806</c:v>
                </c:pt>
                <c:pt idx="2">
                  <c:v>868</c:v>
                </c:pt>
                <c:pt idx="3">
                  <c:v>930</c:v>
                </c:pt>
                <c:pt idx="4">
                  <c:v>992</c:v>
                </c:pt>
                <c:pt idx="5">
                  <c:v>1054</c:v>
                </c:pt>
                <c:pt idx="6">
                  <c:v>1116</c:v>
                </c:pt>
                <c:pt idx="7">
                  <c:v>1178</c:v>
                </c:pt>
                <c:pt idx="8">
                  <c:v>1240</c:v>
                </c:pt>
              </c:numCache>
            </c:numRef>
          </c:xVal>
          <c:yVal>
            <c:numRef>
              <c:f>Sheet1!$P$17:$P$25</c:f>
              <c:numCache>
                <c:formatCode>0.0</c:formatCode>
                <c:ptCount val="9"/>
                <c:pt idx="0">
                  <c:v>37.200000000000003</c:v>
                </c:pt>
                <c:pt idx="1">
                  <c:v>40.300000000000004</c:v>
                </c:pt>
                <c:pt idx="2">
                  <c:v>43.400000000000006</c:v>
                </c:pt>
                <c:pt idx="3">
                  <c:v>46.5</c:v>
                </c:pt>
                <c:pt idx="4">
                  <c:v>49.6</c:v>
                </c:pt>
                <c:pt idx="5">
                  <c:v>52.7</c:v>
                </c:pt>
                <c:pt idx="6">
                  <c:v>55.800000000000004</c:v>
                </c:pt>
                <c:pt idx="7">
                  <c:v>58.900000000000006</c:v>
                </c:pt>
                <c:pt idx="8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D2-4EE6-9CB0-05418DFC1FDD}"/>
            </c:ext>
          </c:extLst>
        </c:ser>
        <c:ser>
          <c:idx val="3"/>
          <c:order val="3"/>
          <c:tx>
            <c:strRef>
              <c:f>Sheet1!$T$16</c:f>
              <c:strCache>
                <c:ptCount val="1"/>
                <c:pt idx="0">
                  <c:v>1090 Retainage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Sheet1!$R$17:$R$25</c:f>
              <c:numCache>
                <c:formatCode>General</c:formatCode>
                <c:ptCount val="9"/>
                <c:pt idx="0">
                  <c:v>654</c:v>
                </c:pt>
                <c:pt idx="1">
                  <c:v>708.5</c:v>
                </c:pt>
                <c:pt idx="2">
                  <c:v>763</c:v>
                </c:pt>
                <c:pt idx="3">
                  <c:v>817.5</c:v>
                </c:pt>
                <c:pt idx="4">
                  <c:v>872</c:v>
                </c:pt>
                <c:pt idx="5">
                  <c:v>926.5</c:v>
                </c:pt>
                <c:pt idx="6">
                  <c:v>981</c:v>
                </c:pt>
                <c:pt idx="7">
                  <c:v>1035.5</c:v>
                </c:pt>
                <c:pt idx="8">
                  <c:v>1090</c:v>
                </c:pt>
              </c:numCache>
            </c:numRef>
          </c:xVal>
          <c:yVal>
            <c:numRef>
              <c:f>Sheet1!$T$17:$T$25</c:f>
              <c:numCache>
                <c:formatCode>0.0</c:formatCode>
                <c:ptCount val="9"/>
                <c:pt idx="0">
                  <c:v>32.700000000000003</c:v>
                </c:pt>
                <c:pt idx="1">
                  <c:v>35.425000000000004</c:v>
                </c:pt>
                <c:pt idx="2">
                  <c:v>38.15</c:v>
                </c:pt>
                <c:pt idx="3">
                  <c:v>40.875</c:v>
                </c:pt>
                <c:pt idx="4">
                  <c:v>43.6</c:v>
                </c:pt>
                <c:pt idx="5">
                  <c:v>46.325000000000003</c:v>
                </c:pt>
                <c:pt idx="6">
                  <c:v>49.050000000000004</c:v>
                </c:pt>
                <c:pt idx="7">
                  <c:v>51.775000000000006</c:v>
                </c:pt>
                <c:pt idx="8">
                  <c:v>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D2-4EE6-9CB0-05418DFC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94768"/>
        <c:axId val="1"/>
      </c:scatterChart>
      <c:valAx>
        <c:axId val="160494768"/>
        <c:scaling>
          <c:orientation val="minMax"/>
          <c:min val="60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Flow, mmcfd</a:t>
                </a:r>
              </a:p>
            </c:rich>
          </c:tx>
          <c:layout>
            <c:manualLayout>
              <c:xMode val="edge"/>
              <c:yMode val="edge"/>
              <c:x val="0.41390728476821192"/>
              <c:y val="0.94565217391304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Fuel &amp; Retainage
, mmcfd</a:t>
                </a:r>
              </a:p>
            </c:rich>
          </c:tx>
          <c:layout>
            <c:manualLayout>
              <c:xMode val="edge"/>
              <c:yMode val="edge"/>
              <c:x val="0"/>
              <c:y val="0.37771739130434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94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996688741721862"/>
          <c:y val="3.9402173913043473E-2"/>
          <c:w val="0.1630794701986755"/>
          <c:h val="0.144021739130434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6"/>
  <sheetViews>
    <sheetView tabSelected="1" topLeftCell="F12" workbookViewId="0">
      <selection activeCell="M40" sqref="M40"/>
    </sheetView>
  </sheetViews>
  <sheetFormatPr defaultRowHeight="13.2" x14ac:dyDescent="0.25"/>
  <sheetData>
    <row r="2" spans="2:20" x14ac:dyDescent="0.25">
      <c r="D2" s="4" t="s">
        <v>13</v>
      </c>
      <c r="F2" t="s">
        <v>6</v>
      </c>
      <c r="L2" t="s">
        <v>10</v>
      </c>
    </row>
    <row r="3" spans="2:20" x14ac:dyDescent="0.25">
      <c r="B3" s="1" t="s">
        <v>0</v>
      </c>
      <c r="C3" t="s">
        <v>1</v>
      </c>
      <c r="E3" s="1" t="s">
        <v>3</v>
      </c>
      <c r="F3" s="1" t="s">
        <v>2</v>
      </c>
      <c r="G3" s="1" t="s">
        <v>4</v>
      </c>
      <c r="H3" s="1" t="s">
        <v>5</v>
      </c>
      <c r="I3" s="1" t="s">
        <v>7</v>
      </c>
      <c r="K3" s="1" t="s">
        <v>8</v>
      </c>
      <c r="L3" s="1" t="s">
        <v>9</v>
      </c>
      <c r="M3" t="s">
        <v>11</v>
      </c>
      <c r="O3" s="4" t="s">
        <v>13</v>
      </c>
      <c r="P3" s="4"/>
      <c r="Q3" s="4"/>
      <c r="S3" s="4" t="s">
        <v>12</v>
      </c>
    </row>
    <row r="4" spans="2:20" x14ac:dyDescent="0.25">
      <c r="B4">
        <v>100</v>
      </c>
      <c r="C4">
        <v>1240</v>
      </c>
      <c r="E4">
        <v>20560</v>
      </c>
      <c r="F4">
        <v>20660</v>
      </c>
      <c r="G4" s="2">
        <v>19980</v>
      </c>
      <c r="H4" s="2">
        <v>19200</v>
      </c>
      <c r="I4">
        <f>SUM(E4:H4)</f>
        <v>80400</v>
      </c>
      <c r="J4">
        <v>1.752E-4</v>
      </c>
      <c r="K4">
        <f>SUM(I4:J4)</f>
        <v>80400.000175199995</v>
      </c>
      <c r="L4" s="3">
        <f>K4*$J$4</f>
        <v>14.08608003069504</v>
      </c>
      <c r="M4">
        <f t="shared" ref="M4:M12" si="0">L4/C4</f>
        <v>1.1359741960237936E-2</v>
      </c>
      <c r="N4">
        <v>744</v>
      </c>
      <c r="O4">
        <v>2.6633225806451614E-3</v>
      </c>
      <c r="R4">
        <v>654</v>
      </c>
      <c r="S4">
        <v>1.0634862385321101E-3</v>
      </c>
    </row>
    <row r="5" spans="2:20" x14ac:dyDescent="0.25">
      <c r="B5">
        <v>95</v>
      </c>
      <c r="C5">
        <f>B5/100*$C$4</f>
        <v>1178</v>
      </c>
      <c r="E5" s="2">
        <v>15280</v>
      </c>
      <c r="F5">
        <v>17210</v>
      </c>
      <c r="G5">
        <v>16240</v>
      </c>
      <c r="H5">
        <v>16160</v>
      </c>
      <c r="I5">
        <f t="shared" ref="I5:I12" si="1">SUM(E5:H5)</f>
        <v>64890</v>
      </c>
      <c r="K5">
        <f t="shared" ref="K5:K12" si="2">SUM(I5:J5)</f>
        <v>64890</v>
      </c>
      <c r="L5" s="3">
        <f t="shared" ref="L5:L12" si="3">K5*$J$4</f>
        <v>11.368728000000001</v>
      </c>
      <c r="M5">
        <f t="shared" si="0"/>
        <v>9.6508726655348057E-3</v>
      </c>
      <c r="N5">
        <v>806</v>
      </c>
      <c r="O5">
        <v>2.7127741935483872E-3</v>
      </c>
      <c r="R5">
        <v>708.5</v>
      </c>
      <c r="S5">
        <v>1.6527311220889203E-3</v>
      </c>
    </row>
    <row r="6" spans="2:20" x14ac:dyDescent="0.25">
      <c r="B6">
        <v>90</v>
      </c>
      <c r="C6">
        <f t="shared" ref="C6:C12" si="4">B6/100*$C$4</f>
        <v>1116</v>
      </c>
      <c r="E6">
        <v>13150</v>
      </c>
      <c r="F6">
        <v>13960</v>
      </c>
      <c r="G6">
        <v>13120</v>
      </c>
      <c r="H6">
        <v>13240</v>
      </c>
      <c r="I6">
        <f t="shared" si="1"/>
        <v>53470</v>
      </c>
      <c r="K6">
        <f t="shared" si="2"/>
        <v>53470</v>
      </c>
      <c r="L6" s="3">
        <f t="shared" si="3"/>
        <v>9.3679439999999996</v>
      </c>
      <c r="M6">
        <f t="shared" si="0"/>
        <v>8.3942150537634399E-3</v>
      </c>
      <c r="N6">
        <v>868</v>
      </c>
      <c r="O6">
        <v>3.6170322580645164E-3</v>
      </c>
      <c r="R6">
        <v>763</v>
      </c>
      <c r="S6">
        <v>2.043302752293578E-3</v>
      </c>
    </row>
    <row r="7" spans="2:20" x14ac:dyDescent="0.25">
      <c r="B7">
        <v>85</v>
      </c>
      <c r="C7">
        <f t="shared" si="4"/>
        <v>1054</v>
      </c>
      <c r="E7">
        <v>10710</v>
      </c>
      <c r="F7">
        <v>10930</v>
      </c>
      <c r="G7">
        <v>10820</v>
      </c>
      <c r="H7">
        <v>10690</v>
      </c>
      <c r="I7">
        <f t="shared" si="1"/>
        <v>43150</v>
      </c>
      <c r="K7">
        <f t="shared" si="2"/>
        <v>43150</v>
      </c>
      <c r="L7" s="3">
        <f t="shared" si="3"/>
        <v>7.5598799999999997</v>
      </c>
      <c r="M7">
        <f t="shared" si="0"/>
        <v>7.1725616698292216E-3</v>
      </c>
      <c r="N7">
        <v>930</v>
      </c>
      <c r="O7">
        <v>4.6362064516129028E-3</v>
      </c>
      <c r="R7">
        <v>817.5</v>
      </c>
      <c r="S7">
        <v>2.7414311926605506E-3</v>
      </c>
    </row>
    <row r="8" spans="2:20" x14ac:dyDescent="0.25">
      <c r="B8">
        <v>80</v>
      </c>
      <c r="C8">
        <f t="shared" si="4"/>
        <v>992</v>
      </c>
      <c r="E8">
        <v>7510</v>
      </c>
      <c r="F8">
        <v>8440</v>
      </c>
      <c r="G8">
        <v>8690</v>
      </c>
      <c r="H8">
        <v>8747</v>
      </c>
      <c r="I8">
        <f t="shared" si="1"/>
        <v>33387</v>
      </c>
      <c r="K8">
        <f t="shared" si="2"/>
        <v>33387</v>
      </c>
      <c r="L8" s="3">
        <f t="shared" si="3"/>
        <v>5.8494023999999998</v>
      </c>
      <c r="M8">
        <f t="shared" si="0"/>
        <v>5.8965749999999994E-3</v>
      </c>
      <c r="N8">
        <v>992</v>
      </c>
      <c r="O8">
        <v>5.8965749999999994E-3</v>
      </c>
      <c r="R8">
        <v>872</v>
      </c>
      <c r="S8">
        <v>3.5256880733944953E-3</v>
      </c>
    </row>
    <row r="9" spans="2:20" x14ac:dyDescent="0.25">
      <c r="B9">
        <v>75</v>
      </c>
      <c r="C9">
        <f t="shared" si="4"/>
        <v>930</v>
      </c>
      <c r="E9">
        <v>0</v>
      </c>
      <c r="F9">
        <v>15770</v>
      </c>
      <c r="G9">
        <v>0</v>
      </c>
      <c r="H9">
        <v>8840</v>
      </c>
      <c r="I9">
        <f t="shared" si="1"/>
        <v>24610</v>
      </c>
      <c r="K9">
        <f t="shared" si="2"/>
        <v>24610</v>
      </c>
      <c r="L9" s="3">
        <f t="shared" si="3"/>
        <v>4.3116719999999997</v>
      </c>
      <c r="M9">
        <f t="shared" si="0"/>
        <v>4.6362064516129028E-3</v>
      </c>
      <c r="N9">
        <v>1054</v>
      </c>
      <c r="O9">
        <v>7.1725616698292216E-3</v>
      </c>
      <c r="R9">
        <v>926.5</v>
      </c>
      <c r="S9">
        <v>4.7308364813815435E-3</v>
      </c>
    </row>
    <row r="10" spans="2:20" x14ac:dyDescent="0.25">
      <c r="B10">
        <v>70</v>
      </c>
      <c r="C10">
        <f t="shared" si="4"/>
        <v>868</v>
      </c>
      <c r="E10">
        <f>-E91</f>
        <v>0</v>
      </c>
      <c r="F10">
        <v>10410</v>
      </c>
      <c r="G10">
        <v>0</v>
      </c>
      <c r="H10">
        <v>7510</v>
      </c>
      <c r="I10">
        <f t="shared" si="1"/>
        <v>17920</v>
      </c>
      <c r="K10">
        <f t="shared" si="2"/>
        <v>17920</v>
      </c>
      <c r="L10" s="3">
        <f t="shared" si="3"/>
        <v>3.1395840000000002</v>
      </c>
      <c r="M10">
        <f t="shared" si="0"/>
        <v>3.6170322580645164E-3</v>
      </c>
      <c r="N10">
        <v>1116</v>
      </c>
      <c r="O10">
        <v>8.3942150537634399E-3</v>
      </c>
      <c r="R10">
        <v>981</v>
      </c>
      <c r="S10">
        <v>5.5075229357798164E-3</v>
      </c>
    </row>
    <row r="11" spans="2:20" x14ac:dyDescent="0.25">
      <c r="B11">
        <v>65</v>
      </c>
      <c r="C11">
        <f t="shared" si="4"/>
        <v>806</v>
      </c>
      <c r="E11">
        <v>0</v>
      </c>
      <c r="F11">
        <v>6130</v>
      </c>
      <c r="G11">
        <v>0</v>
      </c>
      <c r="H11">
        <v>6350</v>
      </c>
      <c r="I11">
        <f t="shared" si="1"/>
        <v>12480</v>
      </c>
      <c r="K11">
        <f t="shared" si="2"/>
        <v>12480</v>
      </c>
      <c r="L11" s="3">
        <f t="shared" si="3"/>
        <v>2.186496</v>
      </c>
      <c r="M11">
        <f t="shared" si="0"/>
        <v>2.7127741935483872E-3</v>
      </c>
      <c r="N11">
        <v>1178</v>
      </c>
      <c r="O11">
        <v>9.6508726655348057E-3</v>
      </c>
      <c r="R11">
        <v>1035.5</v>
      </c>
      <c r="S11">
        <v>6.4377015934331235E-3</v>
      </c>
    </row>
    <row r="12" spans="2:20" x14ac:dyDescent="0.25">
      <c r="B12">
        <v>60</v>
      </c>
      <c r="C12">
        <f t="shared" si="4"/>
        <v>744</v>
      </c>
      <c r="E12">
        <v>0</v>
      </c>
      <c r="F12">
        <v>11310</v>
      </c>
      <c r="G12">
        <v>0</v>
      </c>
      <c r="H12">
        <v>0</v>
      </c>
      <c r="I12">
        <f t="shared" si="1"/>
        <v>11310</v>
      </c>
      <c r="K12">
        <f t="shared" si="2"/>
        <v>11310</v>
      </c>
      <c r="L12" s="3">
        <f t="shared" si="3"/>
        <v>1.9815119999999999</v>
      </c>
      <c r="M12">
        <f t="shared" si="0"/>
        <v>2.6633225806451614E-3</v>
      </c>
      <c r="N12">
        <v>1240</v>
      </c>
      <c r="O12">
        <v>1.1359741960237936E-2</v>
      </c>
      <c r="R12">
        <v>1090</v>
      </c>
      <c r="S12">
        <v>7.5153027781871551E-3</v>
      </c>
    </row>
    <row r="16" spans="2:20" x14ac:dyDescent="0.25">
      <c r="D16" s="4" t="s">
        <v>12</v>
      </c>
      <c r="F16" t="s">
        <v>6</v>
      </c>
      <c r="L16" t="s">
        <v>10</v>
      </c>
      <c r="O16" s="4" t="s">
        <v>30</v>
      </c>
      <c r="P16" s="4" t="s">
        <v>31</v>
      </c>
      <c r="Q16" s="4"/>
      <c r="S16" s="4" t="s">
        <v>32</v>
      </c>
      <c r="T16" t="s">
        <v>33</v>
      </c>
    </row>
    <row r="17" spans="2:20" x14ac:dyDescent="0.25">
      <c r="B17" s="1" t="s">
        <v>0</v>
      </c>
      <c r="C17" t="s">
        <v>1</v>
      </c>
      <c r="E17" s="1" t="s">
        <v>3</v>
      </c>
      <c r="F17" s="1" t="s">
        <v>2</v>
      </c>
      <c r="G17" s="1" t="s">
        <v>4</v>
      </c>
      <c r="H17" s="1" t="s">
        <v>5</v>
      </c>
      <c r="I17" s="1" t="s">
        <v>7</v>
      </c>
      <c r="K17" s="1" t="s">
        <v>8</v>
      </c>
      <c r="L17" s="1" t="s">
        <v>9</v>
      </c>
      <c r="M17" t="s">
        <v>11</v>
      </c>
      <c r="N17">
        <v>744</v>
      </c>
      <c r="O17">
        <v>1.9815119999999999</v>
      </c>
      <c r="P17" s="7">
        <f>+N17*0.05</f>
        <v>37.200000000000003</v>
      </c>
      <c r="Q17" s="7"/>
      <c r="R17">
        <v>654</v>
      </c>
      <c r="S17">
        <v>0.69551999999999992</v>
      </c>
      <c r="T17" s="7">
        <f>+R17*0.05</f>
        <v>32.700000000000003</v>
      </c>
    </row>
    <row r="18" spans="2:20" x14ac:dyDescent="0.25">
      <c r="B18">
        <v>100</v>
      </c>
      <c r="C18">
        <v>1090</v>
      </c>
      <c r="E18">
        <v>11880</v>
      </c>
      <c r="F18">
        <v>11880</v>
      </c>
      <c r="G18" s="2">
        <v>13000</v>
      </c>
      <c r="H18" s="2">
        <v>12000</v>
      </c>
      <c r="I18">
        <f>SUM(E18:H18)</f>
        <v>48760</v>
      </c>
      <c r="J18">
        <v>1.6799999999999999E-4</v>
      </c>
      <c r="K18">
        <f>SUM(I18:J18)</f>
        <v>48760.000167999999</v>
      </c>
      <c r="L18" s="3">
        <f>K18*$J$18</f>
        <v>8.191680028223999</v>
      </c>
      <c r="M18">
        <f t="shared" ref="M18:M26" si="5">L18/C18</f>
        <v>7.5153027781871551E-3</v>
      </c>
      <c r="N18">
        <v>806</v>
      </c>
      <c r="O18">
        <v>2.186496</v>
      </c>
      <c r="P18" s="7">
        <f t="shared" ref="P18:P25" si="6">+N18*0.05</f>
        <v>40.300000000000004</v>
      </c>
      <c r="Q18" s="7"/>
      <c r="R18">
        <v>708.5</v>
      </c>
      <c r="S18">
        <v>1.17096</v>
      </c>
      <c r="T18" s="7">
        <f t="shared" ref="T18:T25" si="7">+R18*0.05</f>
        <v>35.425000000000004</v>
      </c>
    </row>
    <row r="19" spans="2:20" x14ac:dyDescent="0.25">
      <c r="B19">
        <v>95</v>
      </c>
      <c r="C19">
        <f>B19/100*$C$18</f>
        <v>1035.5</v>
      </c>
      <c r="E19" s="2">
        <v>9870</v>
      </c>
      <c r="F19">
        <v>9610</v>
      </c>
      <c r="G19">
        <v>9450</v>
      </c>
      <c r="H19">
        <v>10750</v>
      </c>
      <c r="I19">
        <f t="shared" ref="I19:I26" si="8">SUM(E19:H19)</f>
        <v>39680</v>
      </c>
      <c r="K19">
        <f t="shared" ref="K19:K26" si="9">SUM(I19:J19)</f>
        <v>39680</v>
      </c>
      <c r="L19" s="3">
        <f t="shared" ref="L19:L26" si="10">K19*$J$18</f>
        <v>6.6662399999999993</v>
      </c>
      <c r="M19">
        <f t="shared" si="5"/>
        <v>6.4377015934331235E-3</v>
      </c>
      <c r="N19">
        <v>868</v>
      </c>
      <c r="O19">
        <v>3.1395840000000002</v>
      </c>
      <c r="P19" s="7">
        <f t="shared" si="6"/>
        <v>43.400000000000006</v>
      </c>
      <c r="Q19" s="7"/>
      <c r="R19">
        <v>763</v>
      </c>
      <c r="S19">
        <v>1.55904</v>
      </c>
      <c r="T19" s="7">
        <f t="shared" si="7"/>
        <v>38.15</v>
      </c>
    </row>
    <row r="20" spans="2:20" x14ac:dyDescent="0.25">
      <c r="B20">
        <v>90</v>
      </c>
      <c r="C20">
        <f t="shared" ref="C20:C26" si="11">B20/100*$C$18</f>
        <v>981</v>
      </c>
      <c r="E20">
        <v>7280</v>
      </c>
      <c r="F20">
        <v>8210</v>
      </c>
      <c r="G20">
        <v>8450</v>
      </c>
      <c r="H20">
        <v>8220</v>
      </c>
      <c r="I20">
        <f t="shared" si="8"/>
        <v>32160</v>
      </c>
      <c r="K20">
        <f t="shared" si="9"/>
        <v>32160</v>
      </c>
      <c r="L20" s="3">
        <f t="shared" si="10"/>
        <v>5.4028799999999997</v>
      </c>
      <c r="M20">
        <f t="shared" si="5"/>
        <v>5.5075229357798164E-3</v>
      </c>
      <c r="N20">
        <v>930</v>
      </c>
      <c r="O20">
        <v>4.3116719999999997</v>
      </c>
      <c r="P20" s="7">
        <f t="shared" si="6"/>
        <v>46.5</v>
      </c>
      <c r="Q20" s="7"/>
      <c r="R20">
        <v>817.5</v>
      </c>
      <c r="S20">
        <v>2.24112</v>
      </c>
      <c r="T20" s="7">
        <f t="shared" si="7"/>
        <v>40.875</v>
      </c>
    </row>
    <row r="21" spans="2:20" x14ac:dyDescent="0.25">
      <c r="B21">
        <v>85</v>
      </c>
      <c r="C21">
        <f t="shared" si="11"/>
        <v>926.5</v>
      </c>
      <c r="E21">
        <v>5960</v>
      </c>
      <c r="F21">
        <v>7110</v>
      </c>
      <c r="G21">
        <v>7040</v>
      </c>
      <c r="H21">
        <v>5980</v>
      </c>
      <c r="I21">
        <f t="shared" si="8"/>
        <v>26090</v>
      </c>
      <c r="K21">
        <f t="shared" si="9"/>
        <v>26090</v>
      </c>
      <c r="L21" s="3">
        <f t="shared" si="10"/>
        <v>4.3831199999999999</v>
      </c>
      <c r="M21">
        <f t="shared" si="5"/>
        <v>4.7308364813815435E-3</v>
      </c>
      <c r="N21">
        <v>992</v>
      </c>
      <c r="O21">
        <v>5.8494023999999998</v>
      </c>
      <c r="P21" s="7">
        <f t="shared" si="6"/>
        <v>49.6</v>
      </c>
      <c r="Q21" s="7"/>
      <c r="R21">
        <v>872</v>
      </c>
      <c r="S21">
        <v>3.0743999999999998</v>
      </c>
      <c r="T21" s="7">
        <f t="shared" si="7"/>
        <v>43.6</v>
      </c>
    </row>
    <row r="22" spans="2:20" x14ac:dyDescent="0.25">
      <c r="B22">
        <v>80</v>
      </c>
      <c r="C22">
        <f t="shared" si="11"/>
        <v>872</v>
      </c>
      <c r="E22">
        <v>0</v>
      </c>
      <c r="F22">
        <v>10740</v>
      </c>
      <c r="G22">
        <v>0</v>
      </c>
      <c r="H22">
        <v>7560</v>
      </c>
      <c r="I22">
        <f t="shared" si="8"/>
        <v>18300</v>
      </c>
      <c r="K22">
        <f t="shared" si="9"/>
        <v>18300</v>
      </c>
      <c r="L22" s="3">
        <f t="shared" si="10"/>
        <v>3.0743999999999998</v>
      </c>
      <c r="M22">
        <f t="shared" si="5"/>
        <v>3.5256880733944953E-3</v>
      </c>
      <c r="N22">
        <v>1054</v>
      </c>
      <c r="O22">
        <v>7.5598799999999997</v>
      </c>
      <c r="P22" s="7">
        <f t="shared" si="6"/>
        <v>52.7</v>
      </c>
      <c r="Q22" s="7"/>
      <c r="R22">
        <v>926.5</v>
      </c>
      <c r="S22">
        <v>4.3831199999999999</v>
      </c>
      <c r="T22" s="7">
        <f t="shared" si="7"/>
        <v>46.325000000000003</v>
      </c>
    </row>
    <row r="23" spans="2:20" x14ac:dyDescent="0.25">
      <c r="B23">
        <v>75</v>
      </c>
      <c r="C23">
        <f t="shared" si="11"/>
        <v>817.5</v>
      </c>
      <c r="E23">
        <v>0</v>
      </c>
      <c r="F23">
        <v>6810</v>
      </c>
      <c r="G23">
        <v>0</v>
      </c>
      <c r="H23">
        <v>6530</v>
      </c>
      <c r="I23">
        <f t="shared" si="8"/>
        <v>13340</v>
      </c>
      <c r="K23">
        <f t="shared" si="9"/>
        <v>13340</v>
      </c>
      <c r="L23" s="3">
        <f t="shared" si="10"/>
        <v>2.24112</v>
      </c>
      <c r="M23">
        <f t="shared" si="5"/>
        <v>2.7414311926605506E-3</v>
      </c>
      <c r="N23">
        <v>1116</v>
      </c>
      <c r="O23">
        <v>9.3679439999999996</v>
      </c>
      <c r="P23" s="7">
        <f t="shared" si="6"/>
        <v>55.800000000000004</v>
      </c>
      <c r="Q23" s="7"/>
      <c r="R23">
        <v>981</v>
      </c>
      <c r="S23">
        <v>5.4028799999999997</v>
      </c>
      <c r="T23" s="7">
        <f t="shared" si="7"/>
        <v>49.050000000000004</v>
      </c>
    </row>
    <row r="24" spans="2:20" x14ac:dyDescent="0.25">
      <c r="B24">
        <v>70</v>
      </c>
      <c r="C24">
        <f t="shared" si="11"/>
        <v>763</v>
      </c>
      <c r="E24">
        <f>-E105</f>
        <v>0</v>
      </c>
      <c r="F24">
        <v>3660</v>
      </c>
      <c r="G24">
        <v>0</v>
      </c>
      <c r="H24">
        <v>5620</v>
      </c>
      <c r="I24">
        <f t="shared" si="8"/>
        <v>9280</v>
      </c>
      <c r="K24">
        <f t="shared" si="9"/>
        <v>9280</v>
      </c>
      <c r="L24" s="3">
        <f t="shared" si="10"/>
        <v>1.55904</v>
      </c>
      <c r="M24">
        <f t="shared" si="5"/>
        <v>2.043302752293578E-3</v>
      </c>
      <c r="N24">
        <v>1178</v>
      </c>
      <c r="O24">
        <v>11.368728000000001</v>
      </c>
      <c r="P24" s="7">
        <f t="shared" si="6"/>
        <v>58.900000000000006</v>
      </c>
      <c r="Q24" s="7"/>
      <c r="R24">
        <v>1035.5</v>
      </c>
      <c r="S24">
        <v>6.6662399999999993</v>
      </c>
      <c r="T24" s="7">
        <f t="shared" si="7"/>
        <v>51.775000000000006</v>
      </c>
    </row>
    <row r="25" spans="2:20" x14ac:dyDescent="0.25">
      <c r="B25">
        <v>65</v>
      </c>
      <c r="C25">
        <f t="shared" si="11"/>
        <v>708.5</v>
      </c>
      <c r="E25">
        <v>0</v>
      </c>
      <c r="F25">
        <v>0</v>
      </c>
      <c r="G25">
        <v>6970</v>
      </c>
      <c r="H25">
        <v>0</v>
      </c>
      <c r="I25">
        <f t="shared" si="8"/>
        <v>6970</v>
      </c>
      <c r="K25">
        <f t="shared" si="9"/>
        <v>6970</v>
      </c>
      <c r="L25" s="3">
        <f t="shared" si="10"/>
        <v>1.17096</v>
      </c>
      <c r="M25">
        <f t="shared" si="5"/>
        <v>1.6527311220889203E-3</v>
      </c>
      <c r="N25">
        <v>1240</v>
      </c>
      <c r="O25">
        <v>14.08608003069504</v>
      </c>
      <c r="P25" s="7">
        <f t="shared" si="6"/>
        <v>62</v>
      </c>
      <c r="Q25" s="7"/>
      <c r="R25">
        <v>1090</v>
      </c>
      <c r="S25">
        <v>8.191680028223999</v>
      </c>
      <c r="T25" s="7">
        <f t="shared" si="7"/>
        <v>54.5</v>
      </c>
    </row>
    <row r="26" spans="2:20" x14ac:dyDescent="0.25">
      <c r="B26">
        <v>60</v>
      </c>
      <c r="C26">
        <f t="shared" si="11"/>
        <v>654</v>
      </c>
      <c r="E26">
        <v>0</v>
      </c>
      <c r="F26">
        <v>0</v>
      </c>
      <c r="G26">
        <v>4140</v>
      </c>
      <c r="H26">
        <v>0</v>
      </c>
      <c r="I26">
        <f t="shared" si="8"/>
        <v>4140</v>
      </c>
      <c r="K26">
        <f t="shared" si="9"/>
        <v>4140</v>
      </c>
      <c r="L26" s="3">
        <f t="shared" si="10"/>
        <v>0.69551999999999992</v>
      </c>
      <c r="M26">
        <f t="shared" si="5"/>
        <v>1.0634862385321101E-3</v>
      </c>
    </row>
  </sheetData>
  <pageMargins left="0.75" right="0.75" top="1" bottom="1" header="0.5" footer="0.5"/>
  <pageSetup orientation="landscape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workbookViewId="0">
      <selection activeCell="I6" sqref="I6"/>
    </sheetView>
  </sheetViews>
  <sheetFormatPr defaultRowHeight="13.2" x14ac:dyDescent="0.25"/>
  <sheetData>
    <row r="1" spans="2:7" ht="15.6" x14ac:dyDescent="0.3">
      <c r="B1" s="6" t="s">
        <v>29</v>
      </c>
    </row>
    <row r="3" spans="2:7" x14ac:dyDescent="0.25">
      <c r="D3" s="4" t="s">
        <v>27</v>
      </c>
    </row>
    <row r="4" spans="2:7" x14ac:dyDescent="0.25">
      <c r="D4" s="5" t="s">
        <v>3</v>
      </c>
      <c r="E4" s="5" t="s">
        <v>2</v>
      </c>
      <c r="F4" s="5" t="s">
        <v>4</v>
      </c>
      <c r="G4" s="5" t="s">
        <v>5</v>
      </c>
    </row>
    <row r="5" spans="2:7" x14ac:dyDescent="0.25">
      <c r="B5" s="4" t="s">
        <v>14</v>
      </c>
      <c r="D5">
        <v>1235</v>
      </c>
      <c r="E5">
        <v>1239</v>
      </c>
      <c r="F5">
        <v>1248</v>
      </c>
      <c r="G5">
        <v>1252</v>
      </c>
    </row>
    <row r="6" spans="2:7" x14ac:dyDescent="0.25">
      <c r="B6" s="4" t="s">
        <v>24</v>
      </c>
      <c r="D6">
        <v>736</v>
      </c>
      <c r="E6">
        <v>735</v>
      </c>
      <c r="F6">
        <v>743</v>
      </c>
      <c r="G6">
        <v>755</v>
      </c>
    </row>
    <row r="7" spans="2:7" x14ac:dyDescent="0.25">
      <c r="B7" s="4" t="s">
        <v>25</v>
      </c>
      <c r="D7">
        <v>1007</v>
      </c>
      <c r="E7">
        <v>1005</v>
      </c>
      <c r="F7">
        <v>1005</v>
      </c>
      <c r="G7">
        <v>1005</v>
      </c>
    </row>
    <row r="8" spans="2:7" x14ac:dyDescent="0.25">
      <c r="B8" s="4" t="s">
        <v>15</v>
      </c>
      <c r="D8">
        <v>79</v>
      </c>
      <c r="E8">
        <v>80</v>
      </c>
      <c r="F8">
        <v>79</v>
      </c>
      <c r="G8">
        <v>84</v>
      </c>
    </row>
    <row r="9" spans="2:7" x14ac:dyDescent="0.25">
      <c r="B9" s="4" t="s">
        <v>16</v>
      </c>
      <c r="D9">
        <v>130</v>
      </c>
      <c r="E9">
        <v>134</v>
      </c>
      <c r="F9">
        <v>131</v>
      </c>
      <c r="G9">
        <v>134</v>
      </c>
    </row>
    <row r="10" spans="2:7" x14ac:dyDescent="0.25">
      <c r="B10" s="4" t="s">
        <v>17</v>
      </c>
      <c r="D10">
        <v>15046</v>
      </c>
      <c r="E10">
        <v>15076</v>
      </c>
      <c r="F10">
        <v>14531</v>
      </c>
      <c r="G10">
        <v>13949</v>
      </c>
    </row>
    <row r="11" spans="2:7" x14ac:dyDescent="0.25">
      <c r="B11" s="4" t="s">
        <v>18</v>
      </c>
      <c r="D11">
        <v>15977</v>
      </c>
      <c r="E11">
        <v>16127</v>
      </c>
      <c r="F11">
        <v>16012</v>
      </c>
      <c r="G11">
        <v>15999</v>
      </c>
    </row>
    <row r="12" spans="2:7" x14ac:dyDescent="0.25">
      <c r="B12" s="4" t="s">
        <v>19</v>
      </c>
      <c r="D12">
        <v>0.59399999999999997</v>
      </c>
      <c r="E12">
        <v>0.59399999999999997</v>
      </c>
      <c r="F12">
        <v>0.59399999999999997</v>
      </c>
      <c r="G12">
        <v>0.59399999999999997</v>
      </c>
    </row>
    <row r="13" spans="2:7" x14ac:dyDescent="0.25">
      <c r="B13" s="4" t="s">
        <v>20</v>
      </c>
      <c r="D13">
        <v>0.90900000000000003</v>
      </c>
      <c r="E13">
        <v>0.90500000000000003</v>
      </c>
      <c r="F13">
        <v>0.89600000000000002</v>
      </c>
      <c r="G13">
        <v>0.89600000000000002</v>
      </c>
    </row>
    <row r="14" spans="2:7" x14ac:dyDescent="0.25">
      <c r="B14" s="4" t="s">
        <v>21</v>
      </c>
      <c r="D14">
        <v>1.3</v>
      </c>
      <c r="E14">
        <v>1.3</v>
      </c>
      <c r="F14">
        <v>1.3</v>
      </c>
      <c r="G14">
        <v>1.3</v>
      </c>
    </row>
    <row r="15" spans="2:7" x14ac:dyDescent="0.25">
      <c r="B15" s="4" t="s">
        <v>22</v>
      </c>
      <c r="D15">
        <v>26000</v>
      </c>
      <c r="E15">
        <v>24000</v>
      </c>
      <c r="F15">
        <v>26000</v>
      </c>
      <c r="G15">
        <v>24000</v>
      </c>
    </row>
    <row r="16" spans="2:7" x14ac:dyDescent="0.25">
      <c r="B16" s="4" t="s">
        <v>23</v>
      </c>
      <c r="D16">
        <v>22217</v>
      </c>
      <c r="E16">
        <v>22342</v>
      </c>
      <c r="F16">
        <v>21690</v>
      </c>
      <c r="G16">
        <v>20895</v>
      </c>
    </row>
    <row r="17" spans="2:7" x14ac:dyDescent="0.25">
      <c r="B17" s="4" t="s">
        <v>26</v>
      </c>
      <c r="D17">
        <v>80</v>
      </c>
      <c r="E17">
        <v>80</v>
      </c>
      <c r="F17">
        <v>80</v>
      </c>
      <c r="G17">
        <v>80</v>
      </c>
    </row>
    <row r="18" spans="2:7" x14ac:dyDescent="0.25">
      <c r="B18" s="4"/>
    </row>
    <row r="19" spans="2:7" x14ac:dyDescent="0.25">
      <c r="B19" s="4"/>
      <c r="D19" s="4" t="s">
        <v>28</v>
      </c>
    </row>
    <row r="20" spans="2:7" x14ac:dyDescent="0.25">
      <c r="B20" s="4"/>
      <c r="D20" s="5" t="s">
        <v>3</v>
      </c>
      <c r="E20" s="5" t="s">
        <v>2</v>
      </c>
      <c r="F20" s="5" t="s">
        <v>4</v>
      </c>
      <c r="G20" s="5" t="s">
        <v>5</v>
      </c>
    </row>
    <row r="21" spans="2:7" x14ac:dyDescent="0.25">
      <c r="B21" s="4" t="s">
        <v>14</v>
      </c>
      <c r="D21">
        <v>1285</v>
      </c>
      <c r="E21">
        <v>1290</v>
      </c>
      <c r="F21">
        <v>1299</v>
      </c>
      <c r="G21">
        <v>1303</v>
      </c>
    </row>
    <row r="22" spans="2:7" x14ac:dyDescent="0.25">
      <c r="B22" s="4" t="s">
        <v>24</v>
      </c>
      <c r="D22">
        <v>731</v>
      </c>
      <c r="E22">
        <v>727</v>
      </c>
      <c r="F22">
        <v>741</v>
      </c>
      <c r="G22">
        <v>755</v>
      </c>
    </row>
    <row r="23" spans="2:7" x14ac:dyDescent="0.25">
      <c r="B23" s="4" t="s">
        <v>25</v>
      </c>
      <c r="D23">
        <v>1007</v>
      </c>
      <c r="E23">
        <v>1005</v>
      </c>
      <c r="F23">
        <v>1005</v>
      </c>
      <c r="G23">
        <v>1005</v>
      </c>
    </row>
    <row r="24" spans="2:7" x14ac:dyDescent="0.25">
      <c r="B24" s="4" t="s">
        <v>15</v>
      </c>
      <c r="D24">
        <v>49</v>
      </c>
      <c r="E24">
        <v>53</v>
      </c>
      <c r="F24">
        <v>50</v>
      </c>
      <c r="G24">
        <v>53</v>
      </c>
    </row>
    <row r="25" spans="2:7" x14ac:dyDescent="0.25">
      <c r="B25" s="4" t="s">
        <v>16</v>
      </c>
      <c r="D25">
        <v>101</v>
      </c>
      <c r="E25">
        <v>105</v>
      </c>
      <c r="F25">
        <v>99</v>
      </c>
      <c r="G25">
        <v>100</v>
      </c>
    </row>
    <row r="26" spans="2:7" x14ac:dyDescent="0.25">
      <c r="B26" s="4" t="s">
        <v>17</v>
      </c>
      <c r="D26">
        <v>14183</v>
      </c>
      <c r="E26">
        <v>14515</v>
      </c>
      <c r="F26">
        <v>13490</v>
      </c>
      <c r="G26">
        <v>12803</v>
      </c>
    </row>
    <row r="27" spans="2:7" x14ac:dyDescent="0.25">
      <c r="B27" s="4" t="s">
        <v>18</v>
      </c>
      <c r="D27">
        <v>15445</v>
      </c>
      <c r="E27">
        <v>15764</v>
      </c>
      <c r="F27">
        <v>15382</v>
      </c>
      <c r="G27">
        <v>15275</v>
      </c>
    </row>
    <row r="28" spans="2:7" x14ac:dyDescent="0.25">
      <c r="B28" s="4" t="s">
        <v>19</v>
      </c>
      <c r="D28">
        <v>0.59399999999999997</v>
      </c>
      <c r="E28">
        <v>0.59399999999999997</v>
      </c>
      <c r="F28">
        <v>0.59399999999999997</v>
      </c>
      <c r="G28">
        <v>0.59399999999999997</v>
      </c>
    </row>
    <row r="29" spans="2:7" x14ac:dyDescent="0.25">
      <c r="B29" s="4" t="s">
        <v>20</v>
      </c>
      <c r="D29">
        <v>0.88200000000000001</v>
      </c>
      <c r="E29">
        <v>0.88600000000000001</v>
      </c>
      <c r="F29">
        <v>0.88100000000000001</v>
      </c>
      <c r="G29">
        <v>0.88200000000000001</v>
      </c>
    </row>
    <row r="30" spans="2:7" x14ac:dyDescent="0.25">
      <c r="B30" s="4" t="s">
        <v>21</v>
      </c>
      <c r="D30">
        <v>1.3</v>
      </c>
      <c r="E30">
        <v>1.3</v>
      </c>
      <c r="F30">
        <v>1.3</v>
      </c>
      <c r="G30">
        <v>1.3</v>
      </c>
    </row>
    <row r="31" spans="2:7" x14ac:dyDescent="0.25">
      <c r="B31" s="4" t="s">
        <v>22</v>
      </c>
      <c r="D31">
        <v>26000</v>
      </c>
      <c r="E31">
        <v>24000</v>
      </c>
      <c r="F31">
        <v>26000</v>
      </c>
      <c r="G31">
        <v>24000</v>
      </c>
    </row>
    <row r="32" spans="2:7" x14ac:dyDescent="0.25">
      <c r="B32" s="4" t="s">
        <v>23</v>
      </c>
      <c r="D32">
        <v>21805</v>
      </c>
      <c r="E32">
        <v>22392</v>
      </c>
      <c r="F32">
        <v>20956</v>
      </c>
      <c r="G32">
        <v>19954</v>
      </c>
    </row>
    <row r="33" spans="2:7" x14ac:dyDescent="0.25">
      <c r="B33" s="4" t="s">
        <v>26</v>
      </c>
      <c r="D33">
        <v>80</v>
      </c>
      <c r="E33">
        <v>80</v>
      </c>
      <c r="F33">
        <v>80</v>
      </c>
      <c r="G33">
        <v>80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Chart1</vt:lpstr>
      <vt:lpstr>Chart2</vt:lpstr>
    </vt:vector>
  </TitlesOfParts>
  <Company>ETS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BASANTE</dc:creator>
  <cp:lastModifiedBy>Havlíček Jan</cp:lastModifiedBy>
  <cp:lastPrinted>2001-02-09T22:33:40Z</cp:lastPrinted>
  <dcterms:created xsi:type="dcterms:W3CDTF">2001-02-09T20:32:32Z</dcterms:created>
  <dcterms:modified xsi:type="dcterms:W3CDTF">2023-09-10T11:37:14Z</dcterms:modified>
</cp:coreProperties>
</file>