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0" windowWidth="12096" windowHeight="8736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<sst xmlns="http://schemas.openxmlformats.org/spreadsheetml/2006/main" count="339" uniqueCount="132">
  <si>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</si>
  <si>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</si>
  <si>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</si>
  <si>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</si>
  <si>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</si>
  <si>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</si>
  <si>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</si>
  <si>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</si>
  <si>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</si>
  <si>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</si>
  <si>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</si>
  <si>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</si>
  <si>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</si>
  <si>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</si>
  <si>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</si>
  <si>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</si>
  <si>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</si>
  <si>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</si>
  <si>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</si>
  <si>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</si>
  <si>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</si>
  <si>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</si>
  <si>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</si>
  <si>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</si>
  <si>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</si>
  <si>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</si>
  <si>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</si>
  <si>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</si>
  <si>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</si>
  <si>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</si>
  <si>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</si>
  <si>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</si>
  <si>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</si>
  <si>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</si>
  <si>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</si>
  <si>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</si>
  <si>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</si>
  <si>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</si>
  <si>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</si>
  <si>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</si>
  <si>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</si>
  <si>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</si>
  <si>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</si>
  <si>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</si>
  <si>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</si>
  <si>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</si>
  <si>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</si>
  <si>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</si>
  <si>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</si>
  <si>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</si>
  <si>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</si>
  <si>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</si>
  <si>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</si>
  <si>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</si>
  <si>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</si>
  <si>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</si>
  <si>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</si>
  <si>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</si>
  <si>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</si>
  <si>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</si>
  <si>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</si>
  <si>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</si>
  <si>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</si>
  <si>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</si>
  <si>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</si>
  <si>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</si>
  <si>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</si>
  <si>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</si>
  <si>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</si>
  <si>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</si>
  <si>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</si>
  <si>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</si>
  <si>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</si>
  <si>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</si>
  <si>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</si>
  <si>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</si>
  <si>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</si>
  <si>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</si>
  <si>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</si>
  <si>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</si>
  <si>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</si>
  <si>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</si>
  <si>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</si>
  <si>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</si>
  <si>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</si>
  <si>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</si>
  <si>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</si>
  <si>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</si>
  <si>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</si>
  <si>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</si>
  <si>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</si>
  <si>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</si>
  <si>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</si>
  <si>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</si>
  <si>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</si>
  <si>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</si>
  <si>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</si>
  <si>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</si>
  <si>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</si>
  <si>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</si>
  <si>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</si>
  <si>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</si>
  <si>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</si>
  <si>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</si>
  <si>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</si>
  <si>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</si>
  <si>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</si>
  <si>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</si>
  <si>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</si>
  <si>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</si>
  <si>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</si>
  <si>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</si>
  <si>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</si>
  <si>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</si>
  <si>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</si>
  <si>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</si>
  <si>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</si>
  <si>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</si>
  <si>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</si>
  <si>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</si>
  <si>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</si>
  <si>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0366</t>
  </si>
  <si>
    <t>111679</t>
  </si>
  <si>
    <t>P00505330</t>
  </si>
  <si>
    <t>Scott</t>
  </si>
  <si>
    <t>Susan C.</t>
  </si>
  <si>
    <t>Sr. Counsel</t>
  </si>
  <si>
    <t>EB4788</t>
  </si>
  <si>
    <t>713-853-0596</t>
  </si>
  <si>
    <t>PrimeCo - monthly cell phone service from 10/15/00 to 11/14/00.</t>
  </si>
  <si>
    <t>52503500</t>
  </si>
  <si>
    <t>9000021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</si>
</sst>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8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43" fontId="9" fillId="0" borderId="24" xfId="4" applyNumberFormat="1" applyFont="1" applyBorder="1" applyProtection="1">
      <protection locked="0"/>
    </xf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>
          <a:off x="0" y="6690360"/>
          <a:ext cx="396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906780</xdr:colOff>
      <xdr:row>27</xdr:row>
      <xdr:rowOff>152400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>
          <a:off x="3954780" y="6690360"/>
          <a:ext cx="265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42</xdr:row>
      <xdr:rowOff>160020</xdr:rowOff>
    </xdr:from>
    <xdr:to>
      <xdr:col>9</xdr:col>
      <xdr:colOff>7620</xdr:colOff>
      <xdr:row>42</xdr:row>
      <xdr:rowOff>160020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7620" y="10896600"/>
          <a:ext cx="6621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175260</xdr:rowOff>
    </xdr:from>
    <xdr:to>
      <xdr:col>9</xdr:col>
      <xdr:colOff>845820</xdr:colOff>
      <xdr:row>42</xdr:row>
      <xdr:rowOff>175260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>
          <a:off x="6621780" y="1091184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845820</xdr:colOff>
      <xdr:row>27</xdr:row>
      <xdr:rowOff>152400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>
          <a:off x="6621780" y="669036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472440" y="12458700"/>
          <a:ext cx="6629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7101840" y="12458700"/>
          <a:ext cx="8305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3092" name="Line 20"/>
        <xdr:cNvSpPr>
          <a:spLocks noChangeShapeType="1"/>
        </xdr:cNvSpPr>
      </xdr:nvSpPr>
      <xdr:spPr bwMode="auto">
        <a:xfrm>
          <a:off x="419100" y="12870180"/>
          <a:ext cx="6964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3093" name="Line 21"/>
        <xdr:cNvSpPr>
          <a:spLocks noChangeShapeType="1"/>
        </xdr:cNvSpPr>
      </xdr:nvSpPr>
      <xdr:spPr bwMode="auto">
        <a:xfrm>
          <a:off x="7383780" y="128701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47</xdr:row>
      <xdr:rowOff>175260</xdr:rowOff>
    </xdr:from>
    <xdr:to>
      <xdr:col>9</xdr:col>
      <xdr:colOff>838200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396240" y="12717780"/>
          <a:ext cx="6408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>
          <a:off x="6827520" y="1271778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472440" y="12451080"/>
          <a:ext cx="646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5135" name="Line 15"/>
        <xdr:cNvSpPr>
          <a:spLocks noChangeShapeType="1"/>
        </xdr:cNvSpPr>
      </xdr:nvSpPr>
      <xdr:spPr bwMode="auto">
        <a:xfrm>
          <a:off x="6941820" y="124510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30402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9798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92886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92886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/>
        <xdr:cNvSpPr>
          <a:spLocks noChangeShapeType="1"/>
        </xdr:cNvSpPr>
      </xdr:nvSpPr>
      <xdr:spPr bwMode="auto">
        <a:xfrm>
          <a:off x="449580" y="13083540"/>
          <a:ext cx="6941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/>
        <xdr:cNvSpPr>
          <a:spLocks noChangeShapeType="1"/>
        </xdr:cNvSpPr>
      </xdr:nvSpPr>
      <xdr:spPr bwMode="auto">
        <a:xfrm>
          <a:off x="7391400" y="13083540"/>
          <a:ext cx="1028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0308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3252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5602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>
          <a:off x="419100" y="12694920"/>
          <a:ext cx="637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/>
        <xdr:cNvSpPr>
          <a:spLocks noChangeShapeType="1"/>
        </xdr:cNvSpPr>
      </xdr:nvSpPr>
      <xdr:spPr bwMode="auto">
        <a:xfrm>
          <a:off x="6797040" y="1269492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5" customWidth="1"/>
    <col min="2" max="2" width="10.6640625" style="285" customWidth="1"/>
    <col min="3" max="3" width="6.109375" style="285" customWidth="1"/>
    <col min="4" max="4" width="8" style="285" customWidth="1"/>
    <col min="5" max="5" width="6.5546875" style="285" customWidth="1"/>
    <col min="6" max="7" width="6.6640625" style="285" customWidth="1"/>
    <col min="8" max="8" width="11.6640625" style="285" customWidth="1"/>
    <col min="9" max="9" width="7.5546875" style="285" customWidth="1"/>
    <col min="10" max="10" width="11.109375" style="358" customWidth="1"/>
    <col min="11" max="11" width="8.44140625" style="358" customWidth="1"/>
    <col min="12" max="16384" width="9.109375" style="285"/>
  </cols>
  <sheetData>
    <row r="1" spans="1:11" ht="13.5" customHeight="1" x14ac:dyDescent="0.3">
      <c r="A1" s="369"/>
      <c r="B1" s="375" t="s">
        <v>0</v>
      </c>
      <c r="C1" s="370"/>
      <c r="D1" s="370"/>
      <c r="E1" s="370"/>
      <c r="F1" s="370"/>
      <c r="G1" s="370"/>
      <c r="H1" s="370"/>
      <c r="I1" s="370"/>
      <c r="J1" s="370"/>
      <c r="K1" s="376"/>
    </row>
    <row r="2" spans="1:11" ht="19.5" customHeight="1" x14ac:dyDescent="0.25">
      <c r="A2" s="371" t="s">
        <v>1</v>
      </c>
      <c r="B2" s="372" t="s">
        <v>96</v>
      </c>
      <c r="C2" s="372" t="s">
        <v>99</v>
      </c>
      <c r="D2" s="373"/>
      <c r="E2" s="388" t="s">
        <v>100</v>
      </c>
      <c r="F2" s="389"/>
      <c r="G2" s="374"/>
      <c r="H2" s="390" t="s">
        <v>101</v>
      </c>
      <c r="I2" s="388"/>
      <c r="J2" s="365" t="s">
        <v>97</v>
      </c>
      <c r="K2" s="364" t="s">
        <v>98</v>
      </c>
    </row>
    <row r="3" spans="1:11" ht="16.5" customHeight="1" x14ac:dyDescent="0.25">
      <c r="A3" s="289">
        <f>'Short Form'!N27</f>
        <v>0</v>
      </c>
      <c r="B3" s="344">
        <f>'Short Form'!A29</f>
        <v>0</v>
      </c>
      <c r="C3" s="290">
        <f>'Short Form'!B29</f>
        <v>0</v>
      </c>
      <c r="D3" s="386" t="str">
        <f>'Short Form'!C29</f>
        <v>111679</v>
      </c>
      <c r="E3" s="386"/>
      <c r="F3" s="386"/>
      <c r="G3" s="386"/>
      <c r="H3" s="386">
        <f>'Short Form'!G29</f>
        <v>0</v>
      </c>
      <c r="I3" s="386"/>
      <c r="J3" s="359">
        <f>'Short Form'!I29</f>
        <v>0</v>
      </c>
      <c r="K3" s="360">
        <f>'Short Form'!J29</f>
        <v>0</v>
      </c>
    </row>
    <row r="4" spans="1:11" ht="16.5" customHeight="1" x14ac:dyDescent="0.25">
      <c r="A4" s="345"/>
      <c r="B4" s="345"/>
      <c r="C4" s="345"/>
      <c r="D4" s="386">
        <f>'Short Form'!C30</f>
        <v>0</v>
      </c>
      <c r="E4" s="386"/>
      <c r="F4" s="386"/>
      <c r="G4" s="386"/>
      <c r="H4" s="386">
        <f>'Short Form'!G30</f>
        <v>0</v>
      </c>
      <c r="I4" s="386"/>
      <c r="J4" s="357"/>
      <c r="K4" s="357"/>
    </row>
    <row r="5" spans="1:11" ht="16.5" customHeight="1" x14ac:dyDescent="0.25">
      <c r="A5" s="289">
        <f>'Short Form'!N42</f>
        <v>37.83</v>
      </c>
      <c r="B5" s="290" t="str">
        <f>'Short Form'!A44</f>
        <v>52503500</v>
      </c>
      <c r="C5" s="290" t="str">
        <f>'Short Form'!B44</f>
        <v>0366</v>
      </c>
      <c r="D5" s="386" t="str">
        <f>'Short Form'!C44</f>
        <v>111679</v>
      </c>
      <c r="E5" s="386"/>
      <c r="F5" s="386"/>
      <c r="G5" s="386"/>
      <c r="H5" s="386">
        <f>'Short Form'!G44</f>
        <v>0</v>
      </c>
      <c r="I5" s="386"/>
      <c r="J5" s="360" t="str">
        <f>'Short Form'!I44</f>
        <v>9000021</v>
      </c>
      <c r="K5" s="360">
        <f>'Short Form'!J44</f>
        <v>0</v>
      </c>
    </row>
    <row r="6" spans="1:11" ht="16.5" customHeight="1" x14ac:dyDescent="0.25">
      <c r="A6" s="345"/>
      <c r="B6" s="345"/>
      <c r="C6" s="345"/>
      <c r="D6" s="386">
        <f>'Short Form'!C45</f>
        <v>0</v>
      </c>
      <c r="E6" s="386"/>
      <c r="F6" s="386"/>
      <c r="G6" s="386"/>
      <c r="H6" s="386">
        <f>'Short Form'!G45</f>
        <v>0</v>
      </c>
      <c r="I6" s="386"/>
      <c r="J6" s="357"/>
      <c r="K6" s="357"/>
    </row>
    <row r="7" spans="1:11" ht="16.5" customHeight="1" x14ac:dyDescent="0.25">
      <c r="A7" s="289">
        <f>'Travel Form'!O49</f>
        <v>0</v>
      </c>
      <c r="B7" s="290">
        <f>'Travel Form'!B49</f>
        <v>0</v>
      </c>
      <c r="C7" s="290">
        <f>'Travel Form'!C49</f>
        <v>0</v>
      </c>
      <c r="D7" s="386">
        <f>'Travel Form'!D49:G49</f>
        <v>0</v>
      </c>
      <c r="E7" s="386"/>
      <c r="F7" s="386"/>
      <c r="G7" s="386"/>
      <c r="H7" s="386">
        <f>'Travel Form'!H49:I49</f>
        <v>0</v>
      </c>
      <c r="I7" s="386"/>
      <c r="J7" s="360">
        <f>'Travel Form'!J49</f>
        <v>0</v>
      </c>
      <c r="K7" s="360">
        <f>'Travel Form'!K49</f>
        <v>0</v>
      </c>
    </row>
    <row r="8" spans="1:11" ht="16.5" customHeight="1" x14ac:dyDescent="0.3">
      <c r="A8" s="347"/>
      <c r="B8" s="345"/>
      <c r="C8" s="345"/>
      <c r="D8" s="386">
        <f>'Travel Form'!D50:G50</f>
        <v>0</v>
      </c>
      <c r="E8" s="386"/>
      <c r="F8" s="386"/>
      <c r="G8" s="386"/>
      <c r="H8" s="386">
        <f>'Travel Form'!H50:I50</f>
        <v>0</v>
      </c>
      <c r="I8" s="386"/>
      <c r="J8" s="357"/>
      <c r="K8" s="357"/>
    </row>
    <row r="9" spans="1:11" ht="16.5" customHeight="1" x14ac:dyDescent="0.25">
      <c r="A9" s="289">
        <f>'Travel Form'!O51</f>
        <v>0</v>
      </c>
      <c r="B9" s="290">
        <f>'Travel Form'!B51</f>
        <v>0</v>
      </c>
      <c r="C9" s="290">
        <f>'Travel Form'!C51</f>
        <v>0</v>
      </c>
      <c r="D9" s="386">
        <f>'Travel Form'!D51:G51</f>
        <v>0</v>
      </c>
      <c r="E9" s="386"/>
      <c r="F9" s="386"/>
      <c r="G9" s="386"/>
      <c r="H9" s="386">
        <f>'Travel Form'!H51:I51</f>
        <v>0</v>
      </c>
      <c r="I9" s="386"/>
      <c r="J9" s="360">
        <f>'Travel Form'!J51</f>
        <v>0</v>
      </c>
      <c r="K9" s="360">
        <f>'Travel Form'!K51</f>
        <v>0</v>
      </c>
    </row>
    <row r="10" spans="1:11" ht="16.5" customHeight="1" x14ac:dyDescent="0.25">
      <c r="A10" s="345"/>
      <c r="B10" s="345"/>
      <c r="C10" s="345"/>
      <c r="D10" s="386">
        <f>'Travel Form'!D52:G52</f>
        <v>0</v>
      </c>
      <c r="E10" s="386"/>
      <c r="F10" s="386"/>
      <c r="G10" s="386"/>
      <c r="H10" s="386">
        <f>'Travel Form'!H52:I52</f>
        <v>0</v>
      </c>
      <c r="I10" s="386"/>
      <c r="J10" s="357"/>
      <c r="K10" s="357"/>
    </row>
    <row r="11" spans="1:11" ht="16.5" customHeight="1" x14ac:dyDescent="0.25">
      <c r="A11" s="289">
        <f>'Travel Form'!O53</f>
        <v>0</v>
      </c>
      <c r="B11" s="290">
        <f>'Travel Form'!B53</f>
        <v>0</v>
      </c>
      <c r="C11" s="290">
        <f>'Travel Form'!C53</f>
        <v>0</v>
      </c>
      <c r="D11" s="386">
        <f>'Travel Form'!D53:G53</f>
        <v>0</v>
      </c>
      <c r="E11" s="386"/>
      <c r="F11" s="386"/>
      <c r="G11" s="386"/>
      <c r="H11" s="386">
        <f>'Travel Form'!H53:I53</f>
        <v>0</v>
      </c>
      <c r="I11" s="386"/>
      <c r="J11" s="360">
        <f>'Travel Form'!J53</f>
        <v>0</v>
      </c>
      <c r="K11" s="360">
        <f>'Travel Form'!K53</f>
        <v>0</v>
      </c>
    </row>
    <row r="12" spans="1:11" ht="16.5" customHeight="1" x14ac:dyDescent="0.25">
      <c r="A12" s="345"/>
      <c r="B12" s="345"/>
      <c r="C12" s="345"/>
      <c r="D12" s="386">
        <f>'Travel Form'!D54:G54</f>
        <v>0</v>
      </c>
      <c r="E12" s="386"/>
      <c r="F12" s="386"/>
      <c r="G12" s="386"/>
      <c r="H12" s="386">
        <f>'Travel Form'!H54:I54</f>
        <v>0</v>
      </c>
      <c r="I12" s="386"/>
      <c r="J12" s="357"/>
      <c r="K12" s="357"/>
    </row>
    <row r="13" spans="1:11" ht="16.5" customHeight="1" x14ac:dyDescent="0.25">
      <c r="A13" s="289">
        <f>'Meals and Ent Sup'!N49</f>
        <v>0</v>
      </c>
      <c r="B13" s="290">
        <f>'Meals and Ent Sup'!B49</f>
        <v>0</v>
      </c>
      <c r="C13" s="290">
        <f>'Meals and Ent Sup'!C49</f>
        <v>0</v>
      </c>
      <c r="D13" s="386">
        <f>'Meals and Ent Sup'!D49</f>
        <v>0</v>
      </c>
      <c r="E13" s="386"/>
      <c r="F13" s="386"/>
      <c r="G13" s="386"/>
      <c r="H13" s="386">
        <f>'Meals and Ent Sup'!H49</f>
        <v>0</v>
      </c>
      <c r="I13" s="386"/>
      <c r="J13" s="360">
        <f>'Meals and Ent Sup'!J49</f>
        <v>0</v>
      </c>
      <c r="K13" s="360">
        <f>'Meals and Ent Sup'!K49</f>
        <v>0</v>
      </c>
    </row>
    <row r="14" spans="1:11" ht="16.5" customHeight="1" x14ac:dyDescent="0.25">
      <c r="A14" s="345"/>
      <c r="B14" s="348"/>
      <c r="C14" s="348"/>
      <c r="D14" s="387">
        <f>'Meals and Ent Sup'!D50</f>
        <v>0</v>
      </c>
      <c r="E14" s="387"/>
      <c r="F14" s="387"/>
      <c r="G14" s="387"/>
      <c r="H14" s="386">
        <f>'Meals and Ent Sup'!H50</f>
        <v>0</v>
      </c>
      <c r="I14" s="386"/>
      <c r="J14" s="361"/>
      <c r="K14" s="361"/>
    </row>
    <row r="15" spans="1:11" ht="16.5" customHeight="1" x14ac:dyDescent="0.25">
      <c r="A15" s="289">
        <f>'Meals and Ent Sup'!N51</f>
        <v>0</v>
      </c>
      <c r="B15" s="290">
        <f>'Meals and Ent Sup'!B51</f>
        <v>0</v>
      </c>
      <c r="C15" s="290">
        <f>'Meals and Ent Sup'!C51</f>
        <v>0</v>
      </c>
      <c r="D15" s="386">
        <f>'Meals and Ent Sup'!D51</f>
        <v>0</v>
      </c>
      <c r="E15" s="386"/>
      <c r="F15" s="386"/>
      <c r="G15" s="386"/>
      <c r="H15" s="386">
        <f>'Meals and Ent Sup'!H51</f>
        <v>0</v>
      </c>
      <c r="I15" s="386"/>
      <c r="J15" s="360">
        <f>'Meals and Ent Sup'!J51</f>
        <v>0</v>
      </c>
      <c r="K15" s="360">
        <f>'Meals and Ent Sup'!K51</f>
        <v>0</v>
      </c>
    </row>
    <row r="16" spans="1:11" ht="16.5" customHeight="1" x14ac:dyDescent="0.25">
      <c r="A16" s="345"/>
      <c r="B16" s="345"/>
      <c r="C16" s="345"/>
      <c r="D16" s="386">
        <f>'Meals and Ent Sup'!D52</f>
        <v>0</v>
      </c>
      <c r="E16" s="386"/>
      <c r="F16" s="386"/>
      <c r="G16" s="386"/>
      <c r="H16" s="386">
        <f>'Meals and Ent Sup'!H52</f>
        <v>0</v>
      </c>
      <c r="I16" s="386"/>
      <c r="J16" s="361"/>
      <c r="K16" s="361"/>
    </row>
    <row r="17" spans="1:11" ht="16.5" customHeight="1" x14ac:dyDescent="0.25">
      <c r="A17" s="289">
        <f>'Meals and Ent Sup'!N53</f>
        <v>0</v>
      </c>
      <c r="B17" s="290">
        <f>'Meals and Ent Sup'!B53</f>
        <v>0</v>
      </c>
      <c r="C17" s="290">
        <f>'Meals and Ent Sup'!C53</f>
        <v>0</v>
      </c>
      <c r="D17" s="386">
        <f>'Meals and Ent Sup'!D53</f>
        <v>0</v>
      </c>
      <c r="E17" s="386"/>
      <c r="F17" s="386"/>
      <c r="G17" s="386"/>
      <c r="H17" s="386">
        <f>'Meals and Ent Sup'!H53</f>
        <v>0</v>
      </c>
      <c r="I17" s="386"/>
      <c r="J17" s="360">
        <f>'Meals and Ent Sup'!J53</f>
        <v>0</v>
      </c>
      <c r="K17" s="360">
        <f>'Meals and Ent Sup'!K53</f>
        <v>0</v>
      </c>
    </row>
    <row r="18" spans="1:11" ht="16.5" customHeight="1" x14ac:dyDescent="0.25">
      <c r="A18" s="345"/>
      <c r="B18" s="345"/>
      <c r="C18" s="345"/>
      <c r="D18" s="386">
        <f>'Meals and Ent Sup'!D54</f>
        <v>0</v>
      </c>
      <c r="E18" s="386"/>
      <c r="F18" s="386"/>
      <c r="G18" s="386"/>
      <c r="H18" s="386">
        <f>'Meals and Ent Sup'!H54</f>
        <v>0</v>
      </c>
      <c r="I18" s="386"/>
      <c r="J18" s="361"/>
      <c r="K18" s="361"/>
    </row>
    <row r="19" spans="1:11" ht="16.5" customHeight="1" x14ac:dyDescent="0.25">
      <c r="A19" s="289">
        <f>'Misc. Exp. Sup'!O49</f>
        <v>0</v>
      </c>
      <c r="B19" s="290">
        <f>'Misc. Exp. Sup'!B49</f>
        <v>0</v>
      </c>
      <c r="C19" s="344">
        <f>'Misc. Exp. Sup'!C49</f>
        <v>0</v>
      </c>
      <c r="D19" s="387">
        <f>'Misc. Exp. Sup'!D49</f>
        <v>0</v>
      </c>
      <c r="E19" s="387"/>
      <c r="F19" s="387"/>
      <c r="G19" s="387"/>
      <c r="H19" s="387">
        <f>'Misc. Exp. Sup'!H49</f>
        <v>0</v>
      </c>
      <c r="I19" s="387">
        <f>'Misc. Exp. Sup'!I49</f>
        <v>0</v>
      </c>
      <c r="J19" s="360">
        <f>'Misc. Exp. Sup'!J49</f>
        <v>0</v>
      </c>
      <c r="K19" s="360">
        <f>'Misc. Exp. Sup'!K49</f>
        <v>0</v>
      </c>
    </row>
    <row r="20" spans="1:11" ht="16.5" customHeight="1" x14ac:dyDescent="0.25">
      <c r="A20" s="345"/>
      <c r="B20" s="345"/>
      <c r="C20" s="345"/>
      <c r="D20" s="386">
        <f>'Misc. Exp. Sup'!D50</f>
        <v>0</v>
      </c>
      <c r="E20" s="386"/>
      <c r="F20" s="386"/>
      <c r="G20" s="386"/>
      <c r="H20" s="386">
        <f>'Misc. Exp. Sup'!H50</f>
        <v>0</v>
      </c>
      <c r="I20" s="386">
        <f>'Misc. Exp. Sup'!I50</f>
        <v>0</v>
      </c>
      <c r="J20" s="361"/>
      <c r="K20" s="361"/>
    </row>
    <row r="21" spans="1:11" ht="16.5" customHeight="1" x14ac:dyDescent="0.25">
      <c r="A21" s="289">
        <f>'Misc. Exp. Sup'!O51</f>
        <v>0</v>
      </c>
      <c r="B21" s="290">
        <f>'Misc. Exp. Sup'!B51</f>
        <v>0</v>
      </c>
      <c r="C21" s="290">
        <f>'Misc. Exp. Sup'!C51</f>
        <v>0</v>
      </c>
      <c r="D21" s="386">
        <f>'Misc. Exp. Sup'!D51</f>
        <v>0</v>
      </c>
      <c r="E21" s="386"/>
      <c r="F21" s="386"/>
      <c r="G21" s="386"/>
      <c r="H21" s="386">
        <f>'Misc. Exp. Sup'!H51</f>
        <v>0</v>
      </c>
      <c r="I21" s="386">
        <f>'Misc. Exp. Sup'!I51</f>
        <v>0</v>
      </c>
      <c r="J21" s="360">
        <f>'Misc. Exp. Sup'!J51</f>
        <v>0</v>
      </c>
      <c r="K21" s="360">
        <f>'Misc. Exp. Sup'!K51</f>
        <v>0</v>
      </c>
    </row>
    <row r="22" spans="1:11" ht="16.5" customHeight="1" x14ac:dyDescent="0.25">
      <c r="A22" s="348"/>
      <c r="B22" s="348"/>
      <c r="C22" s="348"/>
      <c r="D22" s="386">
        <f>'Misc. Exp. Sup'!D52</f>
        <v>0</v>
      </c>
      <c r="E22" s="386"/>
      <c r="F22" s="386"/>
      <c r="G22" s="386"/>
      <c r="H22" s="386">
        <f>'Misc. Exp. Sup'!H52</f>
        <v>0</v>
      </c>
      <c r="I22" s="386">
        <f>'Misc. Exp. Sup'!I52</f>
        <v>0</v>
      </c>
      <c r="J22" s="361"/>
      <c r="K22" s="361"/>
    </row>
    <row r="23" spans="1:11" ht="16.5" customHeight="1" x14ac:dyDescent="0.25">
      <c r="A23" s="289">
        <f>'Misc. Exp. Sup'!O53</f>
        <v>0</v>
      </c>
      <c r="B23" s="290">
        <f>'Misc. Exp. Sup'!B53</f>
        <v>0</v>
      </c>
      <c r="C23" s="290">
        <f>'Misc. Exp. Sup'!C53</f>
        <v>0</v>
      </c>
      <c r="D23" s="386">
        <f>'Misc. Exp. Sup'!D53</f>
        <v>0</v>
      </c>
      <c r="E23" s="386"/>
      <c r="F23" s="386"/>
      <c r="G23" s="386"/>
      <c r="H23" s="386">
        <f>'Misc. Exp. Sup'!H53</f>
        <v>0</v>
      </c>
      <c r="I23" s="386">
        <f>'Misc. Exp. Sup'!I53</f>
        <v>0</v>
      </c>
      <c r="J23" s="360">
        <f>'Misc. Exp. Sup'!J53</f>
        <v>0</v>
      </c>
      <c r="K23" s="360">
        <f>'Misc. Exp. Sup'!K53</f>
        <v>0</v>
      </c>
    </row>
    <row r="24" spans="1:11" ht="16.5" customHeight="1" x14ac:dyDescent="0.25">
      <c r="A24" s="348"/>
      <c r="B24" s="348"/>
      <c r="C24" s="348"/>
      <c r="D24" s="386">
        <f>'Misc. Exp. Sup'!D54</f>
        <v>0</v>
      </c>
      <c r="E24" s="386"/>
      <c r="F24" s="386"/>
      <c r="G24" s="386"/>
      <c r="H24" s="386">
        <f>'Misc. Exp. Sup'!H54</f>
        <v>0</v>
      </c>
      <c r="I24" s="386">
        <f>'Misc. Exp. Sup'!I54</f>
        <v>0</v>
      </c>
      <c r="J24" s="361"/>
      <c r="K24" s="361"/>
    </row>
    <row r="25" spans="1:11" ht="16.5" customHeight="1" x14ac:dyDescent="0.25">
      <c r="A25" s="289">
        <f>'Travel Sup (2)'!O49</f>
        <v>0</v>
      </c>
      <c r="B25" s="344">
        <f>'Travel Sup (2)'!B49</f>
        <v>0</v>
      </c>
      <c r="C25" s="290">
        <f>'Travel Sup (2)'!C49</f>
        <v>0</v>
      </c>
      <c r="D25" s="387">
        <f>'Travel Sup (2)'!D49</f>
        <v>0</v>
      </c>
      <c r="E25" s="387"/>
      <c r="F25" s="387"/>
      <c r="G25" s="387"/>
      <c r="H25" s="386">
        <f>'Travel Sup (2)'!H49</f>
        <v>0</v>
      </c>
      <c r="I25" s="386"/>
      <c r="J25" s="360">
        <f>'Travel Sup (2)'!J49</f>
        <v>0</v>
      </c>
      <c r="K25" s="360">
        <f>'Travel Sup (2)'!K49</f>
        <v>0</v>
      </c>
    </row>
    <row r="26" spans="1:11" ht="16.5" customHeight="1" x14ac:dyDescent="0.25">
      <c r="A26" s="348"/>
      <c r="B26" s="348"/>
      <c r="C26" s="348"/>
      <c r="D26" s="386">
        <f>'Travel Sup (2)'!D50</f>
        <v>0</v>
      </c>
      <c r="E26" s="386"/>
      <c r="F26" s="386"/>
      <c r="G26" s="386"/>
      <c r="H26" s="386">
        <f>'Travel Sup (2)'!H50</f>
        <v>0</v>
      </c>
      <c r="I26" s="386"/>
      <c r="J26" s="361"/>
      <c r="K26" s="361"/>
    </row>
    <row r="27" spans="1:11" ht="16.5" customHeight="1" x14ac:dyDescent="0.25">
      <c r="A27" s="289">
        <f>'Travel Sup (2)'!O51</f>
        <v>0</v>
      </c>
      <c r="B27" s="290">
        <f>'Travel Sup (2)'!B51</f>
        <v>0</v>
      </c>
      <c r="C27" s="290">
        <f>'Travel Sup (2)'!C51</f>
        <v>0</v>
      </c>
      <c r="D27" s="387">
        <f>'Travel Sup (2)'!D51</f>
        <v>0</v>
      </c>
      <c r="E27" s="387"/>
      <c r="F27" s="387"/>
      <c r="G27" s="387"/>
      <c r="H27" s="386">
        <f>'Travel Sup (2)'!H51</f>
        <v>0</v>
      </c>
      <c r="I27" s="386"/>
      <c r="J27" s="360">
        <f>'Travel Sup (2)'!J51</f>
        <v>0</v>
      </c>
      <c r="K27" s="360">
        <f>'Travel Sup (2)'!K51</f>
        <v>0</v>
      </c>
    </row>
    <row r="28" spans="1:11" ht="16.5" customHeight="1" x14ac:dyDescent="0.25">
      <c r="A28" s="348"/>
      <c r="B28" s="348"/>
      <c r="C28" s="348"/>
      <c r="D28" s="387">
        <f>'Travel Sup (2)'!D52</f>
        <v>0</v>
      </c>
      <c r="E28" s="387"/>
      <c r="F28" s="387"/>
      <c r="G28" s="387"/>
      <c r="H28" s="386">
        <f>'Travel Sup (2)'!H52</f>
        <v>0</v>
      </c>
      <c r="I28" s="386"/>
      <c r="J28" s="361"/>
      <c r="K28" s="361"/>
    </row>
    <row r="29" spans="1:11" ht="16.5" customHeight="1" x14ac:dyDescent="0.25">
      <c r="A29" s="289">
        <f>'Travel Sup (2)'!O53</f>
        <v>0</v>
      </c>
      <c r="B29" s="290">
        <f>'Travel Sup (2)'!B53</f>
        <v>0</v>
      </c>
      <c r="C29" s="290">
        <f>'Travel Sup (2)'!C53</f>
        <v>0</v>
      </c>
      <c r="D29" s="387">
        <f>'Travel Sup (2)'!D53</f>
        <v>0</v>
      </c>
      <c r="E29" s="387"/>
      <c r="F29" s="387"/>
      <c r="G29" s="387"/>
      <c r="H29" s="386">
        <f>'Travel Sup (2)'!H53</f>
        <v>0</v>
      </c>
      <c r="I29" s="386"/>
      <c r="J29" s="360">
        <f>'Travel Sup (2)'!J53</f>
        <v>0</v>
      </c>
      <c r="K29" s="360">
        <f>'Travel Sup (2)'!K53</f>
        <v>0</v>
      </c>
    </row>
    <row r="30" spans="1:11" ht="16.5" customHeight="1" x14ac:dyDescent="0.25">
      <c r="A30" s="348"/>
      <c r="B30" s="348"/>
      <c r="C30" s="348"/>
      <c r="D30" s="387">
        <f>'Travel Sup (2)'!D54</f>
        <v>0</v>
      </c>
      <c r="E30" s="387"/>
      <c r="F30" s="387"/>
      <c r="G30" s="387"/>
      <c r="H30" s="386">
        <f>'Travel Sup (2)'!H54</f>
        <v>0</v>
      </c>
      <c r="I30" s="386"/>
      <c r="J30" s="361"/>
      <c r="K30" s="361"/>
    </row>
    <row r="31" spans="1:11" ht="16.5" customHeight="1" x14ac:dyDescent="0.25">
      <c r="A31" s="289">
        <f>'Meals and Ent Sup (2)'!N49</f>
        <v>0</v>
      </c>
      <c r="B31" s="344">
        <f>'Meals and Ent Sup (2)'!B49</f>
        <v>0</v>
      </c>
      <c r="C31" s="290">
        <f>'Meals and Ent Sup (2)'!C49</f>
        <v>0</v>
      </c>
      <c r="D31" s="387">
        <f>'Meals and Ent Sup (2)'!D49</f>
        <v>0</v>
      </c>
      <c r="E31" s="387">
        <f>'Meals and Ent Sup (2)'!E49</f>
        <v>0</v>
      </c>
      <c r="F31" s="387">
        <f>'Meals and Ent Sup (2)'!F49</f>
        <v>0</v>
      </c>
      <c r="G31" s="387">
        <f>'Meals and Ent Sup (2)'!G49</f>
        <v>0</v>
      </c>
      <c r="H31" s="386">
        <f>'Meals and Ent Sup (2)'!H49</f>
        <v>0</v>
      </c>
      <c r="I31" s="386">
        <f>'Meals and Ent Sup (2)'!I49</f>
        <v>0</v>
      </c>
      <c r="J31" s="360">
        <f>'Meals and Ent Sup (2)'!J49</f>
        <v>0</v>
      </c>
      <c r="K31" s="360">
        <f>'Meals and Ent Sup (2)'!K49</f>
        <v>0</v>
      </c>
    </row>
    <row r="32" spans="1:11" ht="16.5" customHeight="1" x14ac:dyDescent="0.25">
      <c r="A32" s="348"/>
      <c r="B32" s="348"/>
      <c r="C32" s="348"/>
      <c r="D32" s="387">
        <f>'Meals and Ent Sup (2)'!D50</f>
        <v>0</v>
      </c>
      <c r="E32" s="387">
        <f>'Meals and Ent Sup (2)'!E50</f>
        <v>0</v>
      </c>
      <c r="F32" s="387">
        <f>'Meals and Ent Sup (2)'!F50</f>
        <v>0</v>
      </c>
      <c r="G32" s="387">
        <f>'Meals and Ent Sup (2)'!G50</f>
        <v>0</v>
      </c>
      <c r="H32" s="386">
        <f>'Meals and Ent Sup (2)'!H50</f>
        <v>0</v>
      </c>
      <c r="I32" s="386">
        <f>'Meals and Ent Sup (2)'!I50</f>
        <v>0</v>
      </c>
      <c r="J32" s="361"/>
      <c r="K32" s="361"/>
    </row>
    <row r="33" spans="1:11" ht="16.5" customHeight="1" x14ac:dyDescent="0.25">
      <c r="A33" s="289">
        <f>'Meals and Ent Sup (2)'!N51</f>
        <v>0</v>
      </c>
      <c r="B33" s="344">
        <f>'Meals and Ent Sup (2)'!B51</f>
        <v>0</v>
      </c>
      <c r="C33" s="290">
        <f>'Meals and Ent Sup (2)'!C51</f>
        <v>0</v>
      </c>
      <c r="D33" s="387">
        <f>'Meals and Ent Sup (2)'!D51</f>
        <v>0</v>
      </c>
      <c r="E33" s="387">
        <f>'Meals and Ent Sup (2)'!E51</f>
        <v>0</v>
      </c>
      <c r="F33" s="387">
        <f>'Meals and Ent Sup (2)'!F51</f>
        <v>0</v>
      </c>
      <c r="G33" s="387">
        <f>'Meals and Ent Sup (2)'!G51</f>
        <v>0</v>
      </c>
      <c r="H33" s="386">
        <f>'Meals and Ent Sup (2)'!H51</f>
        <v>0</v>
      </c>
      <c r="I33" s="386">
        <f>'Meals and Ent Sup (2)'!I51</f>
        <v>0</v>
      </c>
      <c r="J33" s="360">
        <f>'Meals and Ent Sup (2)'!J51</f>
        <v>0</v>
      </c>
      <c r="K33" s="360">
        <f>'Meals and Ent Sup (2)'!K51</f>
        <v>0</v>
      </c>
    </row>
    <row r="34" spans="1:11" ht="16.5" customHeight="1" x14ac:dyDescent="0.25">
      <c r="A34" s="348"/>
      <c r="B34" s="348"/>
      <c r="C34" s="348"/>
      <c r="D34" s="387">
        <f>'Meals and Ent Sup (2)'!D52</f>
        <v>0</v>
      </c>
      <c r="E34" s="387">
        <f>'Meals and Ent Sup (2)'!E52</f>
        <v>0</v>
      </c>
      <c r="F34" s="387">
        <f>'Meals and Ent Sup (2)'!F52</f>
        <v>0</v>
      </c>
      <c r="G34" s="387">
        <f>'Meals and Ent Sup (2)'!G52</f>
        <v>0</v>
      </c>
      <c r="H34" s="386">
        <f>'Meals and Ent Sup (2)'!H52</f>
        <v>0</v>
      </c>
      <c r="I34" s="386">
        <f>'Meals and Ent Sup (2)'!I52</f>
        <v>0</v>
      </c>
      <c r="J34" s="361"/>
      <c r="K34" s="361"/>
    </row>
    <row r="35" spans="1:11" ht="16.5" customHeight="1" x14ac:dyDescent="0.25">
      <c r="A35" s="289">
        <f>'Meals and Ent Sup (2)'!N53</f>
        <v>0</v>
      </c>
      <c r="B35" s="344">
        <f>'Meals and Ent Sup (2)'!B53</f>
        <v>0</v>
      </c>
      <c r="C35" s="290">
        <f>'Meals and Ent Sup (2)'!C53</f>
        <v>0</v>
      </c>
      <c r="D35" s="387">
        <f>'Meals and Ent Sup (2)'!D53</f>
        <v>0</v>
      </c>
      <c r="E35" s="387">
        <f>'Meals and Ent Sup (2)'!E53</f>
        <v>0</v>
      </c>
      <c r="F35" s="387">
        <f>'Meals and Ent Sup (2)'!F53</f>
        <v>0</v>
      </c>
      <c r="G35" s="387">
        <f>'Meals and Ent Sup (2)'!G53</f>
        <v>0</v>
      </c>
      <c r="H35" s="386">
        <f>'Meals and Ent Sup (2)'!H53</f>
        <v>0</v>
      </c>
      <c r="I35" s="386">
        <f>'Meals and Ent Sup (2)'!I53</f>
        <v>0</v>
      </c>
      <c r="J35" s="360">
        <f>'Meals and Ent Sup (2)'!J53</f>
        <v>0</v>
      </c>
      <c r="K35" s="360">
        <f>'Meals and Ent Sup (2)'!K53</f>
        <v>0</v>
      </c>
    </row>
    <row r="36" spans="1:11" ht="16.5" customHeight="1" x14ac:dyDescent="0.25">
      <c r="A36" s="348"/>
      <c r="B36" s="348"/>
      <c r="C36" s="348"/>
      <c r="D36" s="387">
        <f>'Meals and Ent Sup (2)'!D54</f>
        <v>0</v>
      </c>
      <c r="E36" s="387">
        <f>'Meals and Ent Sup (2)'!E54</f>
        <v>0</v>
      </c>
      <c r="F36" s="387">
        <f>'Meals and Ent Sup (2)'!F54</f>
        <v>0</v>
      </c>
      <c r="G36" s="387">
        <f>'Meals and Ent Sup (2)'!G54</f>
        <v>0</v>
      </c>
      <c r="H36" s="386">
        <f>'Meals and Ent Sup (2)'!H54</f>
        <v>0</v>
      </c>
      <c r="I36" s="386">
        <f>'Meals and Ent Sup (2)'!I54</f>
        <v>0</v>
      </c>
      <c r="J36" s="361"/>
      <c r="K36" s="361"/>
    </row>
    <row r="37" spans="1:11" ht="16.5" customHeight="1" x14ac:dyDescent="0.25">
      <c r="A37" s="289">
        <f>'Misc. Exp. Sup (2)'!O49</f>
        <v>0</v>
      </c>
      <c r="B37" s="344">
        <f>'Misc. Exp. Sup (2)'!B49</f>
        <v>0</v>
      </c>
      <c r="C37" s="290">
        <f>'Misc. Exp. Sup (2)'!C49</f>
        <v>0</v>
      </c>
      <c r="D37" s="391">
        <f>'Misc. Exp. Sup (2)'!D49</f>
        <v>0</v>
      </c>
      <c r="E37" s="391"/>
      <c r="F37" s="391"/>
      <c r="G37" s="391"/>
      <c r="H37" s="386">
        <f>'Misc. Exp. Sup (2)'!H49</f>
        <v>0</v>
      </c>
      <c r="I37" s="386">
        <f>'Misc. Exp. Sup (2)'!J49</f>
        <v>0</v>
      </c>
      <c r="J37" s="360">
        <f>'Misc. Exp. Sup (2)'!J49</f>
        <v>0</v>
      </c>
      <c r="K37" s="360">
        <f>'Misc. Exp. Sup (2)'!K49</f>
        <v>0</v>
      </c>
    </row>
    <row r="38" spans="1:11" ht="16.5" customHeight="1" x14ac:dyDescent="0.25">
      <c r="A38" s="348"/>
      <c r="B38" s="348"/>
      <c r="C38" s="348"/>
      <c r="D38" s="387">
        <f>'Misc. Exp. Sup (2)'!D50</f>
        <v>0</v>
      </c>
      <c r="E38" s="387">
        <f>'Misc. Exp. Sup (2)'!F50</f>
        <v>0</v>
      </c>
      <c r="F38" s="387">
        <f>'Misc. Exp. Sup (2)'!G50</f>
        <v>0</v>
      </c>
      <c r="G38" s="387">
        <f>'Misc. Exp. Sup (2)'!H50</f>
        <v>0</v>
      </c>
      <c r="H38" s="386">
        <f>'Misc. Exp. Sup (2)'!H50</f>
        <v>0</v>
      </c>
      <c r="I38" s="386">
        <f>'Misc. Exp. Sup (2)'!J50</f>
        <v>0</v>
      </c>
      <c r="J38" s="361"/>
      <c r="K38" s="361"/>
    </row>
    <row r="39" spans="1:11" ht="16.5" customHeight="1" x14ac:dyDescent="0.25">
      <c r="A39" s="289">
        <f>'Misc. Exp. Sup (2)'!O51</f>
        <v>0</v>
      </c>
      <c r="B39" s="344">
        <f>'Misc. Exp. Sup (2)'!B51</f>
        <v>0</v>
      </c>
      <c r="C39" s="290">
        <f>'Misc. Exp. Sup (2)'!C51</f>
        <v>0</v>
      </c>
      <c r="D39" s="391">
        <f>'Misc. Exp. Sup (2)'!D51</f>
        <v>0</v>
      </c>
      <c r="E39" s="391"/>
      <c r="F39" s="391"/>
      <c r="G39" s="391"/>
      <c r="H39" s="386">
        <f>'Misc. Exp. Sup (2)'!H51</f>
        <v>0</v>
      </c>
      <c r="I39" s="386">
        <f>'Misc. Exp. Sup (2)'!J51</f>
        <v>0</v>
      </c>
      <c r="J39" s="360">
        <f>'Misc. Exp. Sup (2)'!J51</f>
        <v>0</v>
      </c>
      <c r="K39" s="360">
        <f>'Misc. Exp. Sup (2)'!K51</f>
        <v>0</v>
      </c>
    </row>
    <row r="40" spans="1:11" ht="16.5" customHeight="1" x14ac:dyDescent="0.25">
      <c r="A40" s="348"/>
      <c r="B40" s="348"/>
      <c r="C40" s="348"/>
      <c r="D40" s="387">
        <f>'Misc. Exp. Sup (2)'!D52</f>
        <v>0</v>
      </c>
      <c r="E40" s="387">
        <f>'Misc. Exp. Sup (2)'!F52</f>
        <v>0</v>
      </c>
      <c r="F40" s="387">
        <f>'Misc. Exp. Sup (2)'!G52</f>
        <v>0</v>
      </c>
      <c r="G40" s="387">
        <f>'Misc. Exp. Sup (2)'!H52</f>
        <v>0</v>
      </c>
      <c r="H40" s="386">
        <f>'Misc. Exp. Sup (2)'!H52</f>
        <v>0</v>
      </c>
      <c r="I40" s="386">
        <f>'Misc. Exp. Sup (2)'!J52</f>
        <v>0</v>
      </c>
      <c r="J40" s="361"/>
      <c r="K40" s="361"/>
    </row>
    <row r="41" spans="1:11" ht="16.5" customHeight="1" x14ac:dyDescent="0.25">
      <c r="A41" s="289">
        <f>'Misc. Exp. Sup (2)'!O53</f>
        <v>0</v>
      </c>
      <c r="B41" s="344">
        <f>'Misc. Exp. Sup (2)'!B53</f>
        <v>0</v>
      </c>
      <c r="C41" s="290">
        <f>'Misc. Exp. Sup (2)'!C53</f>
        <v>0</v>
      </c>
      <c r="D41" s="391">
        <f>'Misc. Exp. Sup (2)'!D53</f>
        <v>0</v>
      </c>
      <c r="E41" s="391"/>
      <c r="F41" s="391"/>
      <c r="G41" s="391"/>
      <c r="H41" s="386">
        <f>'Misc. Exp. Sup (2)'!H53</f>
        <v>0</v>
      </c>
      <c r="I41" s="386">
        <f>'Misc. Exp. Sup (2)'!J53</f>
        <v>0</v>
      </c>
      <c r="J41" s="360">
        <f>'Misc. Exp. Sup (2)'!J53</f>
        <v>0</v>
      </c>
      <c r="K41" s="360">
        <f>'Misc. Exp. Sup (2)'!K53</f>
        <v>0</v>
      </c>
    </row>
    <row r="42" spans="1:11" ht="16.5" customHeight="1" x14ac:dyDescent="0.25">
      <c r="A42" s="348"/>
      <c r="B42" s="348"/>
      <c r="C42" s="348"/>
      <c r="D42" s="387">
        <f>'Misc. Exp. Sup (2)'!D54</f>
        <v>0</v>
      </c>
      <c r="E42" s="387">
        <f>'Misc. Exp. Sup (2)'!F54</f>
        <v>0</v>
      </c>
      <c r="F42" s="387">
        <f>'Misc. Exp. Sup (2)'!G54</f>
        <v>0</v>
      </c>
      <c r="G42" s="387">
        <f>'Misc. Exp. Sup (2)'!H54</f>
        <v>0</v>
      </c>
      <c r="H42" s="386">
        <f>'Misc. Exp. Sup (2)'!H54</f>
        <v>0</v>
      </c>
      <c r="I42" s="386">
        <f>'Misc. Exp. Sup (2)'!J54</f>
        <v>0</v>
      </c>
      <c r="J42" s="361"/>
      <c r="K42" s="361"/>
    </row>
    <row r="43" spans="1:11" ht="16.5" customHeight="1" x14ac:dyDescent="0.25">
      <c r="A43" s="363">
        <f>SUM(A3:A42)</f>
        <v>37.83</v>
      </c>
      <c r="B43" s="358"/>
      <c r="C43" s="358"/>
      <c r="D43" s="358"/>
      <c r="E43" s="358"/>
      <c r="F43" s="358"/>
      <c r="G43" s="358"/>
      <c r="H43" s="358"/>
      <c r="I43" s="358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topLeftCell="A39" zoomScale="80" workbookViewId="0">
      <selection activeCell="I44" sqref="I44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39" t="s">
        <v>2</v>
      </c>
      <c r="E1" s="56"/>
      <c r="F1" s="72"/>
      <c r="G1"/>
      <c r="H1" s="237"/>
      <c r="I1" s="237"/>
      <c r="J1" s="72"/>
      <c r="K1" s="237"/>
      <c r="L1" s="72"/>
      <c r="M1" s="300"/>
      <c r="N1" s="302"/>
    </row>
    <row r="2" spans="1:64" ht="23.25" customHeight="1" x14ac:dyDescent="0.4">
      <c r="A2"/>
      <c r="B2" s="54"/>
      <c r="C2"/>
      <c r="D2" s="239" t="s">
        <v>3</v>
      </c>
      <c r="E2" s="238"/>
      <c r="F2" s="72"/>
      <c r="G2"/>
      <c r="H2" s="328"/>
      <c r="I2" s="72"/>
      <c r="J2" s="240"/>
      <c r="K2" s="240"/>
      <c r="L2" s="72"/>
      <c r="M2" s="301" t="s">
        <v>4</v>
      </c>
      <c r="N2" s="291">
        <v>36868</v>
      </c>
      <c r="P2" s="259">
        <f ca="1">TODAY()</f>
        <v>36868</v>
      </c>
    </row>
    <row r="3" spans="1:64" ht="20.25" customHeight="1" x14ac:dyDescent="0.4">
      <c r="A3"/>
      <c r="B3"/>
      <c r="C3"/>
      <c r="D3" s="239" t="s">
        <v>5</v>
      </c>
      <c r="E3" s="38"/>
      <c r="F3" s="38"/>
      <c r="G3" s="38"/>
      <c r="H3" s="38"/>
      <c r="I3" s="38"/>
      <c r="J3" s="38"/>
      <c r="K3" s="57" t="s">
        <v>6</v>
      </c>
      <c r="L3" s="144">
        <v>1</v>
      </c>
      <c r="M3" s="58" t="s">
        <v>7</v>
      </c>
      <c r="N3" s="144">
        <f>1+VALUE(H62)+VALUE(I62)+VALUE(J62)+VALUE(K62)+VALUE(L62)+VALUE(M62)</f>
        <v>1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5"/>
      <c r="C5" s="27"/>
      <c r="D5" s="235"/>
      <c r="E5" s="236" t="s">
        <v>9</v>
      </c>
      <c r="F5" s="235"/>
      <c r="G5" s="235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5">
      <c r="A6" s="286" t="s">
        <v>124</v>
      </c>
      <c r="B6" s="120"/>
      <c r="C6" s="120"/>
      <c r="D6"/>
      <c r="E6" s="287" t="s">
        <v>125</v>
      </c>
      <c r="F6" s="120"/>
      <c r="G6" s="120"/>
      <c r="H6" s="173" t="s">
        <v>126</v>
      </c>
      <c r="I6" s="120"/>
      <c r="J6" s="175"/>
      <c r="K6" s="141" t="s">
        <v>123</v>
      </c>
      <c r="L6" s="114"/>
      <c r="M6" s="20"/>
      <c r="N6" s="20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5">
      <c r="A8" s="286" t="s">
        <v>121</v>
      </c>
      <c r="B8" s="288"/>
      <c r="C8" s="288"/>
      <c r="D8" s="172"/>
      <c r="E8" s="189" t="s">
        <v>127</v>
      </c>
      <c r="F8" s="171"/>
      <c r="G8" s="190"/>
      <c r="H8" s="171"/>
      <c r="I8" s="171"/>
      <c r="J8" s="188"/>
      <c r="K8" s="268" t="s">
        <v>128</v>
      </c>
      <c r="L8" s="114"/>
      <c r="M8" s="114"/>
      <c r="N8" s="174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0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1"/>
      <c r="L10"/>
      <c r="M10" s="37"/>
      <c r="N10" s="37"/>
    </row>
    <row r="11" spans="1:64" ht="12" customHeight="1" x14ac:dyDescent="0.25">
      <c r="A11" s="191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295" t="s">
        <v>13</v>
      </c>
      <c r="B13" s="296" t="s">
        <v>14</v>
      </c>
      <c r="C13" s="297"/>
      <c r="D13" s="297" t="s">
        <v>15</v>
      </c>
      <c r="E13" s="297"/>
      <c r="F13" s="297"/>
      <c r="G13" s="298"/>
      <c r="H13" s="299" t="s">
        <v>16</v>
      </c>
      <c r="I13" s="299"/>
      <c r="J13" s="299"/>
      <c r="K13" s="298"/>
      <c r="L13" s="295" t="s">
        <v>17</v>
      </c>
      <c r="M13" s="295" t="s">
        <v>18</v>
      </c>
      <c r="N13" s="295" t="s">
        <v>19</v>
      </c>
    </row>
    <row r="14" spans="1:64" s="4" customFormat="1" ht="24" customHeight="1" x14ac:dyDescent="0.3">
      <c r="A14" s="145"/>
      <c r="B14" s="134"/>
      <c r="C14" s="125"/>
      <c r="D14" s="154"/>
      <c r="E14" s="154"/>
      <c r="F14" s="155"/>
      <c r="G14" s="156"/>
      <c r="H14" s="263"/>
      <c r="I14" s="260"/>
      <c r="J14" s="261"/>
      <c r="K14" s="261"/>
      <c r="L14" s="257"/>
      <c r="M14" s="194"/>
      <c r="N14" s="187">
        <f>IF(M14=" ",L14*1,L14*M14)</f>
        <v>0</v>
      </c>
      <c r="O14" s="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</row>
    <row r="15" spans="1:64" s="4" customFormat="1" ht="24" customHeight="1" x14ac:dyDescent="0.3">
      <c r="A15" s="145"/>
      <c r="B15" s="134"/>
      <c r="C15" s="125"/>
      <c r="D15" s="154"/>
      <c r="E15" s="154"/>
      <c r="F15" s="155"/>
      <c r="G15" s="156"/>
      <c r="H15" s="263"/>
      <c r="I15" s="260"/>
      <c r="J15" s="261"/>
      <c r="K15" s="261"/>
      <c r="L15" s="257"/>
      <c r="M15" s="194"/>
      <c r="N15" s="187">
        <f>IF(M15=" ",L15*1,L15*M15)</f>
        <v>0</v>
      </c>
      <c r="O15" s="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</row>
    <row r="16" spans="1:64" s="4" customFormat="1" ht="24" customHeight="1" x14ac:dyDescent="0.3">
      <c r="A16" s="145"/>
      <c r="B16" s="134"/>
      <c r="C16" s="125"/>
      <c r="D16" s="154"/>
      <c r="E16" s="154"/>
      <c r="F16" s="155"/>
      <c r="G16" s="156"/>
      <c r="H16" s="263"/>
      <c r="I16" s="260"/>
      <c r="J16" s="261"/>
      <c r="K16" s="261"/>
      <c r="L16" s="385"/>
      <c r="M16" s="194"/>
      <c r="N16" s="187">
        <f t="shared" ref="N16:N26" si="0">IF(M16=" ",L16*1,L16*M16)</f>
        <v>0</v>
      </c>
      <c r="O16" s="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4" customFormat="1" ht="24" customHeight="1" x14ac:dyDescent="0.3">
      <c r="A17" s="145"/>
      <c r="B17" s="134"/>
      <c r="C17" s="125"/>
      <c r="D17" s="154"/>
      <c r="E17" s="154"/>
      <c r="F17" s="155"/>
      <c r="G17" s="156"/>
      <c r="H17" s="263"/>
      <c r="I17" s="260"/>
      <c r="J17" s="261"/>
      <c r="K17" s="261"/>
      <c r="L17" s="257"/>
      <c r="M17" s="194"/>
      <c r="N17" s="187">
        <f>IF(M17=" ",L17*1,L17*M17)</f>
        <v>0</v>
      </c>
      <c r="O17" s="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4" customFormat="1" ht="24" customHeight="1" x14ac:dyDescent="0.3">
      <c r="A18" s="145"/>
      <c r="B18" s="134"/>
      <c r="C18" s="125"/>
      <c r="D18" s="154"/>
      <c r="E18" s="154"/>
      <c r="F18" s="155"/>
      <c r="G18" s="156"/>
      <c r="H18" s="263"/>
      <c r="I18" s="260"/>
      <c r="J18" s="261"/>
      <c r="K18" s="261"/>
      <c r="L18" s="257"/>
      <c r="M18" s="194"/>
      <c r="N18" s="187">
        <f>IF(M18=" ",L18*1,L18*M18)</f>
        <v>0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4" customFormat="1" ht="24" customHeight="1" x14ac:dyDescent="0.3">
      <c r="A19" s="145"/>
      <c r="B19" s="134"/>
      <c r="C19" s="125"/>
      <c r="D19" s="154"/>
      <c r="E19" s="154"/>
      <c r="F19" s="155"/>
      <c r="G19" s="156"/>
      <c r="H19" s="263"/>
      <c r="I19" s="260"/>
      <c r="J19" s="261"/>
      <c r="K19" s="261"/>
      <c r="L19" s="257"/>
      <c r="M19" s="194"/>
      <c r="N19" s="187">
        <f>IF(M19=" ",L19*1,L19*M19)</f>
        <v>0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4" customFormat="1" ht="24" customHeight="1" x14ac:dyDescent="0.3">
      <c r="A20" s="145"/>
      <c r="B20" s="134"/>
      <c r="C20" s="125"/>
      <c r="D20" s="154"/>
      <c r="E20" s="154"/>
      <c r="F20" s="155"/>
      <c r="G20" s="156"/>
      <c r="H20" s="263"/>
      <c r="I20" s="260"/>
      <c r="J20" s="261"/>
      <c r="K20" s="261"/>
      <c r="L20" s="257"/>
      <c r="M20" s="194"/>
      <c r="N20" s="187">
        <f t="shared" si="0"/>
        <v>0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4" customFormat="1" ht="24" customHeight="1" x14ac:dyDescent="0.3">
      <c r="A21" s="145"/>
      <c r="B21" s="134"/>
      <c r="C21" s="125"/>
      <c r="D21" s="154"/>
      <c r="E21" s="154"/>
      <c r="F21" s="155"/>
      <c r="G21" s="156"/>
      <c r="H21" s="263"/>
      <c r="I21" s="260"/>
      <c r="J21" s="261"/>
      <c r="K21" s="261"/>
      <c r="L21" s="257"/>
      <c r="M21" s="194"/>
      <c r="N21" s="187">
        <f>IF(M21=" ",L21*1,L21*M21)</f>
        <v>0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4" customFormat="1" ht="24" customHeight="1" x14ac:dyDescent="0.3">
      <c r="A22" s="145"/>
      <c r="B22" s="134"/>
      <c r="C22" s="125"/>
      <c r="D22" s="154"/>
      <c r="E22" s="154"/>
      <c r="F22" s="155"/>
      <c r="G22" s="156"/>
      <c r="H22" s="264"/>
      <c r="I22" s="260"/>
      <c r="J22" s="261"/>
      <c r="K22" s="261"/>
      <c r="L22" s="257"/>
      <c r="M22" s="194"/>
      <c r="N22" s="187">
        <f t="shared" si="0"/>
        <v>0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</row>
    <row r="23" spans="1:64" s="4" customFormat="1" ht="24" customHeight="1" x14ac:dyDescent="0.3">
      <c r="A23" s="145"/>
      <c r="B23" s="134"/>
      <c r="C23" s="125"/>
      <c r="D23" s="154"/>
      <c r="E23" s="154"/>
      <c r="F23" s="155"/>
      <c r="G23" s="156"/>
      <c r="H23" s="264"/>
      <c r="I23" s="260"/>
      <c r="J23" s="262"/>
      <c r="K23" s="261"/>
      <c r="L23" s="257"/>
      <c r="M23" s="194"/>
      <c r="N23" s="187">
        <f t="shared" si="0"/>
        <v>0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</row>
    <row r="24" spans="1:64" s="4" customFormat="1" ht="24" customHeight="1" x14ac:dyDescent="0.3">
      <c r="A24" s="145"/>
      <c r="B24" s="134"/>
      <c r="C24" s="125"/>
      <c r="D24" s="154"/>
      <c r="E24" s="154"/>
      <c r="F24" s="155"/>
      <c r="G24" s="156"/>
      <c r="H24" s="264"/>
      <c r="I24" s="260"/>
      <c r="J24" s="261"/>
      <c r="K24" s="261"/>
      <c r="L24" s="257"/>
      <c r="M24" s="194"/>
      <c r="N24" s="187">
        <f t="shared" si="0"/>
        <v>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</row>
    <row r="25" spans="1:64" s="4" customFormat="1" ht="24" customHeight="1" x14ac:dyDescent="0.3">
      <c r="A25" s="145"/>
      <c r="B25" s="134"/>
      <c r="C25" s="125"/>
      <c r="D25" s="154"/>
      <c r="E25" s="154"/>
      <c r="F25" s="155"/>
      <c r="G25" s="156"/>
      <c r="H25" s="264"/>
      <c r="I25" s="260"/>
      <c r="J25" s="261"/>
      <c r="K25" s="261"/>
      <c r="L25" s="257"/>
      <c r="M25" s="194"/>
      <c r="N25" s="187">
        <f t="shared" si="0"/>
        <v>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</row>
    <row r="26" spans="1:64" s="4" customFormat="1" ht="24" customHeight="1" x14ac:dyDescent="0.3">
      <c r="A26" s="145"/>
      <c r="B26" s="134"/>
      <c r="C26" s="125"/>
      <c r="D26" s="154"/>
      <c r="E26" s="154"/>
      <c r="F26" s="155"/>
      <c r="G26" s="156"/>
      <c r="H26" s="264"/>
      <c r="I26" s="260"/>
      <c r="J26" s="261"/>
      <c r="K26" s="261"/>
      <c r="L26" s="257"/>
      <c r="M26" s="194"/>
      <c r="N26" s="187">
        <f t="shared" si="0"/>
        <v>0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</row>
    <row r="27" spans="1:64" ht="24" customHeight="1" x14ac:dyDescent="0.25">
      <c r="A27" s="284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3" t="s">
        <v>21</v>
      </c>
      <c r="M27" s="304"/>
      <c r="N27" s="129">
        <f>SUM(N14:N26)</f>
        <v>0</v>
      </c>
    </row>
    <row r="28" spans="1:64" ht="24" customHeight="1" x14ac:dyDescent="0.25">
      <c r="A28" s="305" t="s">
        <v>106</v>
      </c>
      <c r="B28" s="305" t="s">
        <v>111</v>
      </c>
      <c r="C28" s="329"/>
      <c r="D28" s="397" t="s">
        <v>104</v>
      </c>
      <c r="E28" s="398"/>
      <c r="F28" s="330"/>
      <c r="G28" s="392" t="s">
        <v>101</v>
      </c>
      <c r="H28" s="393"/>
      <c r="I28" s="343" t="s">
        <v>118</v>
      </c>
      <c r="J28" s="343" t="s">
        <v>117</v>
      </c>
      <c r="K28" s="68"/>
      <c r="L28" s="303" t="s">
        <v>22</v>
      </c>
      <c r="M28" s="304"/>
      <c r="N28" s="229">
        <f>'Meals and Ent Sup'!N55+'Meals and Ent Sup (2)'!N55</f>
        <v>0</v>
      </c>
    </row>
    <row r="29" spans="1:64" ht="24" customHeight="1" x14ac:dyDescent="0.25">
      <c r="A29" s="294"/>
      <c r="B29" s="294"/>
      <c r="C29" s="394" t="s">
        <v>122</v>
      </c>
      <c r="D29" s="395"/>
      <c r="E29" s="395"/>
      <c r="F29" s="396"/>
      <c r="G29" s="402"/>
      <c r="H29" s="403"/>
      <c r="I29" s="293"/>
      <c r="J29" s="331"/>
      <c r="K29" s="66"/>
      <c r="L29" s="304" t="s">
        <v>23</v>
      </c>
      <c r="M29" s="304"/>
      <c r="N29" s="182">
        <f>SUM(N27:N28)</f>
        <v>0</v>
      </c>
    </row>
    <row r="30" spans="1:64" ht="24" customHeight="1" x14ac:dyDescent="0.25">
      <c r="A30" s="294"/>
      <c r="B30" s="294"/>
      <c r="C30" s="399"/>
      <c r="D30" s="400"/>
      <c r="E30" s="400"/>
      <c r="F30" s="401"/>
      <c r="G30" s="402"/>
      <c r="H30" s="403"/>
      <c r="I30" s="293"/>
      <c r="J30" s="293"/>
      <c r="K30" s="66"/>
      <c r="L30" s="66"/>
      <c r="M30" s="66"/>
      <c r="N30" s="332"/>
    </row>
    <row r="31" spans="1:64" ht="21.75" customHeight="1" x14ac:dyDescent="0.3">
      <c r="A31" s="192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296" t="s">
        <v>13</v>
      </c>
      <c r="B33" s="297"/>
      <c r="C33" s="297"/>
      <c r="D33" s="297"/>
      <c r="E33" s="297"/>
      <c r="F33" s="297" t="s">
        <v>25</v>
      </c>
      <c r="G33" s="297"/>
      <c r="H33" s="297"/>
      <c r="I33" s="297"/>
      <c r="J33" s="297"/>
      <c r="K33" s="298"/>
      <c r="L33" s="295" t="s">
        <v>17</v>
      </c>
      <c r="M33" s="295" t="s">
        <v>18</v>
      </c>
      <c r="N33" s="295" t="s">
        <v>19</v>
      </c>
    </row>
    <row r="34" spans="1:64" s="4" customFormat="1" ht="24" customHeight="1" x14ac:dyDescent="0.3">
      <c r="A34" s="145">
        <v>36845</v>
      </c>
      <c r="B34" s="128" t="s">
        <v>129</v>
      </c>
      <c r="C34" s="154"/>
      <c r="D34" s="154"/>
      <c r="E34" s="154"/>
      <c r="F34" s="154"/>
      <c r="G34" s="154"/>
      <c r="H34" s="154"/>
      <c r="I34" s="154"/>
      <c r="J34" s="154"/>
      <c r="K34" s="154"/>
      <c r="L34" s="385">
        <v>37.83</v>
      </c>
      <c r="M34" s="194"/>
      <c r="N34" s="187">
        <f t="shared" ref="N34:N41" si="1">IF(M34=" ",L34*1,L34*M34)</f>
        <v>37.83</v>
      </c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</row>
    <row r="35" spans="1:64" s="4" customFormat="1" ht="24" customHeight="1" x14ac:dyDescent="0.3">
      <c r="A35" s="145"/>
      <c r="B35" s="128"/>
      <c r="C35" s="154"/>
      <c r="D35" s="158"/>
      <c r="E35" s="29"/>
      <c r="F35" s="158"/>
      <c r="G35" s="158"/>
      <c r="H35" s="154"/>
      <c r="I35" s="154"/>
      <c r="J35" s="154"/>
      <c r="K35" s="154"/>
      <c r="L35" s="385"/>
      <c r="M35" s="194"/>
      <c r="N35" s="187">
        <f>IF(M35=" ",L35*1,L35*M35)</f>
        <v>0</v>
      </c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4" s="4" customFormat="1" ht="24" customHeight="1" x14ac:dyDescent="0.3">
      <c r="A36" s="145"/>
      <c r="B36" s="128"/>
      <c r="C36" s="154"/>
      <c r="D36" s="158"/>
      <c r="E36" s="158"/>
      <c r="F36" s="158"/>
      <c r="G36" s="158"/>
      <c r="H36" s="154"/>
      <c r="I36" s="154"/>
      <c r="J36" s="154"/>
      <c r="K36" s="154"/>
      <c r="L36" s="257"/>
      <c r="M36" s="194"/>
      <c r="N36" s="187">
        <f t="shared" si="1"/>
        <v>0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4" s="4" customFormat="1" ht="24" customHeight="1" x14ac:dyDescent="0.3">
      <c r="A37" s="145"/>
      <c r="B37" s="128"/>
      <c r="C37" s="154"/>
      <c r="D37" s="158"/>
      <c r="E37" s="158"/>
      <c r="F37" s="158"/>
      <c r="G37" s="158"/>
      <c r="H37" s="154"/>
      <c r="I37" s="154"/>
      <c r="J37" s="154"/>
      <c r="K37" s="154"/>
      <c r="L37" s="257"/>
      <c r="M37" s="194"/>
      <c r="N37" s="187">
        <f t="shared" si="1"/>
        <v>0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</row>
    <row r="38" spans="1:64" s="4" customFormat="1" ht="24" customHeight="1" x14ac:dyDescent="0.3">
      <c r="A38" s="145"/>
      <c r="B38" s="128"/>
      <c r="C38" s="154"/>
      <c r="D38" s="158"/>
      <c r="E38" s="158"/>
      <c r="F38" s="158"/>
      <c r="G38" s="158"/>
      <c r="H38" s="154"/>
      <c r="I38" s="154"/>
      <c r="J38" s="154"/>
      <c r="K38" s="154"/>
      <c r="L38" s="257"/>
      <c r="M38" s="194"/>
      <c r="N38" s="187">
        <f>IF(M38=" ",L38*1,L38*M38)</f>
        <v>0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</row>
    <row r="39" spans="1:64" s="4" customFormat="1" ht="24" customHeight="1" x14ac:dyDescent="0.3">
      <c r="A39" s="228"/>
      <c r="B39" s="128"/>
      <c r="C39" s="154"/>
      <c r="D39" s="158"/>
      <c r="E39" s="158"/>
      <c r="F39" s="158"/>
      <c r="G39" s="158"/>
      <c r="H39" s="154"/>
      <c r="I39" s="154"/>
      <c r="J39" s="154"/>
      <c r="K39" s="154"/>
      <c r="L39" s="257"/>
      <c r="M39" s="194"/>
      <c r="N39" s="187">
        <f t="shared" si="1"/>
        <v>0</v>
      </c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4" s="4" customFormat="1" ht="24" customHeight="1" x14ac:dyDescent="0.3">
      <c r="A40" s="145"/>
      <c r="B40" s="128"/>
      <c r="C40" s="154"/>
      <c r="D40" s="158"/>
      <c r="E40" s="158"/>
      <c r="F40" s="158"/>
      <c r="G40" s="158"/>
      <c r="H40" s="154"/>
      <c r="I40" s="154"/>
      <c r="J40" s="154"/>
      <c r="K40" s="154"/>
      <c r="L40" s="257"/>
      <c r="M40" s="194"/>
      <c r="N40" s="187">
        <f t="shared" si="1"/>
        <v>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4" s="4" customFormat="1" ht="24" customHeight="1" x14ac:dyDescent="0.3">
      <c r="A41" s="145"/>
      <c r="B41" s="128"/>
      <c r="C41" s="154"/>
      <c r="D41" s="154"/>
      <c r="E41" s="154"/>
      <c r="F41" s="154"/>
      <c r="G41" s="154"/>
      <c r="H41" s="154"/>
      <c r="I41" s="154"/>
      <c r="J41" s="154"/>
      <c r="K41" s="154"/>
      <c r="L41" s="257"/>
      <c r="M41" s="194"/>
      <c r="N41" s="187">
        <f t="shared" si="1"/>
        <v>0</v>
      </c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4" ht="24" customHeight="1" x14ac:dyDescent="0.25">
      <c r="A42" s="284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3" t="s">
        <v>26</v>
      </c>
      <c r="M42" s="299"/>
      <c r="N42" s="129">
        <f>SUM(N34:N41)</f>
        <v>37.83</v>
      </c>
    </row>
    <row r="43" spans="1:64" ht="24" customHeight="1" x14ac:dyDescent="0.25">
      <c r="A43" s="305" t="s">
        <v>106</v>
      </c>
      <c r="B43" s="305" t="s">
        <v>111</v>
      </c>
      <c r="C43" s="329"/>
      <c r="D43" s="397" t="s">
        <v>104</v>
      </c>
      <c r="E43" s="398"/>
      <c r="F43" s="330"/>
      <c r="G43" s="392" t="s">
        <v>101</v>
      </c>
      <c r="H43" s="393"/>
      <c r="I43" s="343" t="s">
        <v>118</v>
      </c>
      <c r="J43" s="343" t="s">
        <v>117</v>
      </c>
      <c r="K43" s="68"/>
      <c r="L43" s="303" t="s">
        <v>27</v>
      </c>
      <c r="M43" s="304"/>
      <c r="N43" s="227">
        <f>'Misc. Exp. Sup'!O55+'Misc. Exp. Sup (2)'!O55</f>
        <v>0</v>
      </c>
    </row>
    <row r="44" spans="1:64" ht="24" customHeight="1" x14ac:dyDescent="0.25">
      <c r="A44" s="294" t="s">
        <v>130</v>
      </c>
      <c r="B44" s="294" t="s">
        <v>121</v>
      </c>
      <c r="C44" s="399" t="s">
        <v>122</v>
      </c>
      <c r="D44" s="400"/>
      <c r="E44" s="400"/>
      <c r="F44" s="401"/>
      <c r="G44" s="402"/>
      <c r="H44" s="403"/>
      <c r="I44" s="293" t="s">
        <v>131</v>
      </c>
      <c r="J44" s="331"/>
      <c r="K44" s="121"/>
      <c r="L44" s="304" t="s">
        <v>28</v>
      </c>
      <c r="M44" s="304"/>
      <c r="N44" s="182">
        <f>SUM(N42:N43)</f>
        <v>37.83</v>
      </c>
    </row>
    <row r="45" spans="1:64" ht="24.75" customHeight="1" x14ac:dyDescent="0.25">
      <c r="A45" s="294"/>
      <c r="B45" s="294"/>
      <c r="C45" s="399"/>
      <c r="D45" s="400"/>
      <c r="E45" s="400"/>
      <c r="F45" s="401"/>
      <c r="G45" s="402"/>
      <c r="H45" s="403"/>
      <c r="I45" s="293"/>
      <c r="J45" s="293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3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7" t="s">
        <v>29</v>
      </c>
      <c r="B48" s="46"/>
      <c r="C48" s="46"/>
      <c r="D48" s="46"/>
      <c r="E48" s="46"/>
      <c r="F48" s="46"/>
      <c r="G48" s="46"/>
      <c r="H48" s="46"/>
      <c r="I48" s="122"/>
      <c r="J48" s="311" t="s">
        <v>30</v>
      </c>
      <c r="K48" s="312"/>
      <c r="L48" s="312"/>
      <c r="M48" s="312"/>
      <c r="N48" s="211">
        <f>'Travel Form'!O55+'Travel Sup (2)'!O55</f>
        <v>0</v>
      </c>
    </row>
    <row r="49" spans="1:64" ht="24" customHeight="1" x14ac:dyDescent="0.25">
      <c r="A49" s="306" t="s">
        <v>31</v>
      </c>
      <c r="B49" s="307"/>
      <c r="C49" s="295"/>
      <c r="D49" s="307"/>
      <c r="E49" s="307"/>
      <c r="F49" s="308"/>
      <c r="G49" s="309"/>
      <c r="H49" s="41"/>
      <c r="I49" s="67"/>
      <c r="J49" s="313" t="s">
        <v>32</v>
      </c>
      <c r="K49" s="314"/>
      <c r="L49" s="314"/>
      <c r="M49" s="314"/>
      <c r="N49" s="159">
        <f>N48+N44+N29</f>
        <v>37.83</v>
      </c>
    </row>
    <row r="50" spans="1:64" ht="24" customHeight="1" x14ac:dyDescent="0.25">
      <c r="A50" s="295" t="s">
        <v>33</v>
      </c>
      <c r="B50" s="146"/>
      <c r="C50" s="296" t="s">
        <v>34</v>
      </c>
      <c r="D50" s="140"/>
      <c r="E50" s="296" t="s">
        <v>1</v>
      </c>
      <c r="F50" s="142"/>
      <c r="G50" s="137"/>
      <c r="H50" s="41"/>
      <c r="I50" s="41"/>
      <c r="J50" s="315" t="s">
        <v>35</v>
      </c>
      <c r="K50" s="316"/>
      <c r="L50" s="316"/>
      <c r="M50" s="316"/>
      <c r="N50" s="160">
        <f>F53</f>
        <v>0</v>
      </c>
    </row>
    <row r="51" spans="1:64" ht="24" customHeight="1" x14ac:dyDescent="0.3">
      <c r="A51" s="295" t="s">
        <v>33</v>
      </c>
      <c r="B51" s="146"/>
      <c r="C51" s="296" t="s">
        <v>34</v>
      </c>
      <c r="D51" s="141"/>
      <c r="E51" s="296" t="s">
        <v>1</v>
      </c>
      <c r="F51" s="142"/>
      <c r="G51" s="137"/>
      <c r="H51" s="41"/>
      <c r="I51" s="41"/>
      <c r="J51" s="317" t="s">
        <v>36</v>
      </c>
      <c r="K51" s="318"/>
      <c r="L51" s="319" t="str">
        <f>IF($N$49-$N$50&lt;0,"X","  ")</f>
        <v xml:space="preserve">  </v>
      </c>
      <c r="M51" s="318" t="s">
        <v>37</v>
      </c>
      <c r="N51" s="131"/>
    </row>
    <row r="52" spans="1:64" ht="24" customHeight="1" x14ac:dyDescent="0.3">
      <c r="A52" s="295" t="s">
        <v>33</v>
      </c>
      <c r="B52" s="146"/>
      <c r="C52" s="296" t="s">
        <v>34</v>
      </c>
      <c r="D52" s="141"/>
      <c r="E52" s="296" t="s">
        <v>1</v>
      </c>
      <c r="F52" s="142"/>
      <c r="G52" s="137"/>
      <c r="H52" s="41"/>
      <c r="I52" s="41"/>
      <c r="J52" s="315"/>
      <c r="K52" s="320"/>
      <c r="L52" s="321" t="str">
        <f>IF($N$49-$N$50&gt;0,"X","  ")</f>
        <v>X</v>
      </c>
      <c r="M52" s="322" t="s">
        <v>38</v>
      </c>
      <c r="N52" s="139">
        <f>ABS(N49-N50)</f>
        <v>37.83</v>
      </c>
    </row>
    <row r="53" spans="1:64" ht="24" customHeight="1" x14ac:dyDescent="0.25">
      <c r="A53" s="308"/>
      <c r="B53" s="308"/>
      <c r="C53" s="308"/>
      <c r="D53" s="310" t="s">
        <v>39</v>
      </c>
      <c r="E53" s="295"/>
      <c r="F53" s="161">
        <f>SUM(F50:F52)</f>
        <v>0</v>
      </c>
      <c r="G53" s="138"/>
      <c r="H53" s="41"/>
      <c r="I53" s="41"/>
      <c r="J53" s="323" t="s">
        <v>40</v>
      </c>
      <c r="K53" s="320"/>
      <c r="L53" s="320"/>
      <c r="M53" s="320"/>
      <c r="N53" s="132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4" t="s">
        <v>41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327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</row>
    <row r="56" spans="1:64" ht="13.5" customHeight="1" x14ac:dyDescent="0.25">
      <c r="A56" s="193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5">
      <c r="A59" s="378" t="s">
        <v>107</v>
      </c>
      <c r="B59" s="379"/>
      <c r="C59" s="379"/>
      <c r="D59" s="379"/>
      <c r="E59" s="380"/>
      <c r="F59" s="381"/>
      <c r="G59" s="382" t="s">
        <v>45</v>
      </c>
      <c r="H59" s="379"/>
      <c r="I59" s="379"/>
      <c r="J59" s="383"/>
      <c r="K59" s="384"/>
      <c r="L59" s="382" t="s">
        <v>45</v>
      </c>
      <c r="M59" s="52"/>
      <c r="N59" s="179"/>
    </row>
    <row r="60" spans="1:64" ht="15.75" customHeight="1" x14ac:dyDescent="0.25">
      <c r="A60" s="180"/>
      <c r="B60" s="180"/>
      <c r="C60" s="180"/>
      <c r="D60" s="180"/>
      <c r="E60" s="180"/>
      <c r="F60" s="181"/>
      <c r="G60" s="230"/>
      <c r="H60" s="230"/>
      <c r="I60" s="230"/>
      <c r="J60" s="230"/>
      <c r="K60" s="233"/>
      <c r="L60" s="231"/>
      <c r="M60" s="233"/>
      <c r="N60" s="234"/>
    </row>
    <row r="61" spans="1:64" ht="13.5" hidden="1" customHeight="1" x14ac:dyDescent="0.25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5">
      <c r="A62" s="110" t="str">
        <f>IF(ISBLANK($A$6),TRIM(" "),$A$6)</f>
        <v>Scott</v>
      </c>
      <c r="B62" s="248" t="str">
        <f>IF(ISBLANK($E$6),TRIM(" "),$E$6)</f>
        <v>Susan C.</v>
      </c>
      <c r="C62" s="292" t="str">
        <f>TEXT(IF(ISBLANK($N$2),"      ",$N$2),"000000")</f>
        <v>036868</v>
      </c>
      <c r="D62" s="110" t="str">
        <f>TEXT($K$6,"#########")</f>
        <v>P00505330</v>
      </c>
      <c r="E62" s="249" t="str">
        <f>TEXT($N$52,"######0.00")</f>
        <v>37.83</v>
      </c>
      <c r="F62" s="283" t="s">
        <v>60</v>
      </c>
      <c r="G62" s="283" t="s">
        <v>61</v>
      </c>
      <c r="H62" s="110" t="str">
        <f>TEXT(IF(COUNTA('Travel Form'!$A$12:$N$40) = 0,0,1),"0")</f>
        <v>0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1"/>
      <c r="E63" s="110"/>
      <c r="F63" s="110"/>
      <c r="G63" s="110"/>
      <c r="H63" s="110"/>
      <c r="I63" s="110"/>
      <c r="J63" s="110"/>
      <c r="K63" s="110"/>
      <c r="L63" s="151"/>
      <c r="M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</row>
    <row r="65" spans="1:64" s="4" customFormat="1" ht="18" hidden="1" customHeight="1" x14ac:dyDescent="0.25">
      <c r="A65" s="110"/>
      <c r="B65" s="248"/>
      <c r="C65" s="110"/>
      <c r="D65" s="110"/>
      <c r="E65" s="249"/>
      <c r="F65" s="241"/>
      <c r="G65" s="110"/>
      <c r="H65" s="110"/>
      <c r="I65" s="110"/>
      <c r="J65" s="110"/>
      <c r="K65" s="110"/>
      <c r="L65" s="110"/>
      <c r="M65" s="110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</row>
    <row r="66" spans="1:64" s="4" customFormat="1" ht="18" hidden="1" customHeight="1" x14ac:dyDescent="0.2"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</row>
    <row r="67" spans="1:64" s="4" customFormat="1" ht="18" hidden="1" customHeight="1" x14ac:dyDescent="0.2">
      <c r="A67" s="232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</row>
    <row r="68" spans="1:64" s="4" customFormat="1" ht="18" hidden="1" customHeight="1" x14ac:dyDescent="0.2"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</row>
    <row r="69" spans="1:64" s="4" customFormat="1" ht="18" hidden="1" customHeight="1" x14ac:dyDescent="0.2"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</row>
    <row r="70" spans="1:64" s="4" customFormat="1" ht="18" hidden="1" customHeight="1" x14ac:dyDescent="0.2"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</row>
    <row r="71" spans="1:64" s="4" customFormat="1" ht="18" hidden="1" customHeight="1" x14ac:dyDescent="0.2"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</row>
    <row r="72" spans="1:64" s="4" customFormat="1" ht="18" hidden="1" customHeight="1" x14ac:dyDescent="0.2"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</row>
    <row r="73" spans="1:64" s="4" customFormat="1" ht="18" hidden="1" customHeight="1" x14ac:dyDescent="0.2"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</row>
    <row r="74" spans="1:64" s="4" customFormat="1" ht="18" hidden="1" customHeight="1" x14ac:dyDescent="0.2"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s="6" customFormat="1" ht="18" hidden="1" customHeight="1" x14ac:dyDescent="0.2"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</row>
    <row r="78" spans="1:64" s="4" customFormat="1" ht="18" hidden="1" customHeight="1" x14ac:dyDescent="0.2"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</row>
    <row r="79" spans="1:64" s="4" customFormat="1" ht="18" hidden="1" customHeight="1" x14ac:dyDescent="0.2"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</row>
    <row r="80" spans="1:64" s="4" customFormat="1" ht="18" hidden="1" customHeight="1" x14ac:dyDescent="0.2"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</row>
    <row r="81" spans="1:64" s="4" customFormat="1" ht="18" hidden="1" customHeight="1" x14ac:dyDescent="0.2"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</row>
    <row r="82" spans="1:64" s="4" customFormat="1" ht="18" hidden="1" customHeight="1" x14ac:dyDescent="0.2"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</row>
    <row r="83" spans="1:64" s="4" customFormat="1" ht="18" hidden="1" customHeight="1" x14ac:dyDescent="0.2"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</row>
    <row r="84" spans="1:64" s="4" customFormat="1" ht="18" hidden="1" customHeight="1" x14ac:dyDescent="0.2"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</row>
    <row r="85" spans="1:64" s="4" customFormat="1" ht="18" hidden="1" customHeight="1" x14ac:dyDescent="0.2"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</row>
    <row r="86" spans="1:64" s="4" customFormat="1" ht="18" hidden="1" customHeight="1" x14ac:dyDescent="0.2"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</row>
    <row r="87" spans="1:64" s="4" customFormat="1" ht="18" hidden="1" customHeight="1" x14ac:dyDescent="0.2"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</row>
    <row r="88" spans="1:64" s="4" customFormat="1" ht="18" hidden="1" customHeight="1" x14ac:dyDescent="0.2"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spans="1:64" s="6" customFormat="1" ht="18" hidden="1" customHeight="1" x14ac:dyDescent="0.2"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</row>
    <row r="92" spans="1:64" s="4" customFormat="1" ht="18" hidden="1" customHeight="1" x14ac:dyDescent="0.2"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</row>
    <row r="93" spans="1:64" s="4" customFormat="1" ht="18" hidden="1" customHeight="1" x14ac:dyDescent="0.2"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</row>
    <row r="94" spans="1:64" s="4" customFormat="1" ht="18" hidden="1" customHeight="1" x14ac:dyDescent="0.2"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</row>
    <row r="95" spans="1:64" s="4" customFormat="1" ht="18" hidden="1" customHeight="1" x14ac:dyDescent="0.2"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</row>
    <row r="96" spans="1:64" s="4" customFormat="1" ht="18" hidden="1" customHeight="1" x14ac:dyDescent="0.2"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</row>
    <row r="97" spans="1:64" s="4" customFormat="1" ht="18" hidden="1" customHeight="1" x14ac:dyDescent="0.2"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</row>
    <row r="98" spans="1:64" s="4" customFormat="1" ht="18" hidden="1" customHeight="1" x14ac:dyDescent="0.2"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</row>
    <row r="99" spans="1:64" s="4" customFormat="1" ht="18" hidden="1" customHeight="1" x14ac:dyDescent="0.2"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</row>
    <row r="100" spans="1:64" s="4" customFormat="1" ht="18" hidden="1" customHeight="1" x14ac:dyDescent="0.2"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</row>
    <row r="101" spans="1:64" s="4" customFormat="1" ht="18" hidden="1" customHeight="1" x14ac:dyDescent="0.2"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</row>
    <row r="102" spans="1:64" s="4" customFormat="1" ht="18" hidden="1" customHeight="1" x14ac:dyDescent="0.2"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</row>
    <row r="103" spans="1:64" s="4" customFormat="1" ht="18" hidden="1" customHeight="1" x14ac:dyDescent="0.2"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</row>
    <row r="115" spans="1:64" s="4" customFormat="1" ht="17.100000000000001" hidden="1" customHeight="1" x14ac:dyDescent="0.2"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</row>
    <row r="116" spans="1:64" s="4" customFormat="1" ht="17.100000000000001" hidden="1" customHeight="1" x14ac:dyDescent="0.2"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</row>
    <row r="117" spans="1:64" s="4" customFormat="1" ht="17.100000000000001" hidden="1" customHeight="1" x14ac:dyDescent="0.2"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</row>
    <row r="118" spans="1:64" s="4" customFormat="1" ht="17.100000000000001" hidden="1" customHeight="1" x14ac:dyDescent="0.2"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</row>
    <row r="119" spans="1:64" s="4" customFormat="1" ht="17.100000000000001" hidden="1" customHeight="1" x14ac:dyDescent="0.2"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</row>
    <row r="120" spans="1:64" s="4" customFormat="1" ht="17.100000000000001" hidden="1" customHeight="1" x14ac:dyDescent="0.2"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</row>
    <row r="121" spans="1:64" s="4" customFormat="1" ht="17.100000000000001" hidden="1" customHeight="1" x14ac:dyDescent="0.2"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</row>
    <row r="122" spans="1:64" s="4" customFormat="1" ht="17.100000000000001" hidden="1" customHeight="1" x14ac:dyDescent="0.2"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</row>
    <row r="123" spans="1:64" s="4" customFormat="1" ht="17.100000000000001" hidden="1" customHeight="1" x14ac:dyDescent="0.2"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</row>
    <row r="124" spans="1:64" s="4" customFormat="1" ht="17.100000000000001" hidden="1" customHeight="1" x14ac:dyDescent="0.2"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</row>
    <row r="125" spans="1:64" s="4" customFormat="1" ht="17.100000000000001" hidden="1" customHeight="1" x14ac:dyDescent="0.2"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</row>
    <row r="126" spans="1:64" s="4" customFormat="1" ht="17.100000000000001" hidden="1" customHeight="1" x14ac:dyDescent="0.2"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</row>
    <row r="127" spans="1:64" s="4" customFormat="1" ht="17.100000000000001" hidden="1" customHeight="1" x14ac:dyDescent="0.2"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s="4" customFormat="1" ht="17.100000000000001" hidden="1" customHeight="1" x14ac:dyDescent="0.2"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</row>
    <row r="129" spans="15:64" s="4" customFormat="1" ht="17.100000000000001" hidden="1" customHeight="1" x14ac:dyDescent="0.2"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</row>
    <row r="130" spans="15:64" s="4" customFormat="1" ht="17.100000000000001" hidden="1" customHeight="1" x14ac:dyDescent="0.2"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</row>
    <row r="131" spans="15:64" s="4" customFormat="1" ht="17.100000000000001" hidden="1" customHeight="1" x14ac:dyDescent="0.2"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</row>
    <row r="132" spans="15:64" s="4" customFormat="1" ht="17.100000000000001" hidden="1" customHeight="1" x14ac:dyDescent="0.2"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</row>
    <row r="133" spans="15:64" s="4" customFormat="1" ht="17.100000000000001" hidden="1" customHeight="1" x14ac:dyDescent="0.2"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</row>
    <row r="134" spans="15:64" s="4" customFormat="1" ht="17.100000000000001" hidden="1" customHeight="1" x14ac:dyDescent="0.2"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</row>
    <row r="135" spans="15:64" s="4" customFormat="1" ht="17.100000000000001" hidden="1" customHeight="1" x14ac:dyDescent="0.2"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</row>
    <row r="136" spans="15:64" s="4" customFormat="1" ht="17.100000000000001" hidden="1" customHeight="1" x14ac:dyDescent="0.2"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</row>
    <row r="137" spans="15:64" s="4" customFormat="1" ht="17.100000000000001" hidden="1" customHeight="1" x14ac:dyDescent="0.2"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</row>
    <row r="138" spans="15:64" s="4" customFormat="1" ht="17.100000000000001" hidden="1" customHeight="1" x14ac:dyDescent="0.2"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</row>
    <row r="139" spans="15:64" s="4" customFormat="1" ht="17.100000000000001" hidden="1" customHeight="1" x14ac:dyDescent="0.2"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</row>
    <row r="140" spans="15:64" s="4" customFormat="1" ht="17.100000000000001" hidden="1" customHeight="1" x14ac:dyDescent="0.2"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</row>
    <row r="141" spans="15:64" s="4" customFormat="1" ht="17.100000000000001" hidden="1" customHeight="1" x14ac:dyDescent="0.2"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</row>
    <row r="142" spans="15:64" s="4" customFormat="1" ht="17.100000000000001" hidden="1" customHeight="1" x14ac:dyDescent="0.2"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</row>
    <row r="143" spans="15:64" s="4" customFormat="1" ht="17.100000000000001" hidden="1" customHeight="1" x14ac:dyDescent="0.2"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</row>
    <row r="144" spans="15:64" s="4" customFormat="1" ht="17.100000000000001" hidden="1" customHeight="1" x14ac:dyDescent="0.2"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</row>
    <row r="145" spans="1:64" s="4" customFormat="1" ht="17.100000000000001" hidden="1" customHeight="1" x14ac:dyDescent="0.2"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</row>
    <row r="146" spans="1:64" s="4" customFormat="1" ht="17.100000000000001" hidden="1" customHeight="1" x14ac:dyDescent="0.2"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</row>
    <row r="147" spans="1:64" s="4" customFormat="1" ht="17.100000000000001" hidden="1" customHeight="1" x14ac:dyDescent="0.2"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</row>
    <row r="148" spans="1:64" s="4" customFormat="1" ht="17.100000000000001" hidden="1" customHeight="1" x14ac:dyDescent="0.2"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</row>
    <row r="149" spans="1:64" s="4" customFormat="1" ht="17.100000000000001" hidden="1" customHeight="1" x14ac:dyDescent="0.2"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</row>
    <row r="150" spans="1:64" s="4" customFormat="1" ht="17.100000000000001" hidden="1" customHeight="1" x14ac:dyDescent="0.2"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</row>
    <row r="151" spans="1:64" s="4" customFormat="1" ht="17.100000000000001" hidden="1" customHeight="1" x14ac:dyDescent="0.2"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</row>
    <row r="152" spans="1:64" s="4" customFormat="1" ht="17.100000000000001" hidden="1" customHeight="1" x14ac:dyDescent="0.2"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</row>
    <row r="153" spans="1:64" s="4" customFormat="1" ht="17.100000000000001" hidden="1" customHeight="1" x14ac:dyDescent="0.2"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</row>
    <row r="154" spans="1:64" s="4" customFormat="1" ht="17.100000000000001" hidden="1" customHeight="1" x14ac:dyDescent="0.2"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</row>
    <row r="155" spans="1:64" s="4" customFormat="1" ht="17.100000000000001" hidden="1" customHeight="1" x14ac:dyDescent="0.2"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</row>
    <row r="156" spans="1:64" s="4" customFormat="1" ht="18.75" hidden="1" customHeight="1" x14ac:dyDescent="0.2"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12"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  <mergeCell ref="G29:H29"/>
    <mergeCell ref="G30:H30"/>
  </mergeCells>
  <pageMargins left="0.36" right="0.15" top="0.25" bottom="0.16" header="0.5" footer="0.5"/>
  <pageSetup scale="61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B36" zoomScale="80" workbookViewId="0">
      <selection activeCell="A49" sqref="A49:J49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7" t="s">
        <v>63</v>
      </c>
      <c r="B2" s="69"/>
      <c r="C2" s="69"/>
      <c r="D2" s="69"/>
      <c r="E2" s="69"/>
      <c r="F2" s="74"/>
      <c r="G2" s="328"/>
      <c r="H2" s="72"/>
      <c r="I2" s="72"/>
      <c r="J2" s="72"/>
      <c r="K2"/>
      <c r="L2"/>
      <c r="M2" s="265" t="s">
        <v>64</v>
      </c>
      <c r="N2" s="266" t="str">
        <f>IF(VALUE('Short Form'!H62)&lt;&gt;0,2,"")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3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3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3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385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385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385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385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385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385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58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58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58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58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58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58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58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58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58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58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58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58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58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58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58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58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58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58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58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58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58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58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58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5" t="s">
        <v>68</v>
      </c>
      <c r="B48" s="305" t="s">
        <v>106</v>
      </c>
      <c r="C48" s="305" t="s">
        <v>105</v>
      </c>
      <c r="D48" s="329"/>
      <c r="E48" s="397" t="s">
        <v>104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/>
      <c r="P50" s="78"/>
      <c r="Q50" s="78"/>
      <c r="R50" s="78"/>
      <c r="S50" s="78"/>
      <c r="T50" s="78"/>
      <c r="U50" s="78"/>
    </row>
    <row r="51" spans="1:21" ht="24" customHeight="1" x14ac:dyDescent="0.3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42"/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L55" sqref="L55"/>
    </sheetView>
  </sheetViews>
  <sheetFormatPr defaultColWidth="0" defaultRowHeight="21" customHeight="1" zeroHeight="1" x14ac:dyDescent="0.25"/>
  <cols>
    <col min="1" max="1" width="6.109375" style="2" customWidth="1"/>
    <col min="2" max="2" width="10.6640625" style="1" customWidth="1"/>
    <col min="3" max="3" width="6.88671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4">
      <c r="A2" s="213" t="s">
        <v>86</v>
      </c>
      <c r="B2" s="98"/>
      <c r="C2" s="98"/>
      <c r="D2" s="105"/>
      <c r="E2" s="105"/>
      <c r="F2" s="105"/>
      <c r="G2" s="102"/>
      <c r="H2" s="328"/>
      <c r="I2" s="105"/>
      <c r="J2" s="105"/>
      <c r="K2" s="38"/>
      <c r="L2" s="265" t="s">
        <v>64</v>
      </c>
      <c r="M2" s="266" t="str">
        <f>IF((VALUE('Short Form'!I62)&lt;&gt;0),1+VALUE('Short Form'!H62)+VALUE('Short Form'!I62),"")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4" t="s">
        <v>116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377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5" t="s">
        <v>68</v>
      </c>
      <c r="B48" s="305" t="s">
        <v>106</v>
      </c>
      <c r="C48" s="305" t="s">
        <v>108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41"/>
      <c r="N50" s="346"/>
      <c r="O50" s="149"/>
      <c r="P50" s="149"/>
      <c r="Q50" s="149"/>
      <c r="R50" s="149"/>
      <c r="S50" s="149"/>
      <c r="T50" s="149"/>
    </row>
    <row r="51" spans="1:20" s="4" customFormat="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41"/>
      <c r="N52" s="346"/>
      <c r="O52" s="149"/>
      <c r="P52" s="149"/>
      <c r="Q52" s="149"/>
      <c r="R52" s="149"/>
      <c r="S52" s="149"/>
      <c r="T52" s="149"/>
    </row>
    <row r="53" spans="1:20" s="4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41"/>
      <c r="N54" s="346"/>
      <c r="O54" s="149"/>
      <c r="P54" s="149"/>
      <c r="Q54" s="149"/>
      <c r="R54" s="149"/>
      <c r="S54" s="149"/>
      <c r="T54" s="149"/>
    </row>
    <row r="55" spans="1:20" s="4" customFormat="1" ht="24" customHeight="1" x14ac:dyDescent="0.25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/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5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5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/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4">
      <c r="A2" s="197" t="s">
        <v>91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Form'!J62)&lt;&gt;0),1+VALUE('Short Form'!I62)+VALUE('Short Form'!J62)+VALUE('Short Form'!H62),"")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3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3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385"/>
      <c r="N10" s="255"/>
      <c r="O10" s="187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5" t="s">
        <v>68</v>
      </c>
      <c r="B48" s="305" t="s">
        <v>106</v>
      </c>
      <c r="C48" s="305" t="s">
        <v>112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3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56">
        <f>SUM(L49:L54)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6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7" t="s">
        <v>93</v>
      </c>
      <c r="B2" s="69"/>
      <c r="C2" s="69"/>
      <c r="D2" s="69"/>
      <c r="E2" s="69"/>
      <c r="F2" s="74"/>
      <c r="G2" s="75"/>
      <c r="H2" s="328"/>
      <c r="I2" s="72"/>
      <c r="J2" s="72"/>
      <c r="K2"/>
      <c r="L2"/>
      <c r="M2" s="265" t="s">
        <v>64</v>
      </c>
      <c r="N2" s="266" t="str">
        <f>IF((VALUE('Short Form'!K62)&lt;&gt;0),1+VALUE('Short Form'!I62)+VALUE('Short Form'!J62)+VALUE('Short Form'!H62)+VALUE('Short Form'!K62),"")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3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3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3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42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42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42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42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42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42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42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42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42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42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42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42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42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42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42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42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42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42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42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42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42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42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42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42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42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42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42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42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42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55">
        <f>L49+L50+L51+L52+L53+L54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7.5546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4">
      <c r="A2" s="213" t="s">
        <v>94</v>
      </c>
      <c r="B2" s="98"/>
      <c r="C2" s="98"/>
      <c r="D2" s="105"/>
      <c r="E2" s="105"/>
      <c r="F2" s="105"/>
      <c r="G2" s="102"/>
      <c r="H2" s="328"/>
      <c r="I2" s="38"/>
      <c r="J2" s="105"/>
      <c r="K2" s="38"/>
      <c r="L2" s="265" t="s">
        <v>64</v>
      </c>
      <c r="M2" s="266" t="str">
        <f>IF((VALUE('Short Form'!L62)&lt;&gt;0),1+VALUE('Short Form'!H62)+VALUE('Short Form'!I62)+VALUE('Short Form'!J62)+VALUE('Short Form'!K62)+VALUE('Short Form'!L62),"")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4" t="s">
        <v>87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2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5" t="s">
        <v>68</v>
      </c>
      <c r="B48" s="305" t="s">
        <v>106</v>
      </c>
      <c r="C48" s="305" t="s">
        <v>114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50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1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7"/>
      <c r="M50" s="41"/>
      <c r="N50" s="346">
        <f>IF($L$50=" ",SUMIF($A$10:$A$40,A50,$N$10:$N$40),$K$41*$L$50)</f>
        <v>0</v>
      </c>
      <c r="O50" s="149"/>
      <c r="P50" s="149"/>
      <c r="Q50" s="149"/>
      <c r="R50" s="149"/>
      <c r="S50" s="149"/>
      <c r="T50" s="149"/>
    </row>
    <row r="51" spans="1:20" s="4" customFormat="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1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7"/>
      <c r="M52" s="41"/>
      <c r="N52" s="346">
        <f>IF($L$52=" ",SUMIF($A$10:$A$40,A52,$N$10:$N$40),$K$41*$L$52)</f>
        <v>0</v>
      </c>
      <c r="O52" s="149"/>
      <c r="P52" s="149"/>
      <c r="Q52" s="149"/>
      <c r="R52" s="149"/>
      <c r="S52" s="149"/>
      <c r="T52" s="149"/>
    </row>
    <row r="53" spans="1:20" s="4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1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7"/>
      <c r="M54" s="41"/>
      <c r="N54" s="346">
        <f>IF($L$54=" ",SUMIF($A$10:$A$40,A54,$N$10:$N$40),$K$41*$L$54)</f>
        <v>0</v>
      </c>
      <c r="O54" s="149"/>
      <c r="P54" s="149"/>
      <c r="Q54" s="149"/>
      <c r="R54" s="149"/>
      <c r="S54" s="149"/>
      <c r="T54" s="149"/>
    </row>
    <row r="55" spans="1:20" s="4" customFormat="1" ht="24" customHeight="1" x14ac:dyDescent="0.25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>
        <f>SUM(L49:L54)</f>
        <v>0</v>
      </c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5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5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4">
      <c r="A2" s="197" t="s">
        <v>95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Form'!M62)&lt;&gt;0),1+VALUE('Short Form'!H62)+VALUE('Short Form'!I62)+VALUE('Short Form'!J62)+VALUE('Short Form'!K62)+VALUE('Short Form'!L62)+VALUE('Short Form'!M62),"")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3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3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3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62">
        <f>SUM(L49:L54)</f>
        <v>0</v>
      </c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2000-12-08T17:11:50Z</cp:lastPrinted>
  <dcterms:created xsi:type="dcterms:W3CDTF">1997-11-03T17:34:07Z</dcterms:created>
  <dcterms:modified xsi:type="dcterms:W3CDTF">2023-09-10T11:37:16Z</dcterms:modified>
</cp:coreProperties>
</file>