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  <workbookView xWindow="120" yWindow="60" windowWidth="15180" windowHeight="9348"/>
  </bookViews>
  <sheets>
    <sheet name="130 MW" sheetId="7" r:id="rId1"/>
    <sheet name="Sheet3" sheetId="3" r:id="rId2"/>
  </sheets>
  <definedNames>
    <definedName name="_xlnm.Print_Area" localSheetId="0">'130 MW'!$A$1:$G$46</definedName>
  </definedNames>
  <calcPr calcId="0"/>
</workbook>
</file>

<file path=xl/calcChain.xml><?xml version="1.0" encoding="utf-8"?>
<calcChain xmlns="http://schemas.openxmlformats.org/spreadsheetml/2006/main">
  <c r="E6" i="7" l="1"/>
  <c r="E7" i="7"/>
  <c r="E8" i="7"/>
  <c r="E9" i="7"/>
  <c r="E10" i="7"/>
  <c r="F10" i="7"/>
  <c r="F12" i="7"/>
  <c r="F13" i="7"/>
  <c r="F14" i="7"/>
  <c r="F15" i="7"/>
  <c r="F16" i="7"/>
  <c r="F17" i="7"/>
  <c r="F18" i="7"/>
  <c r="F19" i="7"/>
  <c r="F20" i="7"/>
  <c r="F21" i="7"/>
  <c r="F22" i="7"/>
  <c r="F23" i="7"/>
  <c r="E24" i="7"/>
  <c r="F24" i="7"/>
  <c r="E25" i="7"/>
  <c r="F25" i="7"/>
  <c r="F26" i="7"/>
  <c r="F27" i="7"/>
  <c r="F28" i="7"/>
  <c r="F29" i="7"/>
  <c r="E31" i="7"/>
  <c r="F31" i="7"/>
  <c r="E32" i="7"/>
  <c r="F32" i="7"/>
  <c r="E33" i="7"/>
  <c r="F33" i="7"/>
  <c r="E34" i="7"/>
  <c r="F34" i="7"/>
  <c r="E35" i="7"/>
  <c r="F35" i="7"/>
  <c r="E36" i="7"/>
  <c r="F36" i="7"/>
  <c r="E39" i="7"/>
</calcChain>
</file>

<file path=xl/sharedStrings.xml><?xml version="1.0" encoding="utf-8"?>
<sst xmlns="http://schemas.openxmlformats.org/spreadsheetml/2006/main" count="48" uniqueCount="44">
  <si>
    <t>Item</t>
  </si>
  <si>
    <t>Mechanical BOP</t>
  </si>
  <si>
    <t xml:space="preserve">  Power Island</t>
  </si>
  <si>
    <t>Buildings</t>
  </si>
  <si>
    <t xml:space="preserve">  Total Equipment</t>
  </si>
  <si>
    <t>Installation</t>
  </si>
  <si>
    <t>Start-up</t>
  </si>
  <si>
    <t>%</t>
  </si>
  <si>
    <t>@</t>
  </si>
  <si>
    <t>(Million $)</t>
  </si>
  <si>
    <t>Total</t>
  </si>
  <si>
    <t xml:space="preserve">  Condensers</t>
  </si>
  <si>
    <t xml:space="preserve">    Subtotal Installation</t>
  </si>
  <si>
    <t>Contractor's Price</t>
  </si>
  <si>
    <t xml:space="preserve">Switchyard  </t>
  </si>
  <si>
    <t xml:space="preserve">Storage Tanks </t>
  </si>
  <si>
    <t>Project Management</t>
  </si>
  <si>
    <t>Engineering</t>
  </si>
  <si>
    <t>Contingency</t>
  </si>
  <si>
    <t xml:space="preserve">  Water Treatment</t>
  </si>
  <si>
    <t xml:space="preserve">  Gas Compressor</t>
  </si>
  <si>
    <t>Turnkey Equipment Margin</t>
  </si>
  <si>
    <t xml:space="preserve">  Pumps </t>
  </si>
  <si>
    <t xml:space="preserve">  Miscellaneous </t>
  </si>
  <si>
    <t xml:space="preserve">Electrical BOP </t>
  </si>
  <si>
    <t xml:space="preserve">  Indirect</t>
  </si>
  <si>
    <t xml:space="preserve">  Direct </t>
  </si>
  <si>
    <t>Instrumentation &amp; Controls</t>
  </si>
  <si>
    <t xml:space="preserve">  SCR</t>
  </si>
  <si>
    <t xml:space="preserve">  Auxiliary Boiler</t>
  </si>
  <si>
    <t>Chiller / Evaporative Cooler</t>
  </si>
  <si>
    <t xml:space="preserve">  Cooling Tower</t>
  </si>
  <si>
    <t xml:space="preserve">  Construction Profit</t>
  </si>
  <si>
    <t>EPC Price</t>
  </si>
  <si>
    <t xml:space="preserve">MW Output </t>
  </si>
  <si>
    <t>$ per KW</t>
  </si>
  <si>
    <t>none</t>
  </si>
  <si>
    <t>assume not required</t>
  </si>
  <si>
    <t>$2mm substation allowance</t>
  </si>
  <si>
    <t>Steam Turbine Generator</t>
  </si>
  <si>
    <t xml:space="preserve">Heat Recovery Steam Generator </t>
  </si>
  <si>
    <t>GE LM-6000 Sprint Gas Turb. Gen.</t>
  </si>
  <si>
    <t>Pueblo 140 MW CC</t>
  </si>
  <si>
    <t>44 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</si>
</sst>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6" formatCode="_(* #,##0.0_);_(* \(#,##0.0\);_(* &quot;-&quot;_);_(@_)"/>
    <numFmt numFmtId="169" formatCode="_(* #,##0.0_);_(* \(#,##0.0\);_(* &quot;-&quot;??_);_(@_)"/>
    <numFmt numFmtId="176" formatCode="0.0"/>
  </numFmts>
  <fonts count="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u val="singleAccounting"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u val="singleAccounting"/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4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 applyAlignment="1">
      <alignment horizontal="center"/>
    </xf>
    <xf numFmtId="41" fontId="2" fillId="0" borderId="0" xfId="2" applyFont="1" applyBorder="1" applyAlignment="1">
      <alignment horizontal="right"/>
    </xf>
    <xf numFmtId="41" fontId="1" fillId="0" borderId="0" xfId="2" applyAlignment="1">
      <alignment horizontal="center"/>
    </xf>
    <xf numFmtId="42" fontId="1" fillId="0" borderId="0" xfId="4"/>
    <xf numFmtId="42" fontId="2" fillId="0" borderId="0" xfId="4" applyFont="1" applyAlignment="1">
      <alignment horizont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176" fontId="2" fillId="0" borderId="0" xfId="0" applyNumberFormat="1" applyFont="1" applyAlignment="1">
      <alignment vertical="center"/>
    </xf>
    <xf numFmtId="164" fontId="2" fillId="0" borderId="0" xfId="3" applyNumberFormat="1" applyFont="1" applyAlignment="1">
      <alignment vertical="center"/>
    </xf>
    <xf numFmtId="41" fontId="2" fillId="0" borderId="0" xfId="2" applyFont="1" applyAlignment="1">
      <alignment vertical="center"/>
    </xf>
    <xf numFmtId="44" fontId="1" fillId="0" borderId="0" xfId="3" applyAlignment="1">
      <alignment vertical="center"/>
    </xf>
    <xf numFmtId="44" fontId="4" fillId="0" borderId="0" xfId="3" applyFont="1" applyAlignment="1">
      <alignment vertical="center"/>
    </xf>
    <xf numFmtId="164" fontId="7" fillId="0" borderId="0" xfId="3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44" fontId="5" fillId="0" borderId="0" xfId="3" applyFont="1" applyAlignment="1">
      <alignment vertical="center"/>
    </xf>
    <xf numFmtId="42" fontId="1" fillId="0" borderId="0" xfId="4" applyAlignment="1">
      <alignment vertical="center"/>
    </xf>
    <xf numFmtId="42" fontId="5" fillId="0" borderId="0" xfId="4" applyFont="1" applyAlignment="1">
      <alignment vertical="center"/>
    </xf>
    <xf numFmtId="169" fontId="5" fillId="0" borderId="0" xfId="1" applyNumberFormat="1" applyFont="1" applyAlignment="1">
      <alignment vertical="center"/>
    </xf>
    <xf numFmtId="169" fontId="2" fillId="0" borderId="0" xfId="1" applyNumberFormat="1" applyFont="1" applyAlignment="1">
      <alignment vertical="center"/>
    </xf>
    <xf numFmtId="42" fontId="2" fillId="0" borderId="0" xfId="4" applyFont="1" applyAlignment="1">
      <alignment vertical="center"/>
    </xf>
    <xf numFmtId="166" fontId="2" fillId="0" borderId="0" xfId="2" applyNumberFormat="1" applyFont="1" applyAlignment="1">
      <alignment vertical="center"/>
    </xf>
    <xf numFmtId="0" fontId="2" fillId="0" borderId="0" xfId="0" applyFont="1"/>
    <xf numFmtId="41" fontId="2" fillId="0" borderId="0" xfId="2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Border="1" applyAlignment="1">
      <alignment horizontal="left"/>
    </xf>
    <xf numFmtId="164" fontId="2" fillId="0" borderId="0" xfId="3" applyNumberFormat="1" applyFont="1"/>
    <xf numFmtId="164" fontId="2" fillId="0" borderId="0" xfId="0" applyNumberFormat="1" applyFont="1"/>
    <xf numFmtId="42" fontId="3" fillId="0" borderId="0" xfId="4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1" fontId="3" fillId="0" borderId="0" xfId="2" applyFont="1" applyAlignment="1">
      <alignment horizontal="center" vertical="center"/>
    </xf>
    <xf numFmtId="2" fontId="5" fillId="0" borderId="0" xfId="0" applyNumberFormat="1" applyFont="1" applyAlignment="1">
      <alignment vertical="center"/>
    </xf>
    <xf numFmtId="164" fontId="5" fillId="0" borderId="0" xfId="3" applyNumberFormat="1" applyFont="1" applyAlignment="1">
      <alignment vertical="center"/>
    </xf>
    <xf numFmtId="41" fontId="8" fillId="0" borderId="0" xfId="2" applyFont="1" applyAlignment="1">
      <alignment vertical="center"/>
    </xf>
    <xf numFmtId="41" fontId="5" fillId="0" borderId="0" xfId="2" applyFont="1" applyAlignment="1">
      <alignment vertical="center"/>
    </xf>
    <xf numFmtId="176" fontId="5" fillId="0" borderId="0" xfId="0" applyNumberFormat="1" applyFont="1" applyAlignment="1">
      <alignment vertical="center"/>
    </xf>
    <xf numFmtId="164" fontId="5" fillId="0" borderId="0" xfId="3" applyNumberFormat="1" applyFont="1" applyAlignment="1">
      <alignment horizontal="center" vertical="center"/>
    </xf>
    <xf numFmtId="164" fontId="4" fillId="0" borderId="0" xfId="3" applyNumberFormat="1" applyFont="1" applyAlignment="1">
      <alignment vertical="center"/>
    </xf>
    <xf numFmtId="164" fontId="5" fillId="0" borderId="0" xfId="0" applyNumberFormat="1" applyFont="1" applyAlignment="1">
      <alignment vertical="center"/>
    </xf>
    <xf numFmtId="41" fontId="5" fillId="0" borderId="0" xfId="2" applyFont="1" applyAlignment="1">
      <alignment horizontal="left" vertical="center"/>
    </xf>
    <xf numFmtId="41" fontId="4" fillId="0" borderId="0" xfId="2" applyFont="1" applyAlignme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</cellXfs>
  <cellStyles count="5">
    <cellStyle name="Comma" xfId="1" builtinId="3"/>
    <cellStyle name="Comma [0]" xfId="2" builtinId="6"/>
    <cellStyle name="Currency" xfId="3" builtinId="4"/>
    <cellStyle name="Currency [0]" xfId="4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66"/>
  <sheetViews>
    <sheetView tabSelected="1" topLeftCell="A34" workbookViewId="0">
      <selection activeCell="E39" sqref="E39"/>
    </sheetView>
    <sheetView tabSelected="1" workbookViewId="1">
      <selection sqref="A1:G46"/>
    </sheetView>
  </sheetViews>
  <sheetFormatPr defaultRowHeight="13.2" x14ac:dyDescent="0.25"/>
  <cols>
    <col min="1" max="1" width="30.6640625" customWidth="1"/>
    <col min="2" max="2" width="2.6640625" style="1" customWidth="1"/>
    <col min="3" max="3" width="2.6640625" customWidth="1"/>
    <col min="4" max="4" width="6.6640625" style="1" customWidth="1"/>
    <col min="5" max="5" width="9.6640625" customWidth="1"/>
    <col min="6" max="6" width="5.6640625" style="7" customWidth="1"/>
    <col min="7" max="7" width="32.6640625" style="4" customWidth="1"/>
    <col min="8" max="8" width="12.6640625" customWidth="1"/>
    <col min="9" max="9" width="10.6640625" style="8" customWidth="1"/>
    <col min="10" max="10" width="10.6640625" customWidth="1"/>
  </cols>
  <sheetData>
    <row r="1" spans="1:10" ht="15.6" x14ac:dyDescent="0.3">
      <c r="A1" s="28"/>
      <c r="B1" s="2"/>
      <c r="C1" s="28"/>
      <c r="D1" s="3" t="s">
        <v>42</v>
      </c>
      <c r="E1" s="28"/>
      <c r="F1" s="29"/>
      <c r="G1" s="30"/>
    </row>
    <row r="2" spans="1:10" ht="15.6" x14ac:dyDescent="0.3">
      <c r="A2" s="28"/>
      <c r="B2" s="2"/>
      <c r="C2" s="28"/>
      <c r="D2" s="3" t="s">
        <v>33</v>
      </c>
      <c r="E2" s="28"/>
      <c r="F2" s="29"/>
      <c r="G2" s="30"/>
      <c r="I2" s="9"/>
      <c r="J2" s="2"/>
    </row>
    <row r="3" spans="1:10" x14ac:dyDescent="0.25">
      <c r="A3" s="28"/>
      <c r="B3" s="2"/>
      <c r="C3" s="28"/>
      <c r="D3" s="2" t="s">
        <v>9</v>
      </c>
      <c r="E3" s="28"/>
      <c r="F3" s="29"/>
      <c r="G3" s="30"/>
      <c r="H3" s="35"/>
      <c r="I3" s="34"/>
      <c r="J3" s="34"/>
    </row>
    <row r="4" spans="1:10" x14ac:dyDescent="0.25">
      <c r="A4" s="28"/>
      <c r="B4" s="2"/>
      <c r="C4" s="28"/>
      <c r="D4" s="2"/>
      <c r="E4" s="5"/>
      <c r="F4" s="6"/>
      <c r="G4" s="31"/>
      <c r="H4" s="12"/>
      <c r="I4" s="17"/>
      <c r="J4" s="17"/>
    </row>
    <row r="5" spans="1:10" s="12" customFormat="1" ht="14.1" customHeight="1" x14ac:dyDescent="0.25">
      <c r="A5" s="11" t="s">
        <v>0</v>
      </c>
      <c r="B5" s="10"/>
      <c r="C5" s="10"/>
      <c r="D5" s="10"/>
      <c r="E5" s="35" t="s">
        <v>10</v>
      </c>
      <c r="F5" s="36" t="s">
        <v>7</v>
      </c>
      <c r="G5" s="16"/>
      <c r="I5" s="17"/>
      <c r="J5" s="17"/>
    </row>
    <row r="6" spans="1:10" s="12" customFormat="1" ht="14.1" customHeight="1" x14ac:dyDescent="0.25">
      <c r="A6" s="13" t="s">
        <v>41</v>
      </c>
      <c r="B6" s="13">
        <v>3</v>
      </c>
      <c r="C6" s="13" t="s">
        <v>8</v>
      </c>
      <c r="D6" s="37">
        <v>14.8</v>
      </c>
      <c r="E6" s="38">
        <f>B6*D6</f>
        <v>44.400000000000006</v>
      </c>
      <c r="F6" s="39"/>
      <c r="G6" s="40"/>
      <c r="I6" s="21"/>
      <c r="J6" s="21"/>
    </row>
    <row r="7" spans="1:10" s="12" customFormat="1" ht="14.1" customHeight="1" x14ac:dyDescent="0.25">
      <c r="A7" s="13" t="s">
        <v>30</v>
      </c>
      <c r="B7" s="13">
        <v>0</v>
      </c>
      <c r="C7" s="13" t="s">
        <v>8</v>
      </c>
      <c r="D7" s="37">
        <v>0</v>
      </c>
      <c r="E7" s="38">
        <f>B7*D7</f>
        <v>0</v>
      </c>
      <c r="F7" s="39"/>
      <c r="G7" s="40" t="s">
        <v>36</v>
      </c>
      <c r="I7" s="21"/>
      <c r="J7" s="21"/>
    </row>
    <row r="8" spans="1:10" s="12" customFormat="1" ht="14.1" customHeight="1" x14ac:dyDescent="0.25">
      <c r="A8" s="13" t="s">
        <v>39</v>
      </c>
      <c r="B8" s="13">
        <v>1</v>
      </c>
      <c r="C8" s="13" t="s">
        <v>8</v>
      </c>
      <c r="D8" s="37">
        <v>5.5</v>
      </c>
      <c r="E8" s="38">
        <f>B8*D8</f>
        <v>5.5</v>
      </c>
      <c r="F8" s="39"/>
      <c r="G8" s="40" t="s">
        <v>43</v>
      </c>
      <c r="H8" s="13"/>
      <c r="I8" s="21"/>
      <c r="J8" s="21"/>
    </row>
    <row r="9" spans="1:10" s="12" customFormat="1" ht="14.1" customHeight="1" x14ac:dyDescent="0.25">
      <c r="A9" s="13" t="s">
        <v>40</v>
      </c>
      <c r="B9" s="13">
        <v>3</v>
      </c>
      <c r="C9" s="42" t="s">
        <v>8</v>
      </c>
      <c r="D9" s="37">
        <v>3.5</v>
      </c>
      <c r="E9" s="43">
        <f>B9*D9</f>
        <v>10.5</v>
      </c>
      <c r="F9" s="40"/>
      <c r="G9" s="40"/>
      <c r="H9" s="13"/>
      <c r="I9" s="18"/>
      <c r="J9" s="18"/>
    </row>
    <row r="10" spans="1:10" s="12" customFormat="1" ht="14.1" customHeight="1" x14ac:dyDescent="0.25">
      <c r="A10" s="13" t="s">
        <v>2</v>
      </c>
      <c r="B10" s="13"/>
      <c r="C10" s="38"/>
      <c r="D10" s="41"/>
      <c r="E10" s="44">
        <f>SUM(E6:E9)</f>
        <v>60.400000000000006</v>
      </c>
      <c r="F10" s="40">
        <f>E10*100/$E$36</f>
        <v>55.596991064333764</v>
      </c>
      <c r="G10" s="40"/>
      <c r="H10" s="13"/>
      <c r="I10" s="21"/>
      <c r="J10" s="21"/>
    </row>
    <row r="11" spans="1:10" s="12" customFormat="1" ht="14.1" customHeight="1" x14ac:dyDescent="0.25">
      <c r="A11" s="13" t="s">
        <v>1</v>
      </c>
      <c r="B11" s="13"/>
      <c r="C11" s="38"/>
      <c r="D11" s="41"/>
      <c r="E11" s="44"/>
      <c r="F11" s="40"/>
      <c r="G11" s="40"/>
    </row>
    <row r="12" spans="1:10" s="12" customFormat="1" ht="14.1" customHeight="1" x14ac:dyDescent="0.25">
      <c r="A12" s="13" t="s">
        <v>11</v>
      </c>
      <c r="B12" s="13"/>
      <c r="C12" s="38"/>
      <c r="D12" s="41"/>
      <c r="E12" s="38">
        <v>0.6</v>
      </c>
      <c r="F12" s="40">
        <f t="shared" ref="F12:F29" si="0">E12*100/$E$36</f>
        <v>0.55228799070530221</v>
      </c>
      <c r="G12" s="40"/>
      <c r="H12" s="35"/>
      <c r="I12" s="35"/>
      <c r="J12" s="35"/>
    </row>
    <row r="13" spans="1:10" s="12" customFormat="1" ht="14.1" customHeight="1" x14ac:dyDescent="0.25">
      <c r="A13" s="13" t="s">
        <v>22</v>
      </c>
      <c r="B13" s="13"/>
      <c r="C13" s="38"/>
      <c r="D13" s="41"/>
      <c r="E13" s="38">
        <v>0.9</v>
      </c>
      <c r="F13" s="40">
        <f t="shared" si="0"/>
        <v>0.82843198605795332</v>
      </c>
      <c r="G13" s="40"/>
      <c r="H13" s="47"/>
      <c r="I13" s="47"/>
      <c r="J13" s="47"/>
    </row>
    <row r="14" spans="1:10" s="12" customFormat="1" ht="14.1" customHeight="1" x14ac:dyDescent="0.25">
      <c r="A14" s="13" t="s">
        <v>31</v>
      </c>
      <c r="B14" s="13"/>
      <c r="C14" s="38"/>
      <c r="D14" s="41"/>
      <c r="E14" s="38">
        <v>0.8</v>
      </c>
      <c r="F14" s="40">
        <f t="shared" si="0"/>
        <v>0.73638398760706969</v>
      </c>
      <c r="G14" s="40"/>
      <c r="H14" s="47"/>
      <c r="I14" s="47"/>
      <c r="J14" s="47"/>
    </row>
    <row r="15" spans="1:10" s="12" customFormat="1" ht="14.1" customHeight="1" x14ac:dyDescent="0.25">
      <c r="A15" s="13" t="s">
        <v>19</v>
      </c>
      <c r="B15" s="13"/>
      <c r="C15" s="38"/>
      <c r="D15" s="41"/>
      <c r="E15" s="38">
        <v>0.5</v>
      </c>
      <c r="F15" s="40">
        <f t="shared" si="0"/>
        <v>0.46023999225441853</v>
      </c>
      <c r="G15" s="40"/>
      <c r="H15" s="1"/>
      <c r="I15" s="1"/>
      <c r="J15" s="1"/>
    </row>
    <row r="16" spans="1:10" s="12" customFormat="1" ht="14.1" customHeight="1" x14ac:dyDescent="0.25">
      <c r="A16" s="13" t="s">
        <v>28</v>
      </c>
      <c r="B16" s="13"/>
      <c r="C16" s="38"/>
      <c r="D16" s="41"/>
      <c r="E16" s="38">
        <v>0</v>
      </c>
      <c r="F16" s="40">
        <f t="shared" si="0"/>
        <v>0</v>
      </c>
      <c r="G16" s="40" t="s">
        <v>37</v>
      </c>
      <c r="H16" s="1"/>
      <c r="I16" s="1"/>
      <c r="J16" s="1"/>
    </row>
    <row r="17" spans="1:10" s="12" customFormat="1" ht="14.1" customHeight="1" x14ac:dyDescent="0.25">
      <c r="A17" s="13" t="s">
        <v>20</v>
      </c>
      <c r="B17" s="13"/>
      <c r="C17" s="38"/>
      <c r="D17" s="41"/>
      <c r="E17" s="38">
        <v>0</v>
      </c>
      <c r="F17" s="40">
        <f t="shared" si="0"/>
        <v>0</v>
      </c>
      <c r="G17" s="40" t="s">
        <v>37</v>
      </c>
      <c r="H17" s="1"/>
      <c r="I17" s="1"/>
      <c r="J17" s="1"/>
    </row>
    <row r="18" spans="1:10" s="12" customFormat="1" ht="14.1" customHeight="1" x14ac:dyDescent="0.25">
      <c r="A18" s="13" t="s">
        <v>29</v>
      </c>
      <c r="B18" s="13"/>
      <c r="C18" s="38"/>
      <c r="D18" s="41"/>
      <c r="E18" s="38">
        <v>0</v>
      </c>
      <c r="F18" s="40">
        <f t="shared" si="0"/>
        <v>0</v>
      </c>
      <c r="G18" s="45"/>
      <c r="H18" s="1"/>
      <c r="I18" s="1"/>
      <c r="J18" s="1"/>
    </row>
    <row r="19" spans="1:10" s="12" customFormat="1" ht="14.1" customHeight="1" x14ac:dyDescent="0.25">
      <c r="A19" s="13" t="s">
        <v>23</v>
      </c>
      <c r="B19" s="13"/>
      <c r="C19" s="38"/>
      <c r="D19" s="41"/>
      <c r="E19" s="38">
        <v>0.7</v>
      </c>
      <c r="F19" s="40">
        <f t="shared" si="0"/>
        <v>0.64433598915618595</v>
      </c>
      <c r="G19" s="40"/>
      <c r="H19" s="1"/>
      <c r="I19" s="1"/>
      <c r="J19" s="1"/>
    </row>
    <row r="20" spans="1:10" s="12" customFormat="1" ht="14.1" customHeight="1" x14ac:dyDescent="0.25">
      <c r="A20" s="13" t="s">
        <v>27</v>
      </c>
      <c r="B20" s="13"/>
      <c r="C20" s="38"/>
      <c r="D20" s="41"/>
      <c r="E20" s="38">
        <v>0.8</v>
      </c>
      <c r="F20" s="40">
        <f t="shared" si="0"/>
        <v>0.73638398760706969</v>
      </c>
      <c r="G20" s="40"/>
      <c r="H20" s="1"/>
      <c r="I20" s="1"/>
      <c r="J20" s="1"/>
    </row>
    <row r="21" spans="1:10" s="12" customFormat="1" ht="14.1" customHeight="1" x14ac:dyDescent="0.25">
      <c r="A21" s="13" t="s">
        <v>24</v>
      </c>
      <c r="B21" s="13"/>
      <c r="C21" s="38"/>
      <c r="D21" s="41"/>
      <c r="E21" s="38">
        <v>2.1</v>
      </c>
      <c r="F21" s="40">
        <f t="shared" si="0"/>
        <v>1.9330079674685579</v>
      </c>
      <c r="G21" s="40"/>
      <c r="H21" s="1"/>
      <c r="I21" s="1"/>
      <c r="J21" s="1"/>
    </row>
    <row r="22" spans="1:10" s="12" customFormat="1" ht="14.1" customHeight="1" x14ac:dyDescent="0.25">
      <c r="A22" s="13" t="s">
        <v>14</v>
      </c>
      <c r="B22" s="13"/>
      <c r="C22" s="38"/>
      <c r="D22" s="41"/>
      <c r="E22" s="38">
        <v>3.5</v>
      </c>
      <c r="F22" s="40">
        <f t="shared" si="0"/>
        <v>3.2216799457809295</v>
      </c>
      <c r="G22" s="40" t="s">
        <v>38</v>
      </c>
      <c r="H22" s="1"/>
      <c r="I22" s="1"/>
      <c r="J22" s="1"/>
    </row>
    <row r="23" spans="1:10" s="12" customFormat="1" ht="14.1" customHeight="1" x14ac:dyDescent="0.25">
      <c r="A23" s="13" t="s">
        <v>15</v>
      </c>
      <c r="B23" s="13"/>
      <c r="C23" s="38"/>
      <c r="D23" s="41"/>
      <c r="E23" s="43">
        <v>0.5</v>
      </c>
      <c r="F23" s="46">
        <f t="shared" si="0"/>
        <v>0.46023999225441853</v>
      </c>
      <c r="G23" s="40"/>
      <c r="H23" s="1"/>
      <c r="I23" s="1"/>
      <c r="J23" s="1"/>
    </row>
    <row r="24" spans="1:10" s="12" customFormat="1" ht="14.1" customHeight="1" x14ac:dyDescent="0.25">
      <c r="A24" s="10" t="s">
        <v>4</v>
      </c>
      <c r="B24" s="10"/>
      <c r="C24" s="15"/>
      <c r="D24" s="14"/>
      <c r="E24" s="20">
        <f>SUM(E12:E23)+E10</f>
        <v>70.800000000000011</v>
      </c>
      <c r="F24" s="40">
        <f t="shared" si="0"/>
        <v>65.169982903225673</v>
      </c>
      <c r="G24" s="16"/>
      <c r="H24" s="1"/>
      <c r="I24" s="1"/>
      <c r="J24" s="1"/>
    </row>
    <row r="25" spans="1:10" s="12" customFormat="1" ht="14.1" customHeight="1" x14ac:dyDescent="0.25">
      <c r="A25" s="13" t="s">
        <v>21</v>
      </c>
      <c r="B25" s="13"/>
      <c r="C25" s="38"/>
      <c r="D25" s="41">
        <v>5</v>
      </c>
      <c r="E25" s="44">
        <f>E24*D25/100</f>
        <v>3.5400000000000005</v>
      </c>
      <c r="F25" s="40">
        <f t="shared" si="0"/>
        <v>3.2584991451612835</v>
      </c>
      <c r="G25" s="16"/>
      <c r="H25" s="1"/>
      <c r="I25" s="1"/>
      <c r="J25" s="1"/>
    </row>
    <row r="26" spans="1:10" s="12" customFormat="1" ht="14.1" customHeight="1" x14ac:dyDescent="0.25">
      <c r="A26" s="13" t="s">
        <v>3</v>
      </c>
      <c r="B26" s="13"/>
      <c r="C26" s="38"/>
      <c r="D26" s="41"/>
      <c r="E26" s="44">
        <v>0.4</v>
      </c>
      <c r="F26" s="40">
        <f t="shared" si="0"/>
        <v>0.36819199380353484</v>
      </c>
      <c r="G26" s="16"/>
      <c r="H26" s="48"/>
      <c r="I26" s="1"/>
      <c r="J26" s="1"/>
    </row>
    <row r="27" spans="1:10" s="12" customFormat="1" ht="14.1" customHeight="1" x14ac:dyDescent="0.25">
      <c r="A27" s="13" t="s">
        <v>17</v>
      </c>
      <c r="B27" s="13"/>
      <c r="C27" s="38"/>
      <c r="D27" s="41"/>
      <c r="E27" s="38">
        <v>3</v>
      </c>
      <c r="F27" s="40">
        <f t="shared" si="0"/>
        <v>2.7614399535265113</v>
      </c>
      <c r="G27" s="16"/>
      <c r="H27" s="48"/>
      <c r="I27" s="48"/>
      <c r="J27" s="48"/>
    </row>
    <row r="28" spans="1:10" s="12" customFormat="1" ht="14.1" customHeight="1" x14ac:dyDescent="0.25">
      <c r="A28" s="13" t="s">
        <v>16</v>
      </c>
      <c r="B28" s="13"/>
      <c r="C28" s="38"/>
      <c r="D28" s="41"/>
      <c r="E28" s="38">
        <v>6</v>
      </c>
      <c r="F28" s="40">
        <f t="shared" si="0"/>
        <v>5.5228799070530226</v>
      </c>
      <c r="G28" s="16"/>
      <c r="H28" s="48"/>
      <c r="I28" s="48"/>
      <c r="J28" s="48"/>
    </row>
    <row r="29" spans="1:10" s="12" customFormat="1" ht="14.1" customHeight="1" x14ac:dyDescent="0.25">
      <c r="A29" s="13" t="s">
        <v>6</v>
      </c>
      <c r="B29" s="13"/>
      <c r="C29" s="38"/>
      <c r="D29" s="41"/>
      <c r="E29" s="38">
        <v>2</v>
      </c>
      <c r="F29" s="40">
        <f t="shared" si="0"/>
        <v>1.8409599690176741</v>
      </c>
      <c r="G29" s="16"/>
      <c r="H29" s="48"/>
      <c r="I29" s="48"/>
      <c r="J29" s="48"/>
    </row>
    <row r="30" spans="1:10" s="12" customFormat="1" ht="14.1" customHeight="1" x14ac:dyDescent="0.25">
      <c r="A30" s="13" t="s">
        <v>5</v>
      </c>
      <c r="B30" s="13"/>
      <c r="C30" s="38"/>
      <c r="D30" s="41"/>
      <c r="E30" s="13"/>
      <c r="F30" s="40"/>
      <c r="G30" s="16"/>
      <c r="I30" s="23"/>
    </row>
    <row r="31" spans="1:10" s="12" customFormat="1" ht="14.1" customHeight="1" x14ac:dyDescent="0.25">
      <c r="A31" s="13" t="s">
        <v>26</v>
      </c>
      <c r="B31" s="13"/>
      <c r="C31" s="38"/>
      <c r="D31" s="41"/>
      <c r="E31" s="38">
        <f>D6*0.135+(B6-1)*D6*0.13*0.75+D7*0.13+(B7-1)*D7*0.13*0.75+D8*0.5+(B8-1)*D8*0.5*0.75+D9*0.6+(B9-1)*D9*0.6*0.75+SUM(E12:E22)*0.2</f>
        <v>14.864000000000001</v>
      </c>
      <c r="F31" s="40">
        <f t="shared" ref="F31:F36" si="1">E31*100/$E$36</f>
        <v>13.682014489739355</v>
      </c>
      <c r="G31" s="16"/>
      <c r="I31" s="23"/>
    </row>
    <row r="32" spans="1:10" s="12" customFormat="1" ht="14.1" customHeight="1" x14ac:dyDescent="0.25">
      <c r="A32" s="13" t="s">
        <v>25</v>
      </c>
      <c r="B32" s="13"/>
      <c r="C32" s="43"/>
      <c r="D32" s="41"/>
      <c r="E32" s="38">
        <f>0.26*(E31)</f>
        <v>3.8646400000000005</v>
      </c>
      <c r="F32" s="40">
        <f t="shared" si="1"/>
        <v>3.5573237673322327</v>
      </c>
      <c r="G32" s="16"/>
      <c r="I32" s="23"/>
    </row>
    <row r="33" spans="1:9" s="12" customFormat="1" ht="14.1" customHeight="1" x14ac:dyDescent="0.25">
      <c r="A33" s="13" t="s">
        <v>32</v>
      </c>
      <c r="B33" s="13"/>
      <c r="C33" s="43"/>
      <c r="D33" s="41">
        <v>14</v>
      </c>
      <c r="E33" s="43">
        <f>E31*D33/100</f>
        <v>2.0809600000000001</v>
      </c>
      <c r="F33" s="46">
        <f t="shared" si="1"/>
        <v>1.9154820285635097</v>
      </c>
      <c r="G33" s="16"/>
      <c r="I33" s="23"/>
    </row>
    <row r="34" spans="1:9" s="12" customFormat="1" ht="14.1" customHeight="1" x14ac:dyDescent="0.25">
      <c r="A34" s="10" t="s">
        <v>12</v>
      </c>
      <c r="B34" s="10"/>
      <c r="C34" s="19"/>
      <c r="D34" s="14"/>
      <c r="E34" s="19">
        <f>SUM(E31:E33)</f>
        <v>20.809600000000003</v>
      </c>
      <c r="F34" s="46">
        <f t="shared" si="1"/>
        <v>19.1548202856351</v>
      </c>
      <c r="G34" s="16"/>
      <c r="I34" s="24"/>
    </row>
    <row r="35" spans="1:9" s="12" customFormat="1" ht="14.1" customHeight="1" x14ac:dyDescent="0.25">
      <c r="A35" s="13" t="s">
        <v>18</v>
      </c>
      <c r="B35" s="13"/>
      <c r="C35" s="43"/>
      <c r="D35" s="41">
        <v>2</v>
      </c>
      <c r="E35" s="43">
        <f>SUM(E24:E32)*D35/100</f>
        <v>2.0893728000000005</v>
      </c>
      <c r="F35" s="46">
        <f t="shared" si="1"/>
        <v>1.923225842577186</v>
      </c>
      <c r="G35" s="16"/>
      <c r="I35" s="24"/>
    </row>
    <row r="36" spans="1:9" s="12" customFormat="1" ht="14.1" customHeight="1" x14ac:dyDescent="0.25">
      <c r="A36" s="10" t="s">
        <v>13</v>
      </c>
      <c r="B36" s="13"/>
      <c r="C36" s="38"/>
      <c r="D36" s="41"/>
      <c r="E36" s="15">
        <f>SUM(E24:E33)+E35</f>
        <v>108.63897280000003</v>
      </c>
      <c r="F36" s="40">
        <f t="shared" si="1"/>
        <v>100</v>
      </c>
      <c r="G36" s="16"/>
      <c r="I36" s="23"/>
    </row>
    <row r="37" spans="1:9" s="12" customFormat="1" ht="14.1" customHeight="1" x14ac:dyDescent="0.25">
      <c r="A37" s="10"/>
      <c r="B37" s="10"/>
      <c r="C37" s="15"/>
      <c r="D37" s="10"/>
      <c r="E37" s="10"/>
      <c r="F37" s="16"/>
      <c r="G37" s="10"/>
      <c r="I37" s="23"/>
    </row>
    <row r="38" spans="1:9" s="12" customFormat="1" ht="14.1" customHeight="1" x14ac:dyDescent="0.25">
      <c r="A38" s="13" t="s">
        <v>34</v>
      </c>
      <c r="B38" s="13"/>
      <c r="C38" s="38"/>
      <c r="D38" s="13"/>
      <c r="E38" s="25">
        <v>143.69999999999999</v>
      </c>
      <c r="F38" s="16"/>
      <c r="G38" s="10"/>
      <c r="I38" s="23"/>
    </row>
    <row r="39" spans="1:9" s="12" customFormat="1" ht="14.1" customHeight="1" x14ac:dyDescent="0.25">
      <c r="A39" s="13" t="s">
        <v>35</v>
      </c>
      <c r="B39" s="13"/>
      <c r="C39" s="38"/>
      <c r="D39" s="13"/>
      <c r="E39" s="26">
        <f>1000*E36/E38</f>
        <v>756.01233681280473</v>
      </c>
      <c r="F39" s="16"/>
      <c r="G39" s="10"/>
      <c r="I39" s="23"/>
    </row>
    <row r="40" spans="1:9" s="12" customFormat="1" ht="14.1" customHeight="1" x14ac:dyDescent="0.25">
      <c r="A40" s="13"/>
      <c r="B40" s="13"/>
      <c r="C40" s="38"/>
      <c r="D40" s="13"/>
      <c r="E40" s="10"/>
      <c r="F40" s="16"/>
      <c r="G40" s="10"/>
      <c r="I40" s="23"/>
    </row>
    <row r="41" spans="1:9" s="12" customFormat="1" ht="14.1" customHeight="1" x14ac:dyDescent="0.25">
      <c r="A41" s="13"/>
      <c r="B41" s="13"/>
      <c r="C41" s="38"/>
      <c r="D41" s="13"/>
      <c r="E41" s="14"/>
      <c r="F41" s="27"/>
      <c r="G41" s="10"/>
      <c r="I41" s="22"/>
    </row>
    <row r="42" spans="1:9" s="12" customFormat="1" ht="14.1" customHeight="1" x14ac:dyDescent="0.25">
      <c r="A42" s="10"/>
      <c r="B42" s="10"/>
      <c r="C42" s="15"/>
      <c r="D42" s="10"/>
      <c r="E42" s="10"/>
      <c r="F42" s="16"/>
      <c r="G42" s="10"/>
      <c r="I42" s="22"/>
    </row>
    <row r="43" spans="1:9" x14ac:dyDescent="0.25">
      <c r="A43" s="28"/>
      <c r="B43" s="2"/>
      <c r="C43" s="32"/>
      <c r="D43" s="2"/>
      <c r="E43" s="28"/>
      <c r="F43" s="29"/>
      <c r="G43" s="30"/>
    </row>
    <row r="44" spans="1:9" x14ac:dyDescent="0.25">
      <c r="A44" s="28"/>
      <c r="B44" s="2"/>
      <c r="C44" s="32"/>
      <c r="D44" s="2"/>
      <c r="E44" s="28"/>
      <c r="F44" s="29"/>
      <c r="G44" s="30"/>
    </row>
    <row r="45" spans="1:9" hidden="1" x14ac:dyDescent="0.25">
      <c r="A45" s="28"/>
      <c r="B45" s="2"/>
      <c r="C45" s="32"/>
      <c r="D45" s="2"/>
      <c r="E45" s="28"/>
      <c r="F45" s="29"/>
      <c r="G45" s="30"/>
    </row>
    <row r="46" spans="1:9" x14ac:dyDescent="0.25">
      <c r="A46" s="28"/>
      <c r="B46" s="2"/>
      <c r="C46" s="33"/>
      <c r="D46" s="2"/>
      <c r="E46" s="28"/>
      <c r="F46" s="29"/>
      <c r="G46" s="30"/>
    </row>
    <row r="47" spans="1:9" x14ac:dyDescent="0.25">
      <c r="A47" s="28"/>
      <c r="B47" s="2"/>
      <c r="C47" s="28"/>
      <c r="D47" s="2"/>
      <c r="E47" s="28"/>
      <c r="F47" s="29"/>
      <c r="G47" s="30"/>
    </row>
    <row r="48" spans="1:9" x14ac:dyDescent="0.25">
      <c r="A48" s="28"/>
      <c r="B48" s="2"/>
      <c r="C48" s="28"/>
      <c r="D48" s="2"/>
      <c r="E48" s="28"/>
      <c r="F48" s="29"/>
      <c r="G48" s="30"/>
    </row>
    <row r="49" spans="1:7" x14ac:dyDescent="0.25">
      <c r="A49" s="28"/>
      <c r="B49" s="2"/>
      <c r="C49" s="28"/>
      <c r="D49" s="2"/>
      <c r="E49" s="28"/>
      <c r="F49" s="29"/>
      <c r="G49" s="30"/>
    </row>
    <row r="50" spans="1:7" x14ac:dyDescent="0.25">
      <c r="A50" s="28"/>
      <c r="B50" s="2"/>
      <c r="C50" s="28"/>
      <c r="D50" s="2"/>
      <c r="E50" s="28"/>
      <c r="F50" s="29"/>
      <c r="G50" s="30"/>
    </row>
    <row r="51" spans="1:7" x14ac:dyDescent="0.25">
      <c r="A51" s="28"/>
      <c r="B51" s="2"/>
      <c r="C51" s="28"/>
      <c r="D51" s="2"/>
      <c r="E51" s="28"/>
      <c r="F51" s="29"/>
      <c r="G51" s="30"/>
    </row>
    <row r="52" spans="1:7" x14ac:dyDescent="0.25">
      <c r="A52" s="28"/>
      <c r="B52" s="2"/>
      <c r="C52" s="28"/>
      <c r="D52" s="2"/>
      <c r="E52" s="28"/>
      <c r="F52" s="29"/>
      <c r="G52" s="30"/>
    </row>
    <row r="53" spans="1:7" x14ac:dyDescent="0.25">
      <c r="A53" s="28"/>
      <c r="B53" s="2"/>
      <c r="C53" s="28"/>
      <c r="D53" s="2"/>
      <c r="E53" s="28"/>
      <c r="F53" s="29"/>
      <c r="G53" s="30"/>
    </row>
    <row r="54" spans="1:7" x14ac:dyDescent="0.25">
      <c r="A54" s="28"/>
      <c r="B54" s="2"/>
      <c r="C54" s="28"/>
      <c r="D54" s="2"/>
      <c r="E54" s="28"/>
      <c r="F54" s="29"/>
      <c r="G54" s="30"/>
    </row>
    <row r="55" spans="1:7" x14ac:dyDescent="0.25">
      <c r="A55" s="28"/>
      <c r="B55" s="2"/>
      <c r="C55" s="28"/>
      <c r="D55" s="2"/>
      <c r="E55" s="28"/>
      <c r="F55" s="29"/>
      <c r="G55" s="30"/>
    </row>
    <row r="56" spans="1:7" x14ac:dyDescent="0.25">
      <c r="A56" s="28"/>
      <c r="B56" s="2"/>
      <c r="C56" s="28"/>
      <c r="D56" s="2"/>
      <c r="E56" s="28"/>
      <c r="F56" s="29"/>
      <c r="G56" s="30"/>
    </row>
    <row r="57" spans="1:7" x14ac:dyDescent="0.25">
      <c r="A57" s="28"/>
      <c r="B57" s="2"/>
      <c r="C57" s="28"/>
      <c r="D57" s="2"/>
      <c r="E57" s="28"/>
      <c r="F57" s="29"/>
      <c r="G57" s="30"/>
    </row>
    <row r="58" spans="1:7" x14ac:dyDescent="0.25">
      <c r="A58" s="28"/>
      <c r="B58" s="2"/>
      <c r="C58" s="28"/>
      <c r="D58" s="2"/>
      <c r="E58" s="28"/>
      <c r="F58" s="29"/>
      <c r="G58" s="30"/>
    </row>
    <row r="59" spans="1:7" x14ac:dyDescent="0.25">
      <c r="A59" s="28"/>
      <c r="B59" s="2"/>
      <c r="C59" s="28"/>
      <c r="D59" s="2"/>
      <c r="E59" s="28"/>
      <c r="F59" s="29"/>
      <c r="G59" s="30"/>
    </row>
    <row r="60" spans="1:7" x14ac:dyDescent="0.25">
      <c r="A60" s="28"/>
      <c r="B60" s="2"/>
      <c r="C60" s="28"/>
      <c r="D60" s="2"/>
      <c r="E60" s="28"/>
      <c r="F60" s="29"/>
      <c r="G60" s="30"/>
    </row>
    <row r="61" spans="1:7" x14ac:dyDescent="0.25">
      <c r="A61" s="28"/>
      <c r="B61" s="2"/>
      <c r="C61" s="28"/>
      <c r="D61" s="2"/>
      <c r="E61" s="28"/>
      <c r="F61" s="29"/>
      <c r="G61" s="30"/>
    </row>
    <row r="62" spans="1:7" x14ac:dyDescent="0.25">
      <c r="A62" s="28"/>
      <c r="B62" s="2"/>
      <c r="C62" s="28"/>
      <c r="D62" s="2"/>
      <c r="E62" s="28"/>
      <c r="F62" s="29"/>
      <c r="G62" s="30"/>
    </row>
    <row r="63" spans="1:7" x14ac:dyDescent="0.25">
      <c r="A63" s="28"/>
      <c r="B63" s="2"/>
      <c r="C63" s="28"/>
      <c r="D63" s="2"/>
      <c r="E63" s="28"/>
      <c r="F63" s="29"/>
      <c r="G63" s="30"/>
    </row>
    <row r="64" spans="1:7" x14ac:dyDescent="0.25">
      <c r="A64" s="28"/>
      <c r="B64" s="2"/>
      <c r="C64" s="28"/>
      <c r="D64" s="2"/>
      <c r="E64" s="28"/>
      <c r="F64" s="29"/>
      <c r="G64" s="30"/>
    </row>
    <row r="65" spans="1:7" x14ac:dyDescent="0.25">
      <c r="A65" s="28"/>
      <c r="B65" s="2"/>
      <c r="C65" s="28"/>
      <c r="D65" s="2"/>
      <c r="E65" s="28"/>
      <c r="F65" s="29"/>
      <c r="G65" s="30"/>
    </row>
    <row r="66" spans="1:7" x14ac:dyDescent="0.25">
      <c r="A66" s="28"/>
      <c r="B66" s="2"/>
      <c r="C66" s="28"/>
      <c r="D66" s="2"/>
      <c r="E66" s="28"/>
      <c r="F66" s="29"/>
      <c r="G66" s="30"/>
    </row>
  </sheetData>
  <printOptions gridLines="1"/>
  <pageMargins left="0.75" right="0.75" top="1" bottom="1" header="0.5" footer="0.5"/>
  <pageSetup orientation="portrait" r:id="rId1"/>
  <headerFooter alignWithMargins="0">
    <oddHeader>&amp;L&amp;D&amp;R&amp;T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  <sheetView workbookViewId="1"/>
  </sheetViews>
  <sheetFormatPr defaultRowHeight="13.2" x14ac:dyDescent="0.25"/>
  <sheetData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130 MW</vt:lpstr>
      <vt:lpstr>Sheet3</vt:lpstr>
      <vt:lpstr>'130 MW'!Print_Area</vt:lpstr>
    </vt:vector>
  </TitlesOfParts>
  <Company>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</dc:creator>
  <cp:lastModifiedBy>Havlíček Jan</cp:lastModifiedBy>
  <cp:lastPrinted>2000-06-15T22:14:32Z</cp:lastPrinted>
  <dcterms:created xsi:type="dcterms:W3CDTF">1999-05-30T01:34:22Z</dcterms:created>
  <dcterms:modified xsi:type="dcterms:W3CDTF">2023-09-10T11:37:21Z</dcterms:modified>
</cp:coreProperties>
</file>