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0" windowWidth="12096" windowHeight="8736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<sst xmlns="http://schemas.openxmlformats.org/spreadsheetml/2006/main" count="370" uniqueCount="148">
  <si>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</si>
  <si>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</si>
  <si>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</si>
  <si>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</si>
  <si>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</si>
  <si>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</si>
  <si>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</si>
  <si>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</si>
  <si>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</si>
  <si>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</si>
  <si>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</si>
  <si>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</si>
  <si>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</si>
  <si>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</si>
  <si>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</si>
  <si>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</si>
  <si>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</si>
  <si>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</si>
  <si>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</si>
  <si>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</si>
  <si>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</si>
  <si>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</si>
  <si>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</si>
  <si>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</si>
  <si>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</si>
  <si>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</si>
  <si>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</si>
  <si>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</si>
  <si>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</si>
  <si>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</si>
  <si>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</si>
  <si>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</si>
  <si>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</si>
  <si>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</si>
  <si>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</si>
  <si>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</si>
  <si>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</si>
  <si>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</si>
  <si>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</si>
  <si>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</si>
  <si>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</si>
  <si>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</si>
  <si>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</si>
  <si>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</si>
  <si>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</si>
  <si>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</si>
  <si>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</si>
  <si>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</si>
  <si>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</si>
  <si>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</si>
  <si>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</si>
  <si>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</si>
  <si>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</si>
  <si>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</si>
  <si>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</si>
  <si>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</si>
  <si>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</si>
  <si>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</si>
  <si>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</si>
  <si>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</si>
  <si>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</si>
  <si>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</si>
  <si>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</si>
  <si>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</si>
  <si>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</si>
  <si>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</si>
  <si>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</si>
  <si>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</si>
  <si>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</si>
  <si>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</si>
  <si>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</si>
  <si>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</si>
  <si>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</si>
  <si>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</si>
  <si>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</si>
  <si>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</si>
  <si>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</si>
  <si>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</si>
  <si>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</si>
  <si>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</si>
  <si>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</si>
  <si>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</si>
  <si>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</si>
  <si>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</si>
  <si>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</si>
  <si>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</si>
  <si>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</si>
  <si>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</si>
  <si>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</si>
  <si>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</si>
  <si>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</si>
  <si>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</si>
  <si>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</si>
  <si>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</si>
  <si>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</si>
  <si>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</si>
  <si>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</si>
  <si>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</si>
  <si>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</si>
  <si>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</si>
  <si>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</si>
  <si>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</si>
  <si>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</si>
  <si>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</si>
  <si>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</si>
  <si>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</si>
  <si>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</si>
  <si>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</si>
  <si>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</si>
  <si>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</si>
  <si>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</si>
  <si>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</si>
  <si>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</si>
  <si>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</si>
  <si>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</si>
  <si>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</si>
  <si>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</si>
  <si>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</si>
  <si>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</si>
  <si>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</si>
  <si>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</si>
  <si>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</si>
  <si>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</si>
  <si>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P00505330</t>
  </si>
  <si>
    <t>Scott</t>
  </si>
  <si>
    <t>Susan C.</t>
  </si>
  <si>
    <t>Sr. Counsel</t>
  </si>
  <si>
    <t>EB4788</t>
  </si>
  <si>
    <t>713-853-0596</t>
  </si>
  <si>
    <t>52503500</t>
  </si>
  <si>
    <t>9000021</t>
  </si>
  <si>
    <t>T</t>
  </si>
  <si>
    <t>FERC cafeteria - meeting with FERC</t>
  </si>
  <si>
    <t>self - lunch</t>
  </si>
  <si>
    <t>PrimeCo - monthly cell phone service from 11/15/00 to 12/14/00.</t>
  </si>
  <si>
    <t>52003500</t>
  </si>
  <si>
    <t>1/8/01-1/9/01</t>
  </si>
  <si>
    <t>Airfare:  Round trip Houston to Washington, DC for FERC meeting</t>
  </si>
  <si>
    <t>P</t>
  </si>
  <si>
    <t>Hotel:  Willard Inter-Continental, Washington, DC for FERC meeting</t>
  </si>
  <si>
    <t>Parking:  Parking at IAH re: above</t>
  </si>
  <si>
    <t>PC</t>
  </si>
  <si>
    <t>10/30-10/31/00</t>
  </si>
  <si>
    <t>10/3-10/4/00</t>
  </si>
  <si>
    <t>Mileage:  to/from IAH re: above (2001 rate is 34.5 cents/mile)</t>
  </si>
  <si>
    <t>Mileage:  to/from IAH re: FERC meeting on 10/4/00 (2000 rate was 32.5 cents/mile)</t>
  </si>
  <si>
    <t>Mileage:  to/from IAH re: PG&amp;E meeting on 10/31/00 (2000 rate was 32.5 cents/mile)</t>
  </si>
  <si>
    <t>52004500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</si>
</sst>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5" customWidth="1"/>
    <col min="2" max="2" width="10.6640625" style="285" customWidth="1"/>
    <col min="3" max="3" width="6.109375" style="285" customWidth="1"/>
    <col min="4" max="4" width="8" style="285" customWidth="1"/>
    <col min="5" max="5" width="6.5546875" style="285" customWidth="1"/>
    <col min="6" max="7" width="6.6640625" style="285" customWidth="1"/>
    <col min="8" max="8" width="11.6640625" style="285" customWidth="1"/>
    <col min="9" max="9" width="7.5546875" style="285" customWidth="1"/>
    <col min="10" max="10" width="11.109375" style="358" customWidth="1"/>
    <col min="11" max="11" width="8.44140625" style="358" customWidth="1"/>
    <col min="12" max="16384" width="9.109375" style="285"/>
  </cols>
  <sheetData>
    <row r="1" spans="1:11" ht="13.5" customHeight="1" x14ac:dyDescent="0.3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6.44</v>
      </c>
      <c r="B3" s="344" t="str">
        <f>'Short Form'!A29</f>
        <v>52003500</v>
      </c>
      <c r="C3" s="290" t="str">
        <f>'Short Form'!B29</f>
        <v>0366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51.75</v>
      </c>
      <c r="B5" s="290" t="str">
        <f>'Short Form'!A44</f>
        <v>52503500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 t="str">
        <f>'Short Form'!I44</f>
        <v>9000021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1942.26</v>
      </c>
      <c r="B7" s="290" t="str">
        <f>'Travel Form'!B49</f>
        <v>52004500</v>
      </c>
      <c r="C7" s="290" t="str">
        <f>'Travel Form'!C49</f>
        <v>0366</v>
      </c>
      <c r="D7" s="386" t="str">
        <f>'Travel Form'!D49:G49</f>
        <v>111679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3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7">
        <f>'Misc. Exp. Sup'!D49</f>
        <v>0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5">
      <c r="A43" s="363">
        <f>SUM(A3:A42)</f>
        <v>2000.45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D36" zoomScale="80" workbookViewId="0">
      <selection activeCell="N16" sqref="N1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4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36902</v>
      </c>
      <c r="P2" s="259">
        <f ca="1">TODAY()</f>
        <v>36902</v>
      </c>
    </row>
    <row r="3" spans="1:64" ht="20.25" customHeight="1" x14ac:dyDescent="0.4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6" t="s">
        <v>124</v>
      </c>
      <c r="B6" s="120"/>
      <c r="C6" s="120"/>
      <c r="D6"/>
      <c r="E6" s="287" t="s">
        <v>125</v>
      </c>
      <c r="F6" s="120"/>
      <c r="G6" s="120"/>
      <c r="H6" s="173" t="s">
        <v>126</v>
      </c>
      <c r="I6" s="120"/>
      <c r="J6" s="175"/>
      <c r="K6" s="141" t="s">
        <v>123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6" t="s">
        <v>121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5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3">
      <c r="A14" s="145">
        <v>36900</v>
      </c>
      <c r="B14" s="134" t="s">
        <v>131</v>
      </c>
      <c r="C14" s="125" t="s">
        <v>132</v>
      </c>
      <c r="D14" s="154"/>
      <c r="E14" s="154"/>
      <c r="F14" s="155"/>
      <c r="G14" s="156"/>
      <c r="H14" s="263" t="s">
        <v>133</v>
      </c>
      <c r="I14" s="260"/>
      <c r="J14" s="261"/>
      <c r="K14" s="261"/>
      <c r="L14" s="257">
        <v>6.44</v>
      </c>
      <c r="M14" s="194"/>
      <c r="N14" s="187">
        <f>IF(M14=" ",L14*1,L14*M14)</f>
        <v>6.44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3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3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3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3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3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3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3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3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3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3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3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3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5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6.44</v>
      </c>
    </row>
    <row r="28" spans="1:64" ht="24" customHeight="1" x14ac:dyDescent="0.25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5">
      <c r="A29" s="294" t="s">
        <v>135</v>
      </c>
      <c r="B29" s="294" t="s">
        <v>121</v>
      </c>
      <c r="C29" s="394" t="s">
        <v>122</v>
      </c>
      <c r="D29" s="395"/>
      <c r="E29" s="395"/>
      <c r="F29" s="396"/>
      <c r="G29" s="402"/>
      <c r="H29" s="403"/>
      <c r="I29" s="293"/>
      <c r="J29" s="331"/>
      <c r="K29" s="66"/>
      <c r="L29" s="304" t="s">
        <v>23</v>
      </c>
      <c r="M29" s="304"/>
      <c r="N29" s="182">
        <f>SUM(N27:N28)</f>
        <v>6.44</v>
      </c>
    </row>
    <row r="30" spans="1:64" ht="24" customHeight="1" x14ac:dyDescent="0.25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3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3">
      <c r="A34" s="145">
        <v>36875</v>
      </c>
      <c r="B34" s="128" t="s">
        <v>134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51.75</v>
      </c>
      <c r="M34" s="194"/>
      <c r="N34" s="187">
        <f t="shared" ref="N34:N41" si="1">IF(M34=" ",L34*1,L34*M34)</f>
        <v>51.75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3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3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3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3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3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3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3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5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51.75</v>
      </c>
    </row>
    <row r="43" spans="1:64" ht="24" customHeight="1" x14ac:dyDescent="0.25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5">
      <c r="A44" s="294" t="s">
        <v>129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 t="s">
        <v>130</v>
      </c>
      <c r="J44" s="331"/>
      <c r="K44" s="121"/>
      <c r="L44" s="304" t="s">
        <v>28</v>
      </c>
      <c r="M44" s="304"/>
      <c r="N44" s="182">
        <f>SUM(N42:N43)</f>
        <v>51.75</v>
      </c>
    </row>
    <row r="45" spans="1:64" ht="24.75" customHeight="1" x14ac:dyDescent="0.25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1942.26</v>
      </c>
    </row>
    <row r="49" spans="1:64" ht="24" customHeight="1" x14ac:dyDescent="0.25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2000.45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3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3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2000.45</v>
      </c>
    </row>
    <row r="53" spans="1:64" ht="24" customHeight="1" x14ac:dyDescent="0.25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5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5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036902</v>
      </c>
      <c r="D62" s="110" t="str">
        <f>TEXT($K$6,"#########")</f>
        <v>P00505330</v>
      </c>
      <c r="E62" s="249" t="str">
        <f>TEXT($N$52,"######0.00")</f>
        <v>2000.45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5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G1" zoomScale="80" workbookViewId="0">
      <selection activeCell="L17" sqref="L17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 t="s">
        <v>60</v>
      </c>
      <c r="B12" s="147" t="s">
        <v>136</v>
      </c>
      <c r="C12" s="136" t="s">
        <v>137</v>
      </c>
      <c r="D12" s="165"/>
      <c r="E12" s="165"/>
      <c r="F12" s="165"/>
      <c r="G12" s="166"/>
      <c r="H12" s="165"/>
      <c r="I12" s="167"/>
      <c r="J12" s="165"/>
      <c r="K12" s="165"/>
      <c r="L12" s="253" t="s">
        <v>138</v>
      </c>
      <c r="M12" s="385">
        <v>1507.61</v>
      </c>
      <c r="N12" s="256"/>
      <c r="O12" s="187">
        <f t="shared" ref="O12:O27" si="0">IF(N12=" ",M12*1,M12*N12)</f>
        <v>1507.61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 t="s">
        <v>60</v>
      </c>
      <c r="B13" s="147">
        <v>36899</v>
      </c>
      <c r="C13" s="123" t="s">
        <v>139</v>
      </c>
      <c r="D13" s="165"/>
      <c r="E13" s="165"/>
      <c r="F13" s="165"/>
      <c r="G13" s="166"/>
      <c r="H13" s="165"/>
      <c r="I13" s="165"/>
      <c r="J13" s="165"/>
      <c r="K13" s="165"/>
      <c r="L13" s="253"/>
      <c r="M13" s="385">
        <v>354.95</v>
      </c>
      <c r="N13" s="256"/>
      <c r="O13" s="187">
        <f t="shared" si="0"/>
        <v>354.95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 t="s">
        <v>60</v>
      </c>
      <c r="B14" s="147" t="s">
        <v>136</v>
      </c>
      <c r="C14" s="123" t="s">
        <v>140</v>
      </c>
      <c r="D14" s="165"/>
      <c r="E14" s="165"/>
      <c r="F14" s="165"/>
      <c r="G14" s="166"/>
      <c r="H14" s="165"/>
      <c r="I14" s="165"/>
      <c r="J14" s="165"/>
      <c r="K14" s="165"/>
      <c r="L14" s="253" t="s">
        <v>141</v>
      </c>
      <c r="M14" s="385">
        <v>20</v>
      </c>
      <c r="N14" s="256"/>
      <c r="O14" s="187">
        <f t="shared" si="0"/>
        <v>20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 t="s">
        <v>60</v>
      </c>
      <c r="B15" s="147" t="s">
        <v>136</v>
      </c>
      <c r="C15" s="123" t="s">
        <v>144</v>
      </c>
      <c r="D15" s="165"/>
      <c r="E15" s="165"/>
      <c r="F15" s="165"/>
      <c r="G15" s="166"/>
      <c r="H15" s="165"/>
      <c r="I15" s="165"/>
      <c r="J15" s="165"/>
      <c r="K15" s="165"/>
      <c r="L15" s="253" t="s">
        <v>141</v>
      </c>
      <c r="M15" s="385">
        <v>60</v>
      </c>
      <c r="N15" s="256">
        <v>0.34499999999999997</v>
      </c>
      <c r="O15" s="187">
        <f t="shared" si="0"/>
        <v>20.7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 t="s">
        <v>60</v>
      </c>
      <c r="B16" s="147" t="s">
        <v>143</v>
      </c>
      <c r="C16" s="123" t="s">
        <v>145</v>
      </c>
      <c r="D16" s="165"/>
      <c r="E16" s="165"/>
      <c r="F16" s="165"/>
      <c r="G16" s="166"/>
      <c r="H16" s="165"/>
      <c r="I16" s="165"/>
      <c r="J16" s="165"/>
      <c r="K16" s="165"/>
      <c r="L16" s="253" t="s">
        <v>141</v>
      </c>
      <c r="M16" s="385">
        <v>60</v>
      </c>
      <c r="N16" s="256">
        <v>0.32500000000000001</v>
      </c>
      <c r="O16" s="187">
        <f t="shared" si="0"/>
        <v>19.5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 t="s">
        <v>60</v>
      </c>
      <c r="B17" s="147" t="s">
        <v>142</v>
      </c>
      <c r="C17" s="123" t="s">
        <v>146</v>
      </c>
      <c r="D17" s="165"/>
      <c r="E17" s="165"/>
      <c r="F17" s="165"/>
      <c r="G17" s="166"/>
      <c r="H17" s="165"/>
      <c r="I17" s="165"/>
      <c r="J17" s="165"/>
      <c r="K17" s="165"/>
      <c r="L17" s="253" t="s">
        <v>141</v>
      </c>
      <c r="M17" s="385">
        <v>60</v>
      </c>
      <c r="N17" s="256">
        <v>0.32500000000000001</v>
      </c>
      <c r="O17" s="187">
        <f t="shared" si="0"/>
        <v>19.5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1942.26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 t="s">
        <v>60</v>
      </c>
      <c r="B49" s="335" t="s">
        <v>147</v>
      </c>
      <c r="C49" s="336" t="s">
        <v>121</v>
      </c>
      <c r="D49" s="404" t="s">
        <v>122</v>
      </c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1942.26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1942.26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/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2000-12-08T17:11:50Z</cp:lastPrinted>
  <dcterms:created xsi:type="dcterms:W3CDTF">1997-11-03T17:34:07Z</dcterms:created>
  <dcterms:modified xsi:type="dcterms:W3CDTF">2023-09-10T11:37:28Z</dcterms:modified>
</cp:coreProperties>
</file>