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9" i="1" l="1"/>
  <c r="G9" i="1"/>
  <c r="E10" i="1"/>
  <c r="G10" i="1"/>
  <c r="E11" i="1"/>
  <c r="G11" i="1"/>
  <c r="E12" i="1"/>
  <c r="G12" i="1"/>
  <c r="E13" i="1"/>
  <c r="G13" i="1"/>
  <c r="E20" i="1"/>
  <c r="G20" i="1"/>
  <c r="E21" i="1"/>
  <c r="G21" i="1"/>
  <c r="E32" i="1"/>
  <c r="G32" i="1"/>
  <c r="E33" i="1"/>
  <c r="G33" i="1"/>
  <c r="E44" i="1"/>
  <c r="G44" i="1"/>
  <c r="E45" i="1"/>
  <c r="G45" i="1"/>
  <c r="E55" i="1"/>
  <c r="G55" i="1"/>
  <c r="E56" i="1"/>
  <c r="G56" i="1"/>
  <c r="E63" i="1"/>
  <c r="G63" i="1"/>
  <c r="E64" i="1"/>
  <c r="G64" i="1"/>
</calcChain>
</file>

<file path=xl/sharedStrings.xml><?xml version="1.0" encoding="utf-8"?>
<sst xmlns="http://schemas.openxmlformats.org/spreadsheetml/2006/main" count="68" uniqueCount="41">
  <si>
    <t>July 01'</t>
  </si>
  <si>
    <t># of days in the month</t>
  </si>
  <si>
    <t>West</t>
  </si>
  <si>
    <t>East</t>
  </si>
  <si>
    <t># of peak days in the month</t>
  </si>
  <si>
    <t># of offpeak days in the month</t>
  </si>
  <si>
    <t># of hours in the month</t>
  </si>
  <si>
    <t># of peak hours in the month</t>
  </si>
  <si>
    <t># of offpeak hours in the month</t>
  </si>
  <si>
    <t># of peak hours per peak day</t>
  </si>
  <si>
    <t># of offpeak hours per peak day</t>
  </si>
  <si>
    <t># of offpeak hours per offpeak day</t>
  </si>
  <si>
    <t>(1) MWH</t>
  </si>
  <si>
    <t>(2) KWH</t>
  </si>
  <si>
    <t>If D charge frequency is per:</t>
  </si>
  <si>
    <t>D charge volume (in MW)=</t>
  </si>
  <si>
    <t>D charge price (in $)=</t>
  </si>
  <si>
    <t xml:space="preserve">strip is for HE7-HE22 (in hrs) = </t>
  </si>
  <si>
    <t># of peak hours per week</t>
  </si>
  <si>
    <t># of total hours per week</t>
  </si>
  <si>
    <t xml:space="preserve">strip is for HE1-HE24 (in hrs) = </t>
  </si>
  <si>
    <t>Scenario I: example deal #555373.1</t>
  </si>
  <si>
    <t>Scenario II: example deal #671184.1</t>
  </si>
  <si>
    <t xml:space="preserve">strip is for HE1-HE6 (in hrs) = </t>
  </si>
  <si>
    <t xml:space="preserve">strip is for HE23-HE24 (in hrs) = </t>
  </si>
  <si>
    <t>(1) MWM</t>
  </si>
  <si>
    <t>(2) KWM</t>
  </si>
  <si>
    <t>In words:</t>
  </si>
  <si>
    <t>(1) MW Month</t>
  </si>
  <si>
    <t>(2) KW Month</t>
  </si>
  <si>
    <t>If demand charge frequency is per MW Month, demand charge per day = (1/# of peak hours in the month) * # of hours per day * demand charge volume in MW * demand charge price in $</t>
  </si>
  <si>
    <t>If demand charge frequency is per KW Month, demand charge per day = (1,000/# of peak hours in the month) * # of hours per day * demand charge volume in MW * demand charge price in $</t>
  </si>
  <si>
    <t>i.e. strip is only for peak hours</t>
  </si>
  <si>
    <t>i.e. strip is for all day (all hours)</t>
  </si>
  <si>
    <t>Scenario III: example deal #691857.1</t>
  </si>
  <si>
    <t>If demand charge frequency is per MW Hour, demand charge per day = # of hours per day * demand charge volume in MW * demand charge price in $</t>
  </si>
  <si>
    <t>If demand charge frequency is per KW Hour, demand charge per day = 1,000 * # of hours per day * demand charge volume in MW * demand charge price in $</t>
  </si>
  <si>
    <t>Scenario IV: example deal #651928.1</t>
  </si>
  <si>
    <t>If demand charge frequency is per MW Month, demand charge per day = (1/total hours in the month) * # of hours per day * demand charge volume in MW * demand charge price in $</t>
  </si>
  <si>
    <t>If demand charge frequency is per KW Month, demand charge per day = (1,000/total hours in the month) * # of hours per day * demand charge volume in MW * demand charge price in $</t>
  </si>
  <si>
    <t>Total Demand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</si>
</sst>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 applyFill="1"/>
    <xf numFmtId="44" fontId="0" fillId="0" borderId="0" xfId="2" applyFont="1" applyFill="1"/>
    <xf numFmtId="0" fontId="0" fillId="0" borderId="0" xfId="0" applyFill="1"/>
    <xf numFmtId="0" fontId="2" fillId="0" borderId="0" xfId="0" applyFont="1" applyFill="1"/>
    <xf numFmtId="0" fontId="0" fillId="0" borderId="0" xfId="0" quotePrefix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pane ySplit="13" topLeftCell="A14" activePane="bottomLeft" state="frozen"/>
      <selection pane="bottomLeft" activeCell="J18" sqref="J18"/>
    </sheetView>
  </sheetViews>
  <sheetFormatPr defaultColWidth="9.109375" defaultRowHeight="13.2" x14ac:dyDescent="0.25"/>
  <cols>
    <col min="1" max="1" width="11.44140625" style="3" customWidth="1"/>
    <col min="2" max="2" width="14.33203125" style="3" customWidth="1"/>
    <col min="3" max="4" width="9.109375" style="3"/>
    <col min="5" max="5" width="14.88671875" style="3" customWidth="1"/>
    <col min="6" max="6" width="9.109375" style="3"/>
    <col min="7" max="7" width="14.88671875" style="3" bestFit="1" customWidth="1"/>
    <col min="8" max="16384" width="9.109375" style="3"/>
  </cols>
  <sheetData>
    <row r="1" spans="1:7" x14ac:dyDescent="0.25">
      <c r="A1" s="3" t="s">
        <v>0</v>
      </c>
      <c r="E1" s="3" t="s">
        <v>2</v>
      </c>
      <c r="G1" s="3" t="s">
        <v>3</v>
      </c>
    </row>
    <row r="3" spans="1:7" x14ac:dyDescent="0.25">
      <c r="A3" s="3" t="s">
        <v>9</v>
      </c>
      <c r="E3" s="3">
        <v>16</v>
      </c>
      <c r="G3" s="3">
        <v>16</v>
      </c>
    </row>
    <row r="4" spans="1:7" x14ac:dyDescent="0.25">
      <c r="A4" s="3" t="s">
        <v>10</v>
      </c>
      <c r="E4" s="3">
        <v>8</v>
      </c>
      <c r="G4" s="3">
        <v>8</v>
      </c>
    </row>
    <row r="5" spans="1:7" x14ac:dyDescent="0.25">
      <c r="A5" s="3" t="s">
        <v>11</v>
      </c>
      <c r="E5" s="3">
        <v>24</v>
      </c>
      <c r="G5" s="3">
        <v>24</v>
      </c>
    </row>
    <row r="6" spans="1:7" x14ac:dyDescent="0.25">
      <c r="A6" s="3" t="s">
        <v>1</v>
      </c>
      <c r="E6" s="3">
        <v>31</v>
      </c>
      <c r="G6" s="3">
        <v>31</v>
      </c>
    </row>
    <row r="7" spans="1:7" x14ac:dyDescent="0.25">
      <c r="A7" s="3" t="s">
        <v>4</v>
      </c>
      <c r="E7" s="3">
        <v>25</v>
      </c>
      <c r="G7" s="3">
        <v>21</v>
      </c>
    </row>
    <row r="8" spans="1:7" x14ac:dyDescent="0.25">
      <c r="A8" s="3" t="s">
        <v>5</v>
      </c>
      <c r="E8" s="3">
        <v>6</v>
      </c>
      <c r="G8" s="3">
        <v>10</v>
      </c>
    </row>
    <row r="9" spans="1:7" x14ac:dyDescent="0.25">
      <c r="A9" s="3" t="s">
        <v>6</v>
      </c>
      <c r="E9" s="3">
        <f>E6*24</f>
        <v>744</v>
      </c>
      <c r="G9" s="3">
        <f>G6*24</f>
        <v>744</v>
      </c>
    </row>
    <row r="10" spans="1:7" x14ac:dyDescent="0.25">
      <c r="A10" s="3" t="s">
        <v>7</v>
      </c>
      <c r="E10" s="3">
        <f>E7*E3</f>
        <v>400</v>
      </c>
      <c r="G10" s="3">
        <f>G7*G3</f>
        <v>336</v>
      </c>
    </row>
    <row r="11" spans="1:7" x14ac:dyDescent="0.25">
      <c r="A11" s="3" t="s">
        <v>8</v>
      </c>
      <c r="E11" s="3">
        <f>E7*E4+E8*E5</f>
        <v>344</v>
      </c>
      <c r="G11" s="3">
        <f>G7*G4+G8*G5</f>
        <v>408</v>
      </c>
    </row>
    <row r="12" spans="1:7" x14ac:dyDescent="0.25">
      <c r="A12" s="3" t="s">
        <v>18</v>
      </c>
      <c r="E12" s="3">
        <f>6*16</f>
        <v>96</v>
      </c>
      <c r="G12" s="3">
        <f>5*16</f>
        <v>80</v>
      </c>
    </row>
    <row r="13" spans="1:7" x14ac:dyDescent="0.25">
      <c r="A13" s="3" t="s">
        <v>19</v>
      </c>
      <c r="E13" s="3">
        <f>7*24</f>
        <v>168</v>
      </c>
      <c r="G13" s="3">
        <f>7*24</f>
        <v>168</v>
      </c>
    </row>
    <row r="15" spans="1:7" x14ac:dyDescent="0.25">
      <c r="A15" s="4" t="s">
        <v>21</v>
      </c>
    </row>
    <row r="16" spans="1:7" x14ac:dyDescent="0.25">
      <c r="A16" s="3" t="s">
        <v>17</v>
      </c>
      <c r="C16" s="3">
        <v>16</v>
      </c>
      <c r="D16" s="5" t="s">
        <v>32</v>
      </c>
    </row>
    <row r="17" spans="1:7" x14ac:dyDescent="0.25">
      <c r="A17" s="3" t="s">
        <v>15</v>
      </c>
      <c r="C17" s="3">
        <v>25</v>
      </c>
    </row>
    <row r="18" spans="1:7" x14ac:dyDescent="0.25">
      <c r="A18" s="3" t="s">
        <v>16</v>
      </c>
      <c r="C18" s="3">
        <v>-41</v>
      </c>
    </row>
    <row r="19" spans="1:7" x14ac:dyDescent="0.25">
      <c r="A19" s="3" t="s">
        <v>14</v>
      </c>
      <c r="E19" s="3" t="s">
        <v>40</v>
      </c>
    </row>
    <row r="20" spans="1:7" x14ac:dyDescent="0.25">
      <c r="A20" s="3" t="s">
        <v>28</v>
      </c>
      <c r="E20" s="2">
        <f>1/E10*$C$16*$C$17*$C$18</f>
        <v>-41</v>
      </c>
      <c r="F20" s="2"/>
      <c r="G20" s="2">
        <f>1/G10*$C$16*$C$17*$C$18</f>
        <v>-48.80952380952381</v>
      </c>
    </row>
    <row r="21" spans="1:7" x14ac:dyDescent="0.25">
      <c r="A21" s="3" t="s">
        <v>29</v>
      </c>
      <c r="E21" s="2">
        <f>1000/E10*$C$16*$C$17*$C$18</f>
        <v>-41000</v>
      </c>
      <c r="F21" s="2"/>
      <c r="G21" s="2">
        <f>1000/G10*$C$16*$C$17*$C$18</f>
        <v>-48809.523809523816</v>
      </c>
    </row>
    <row r="22" spans="1:7" x14ac:dyDescent="0.25">
      <c r="E22" s="1"/>
      <c r="F22" s="1"/>
      <c r="G22" s="1"/>
    </row>
    <row r="23" spans="1:7" x14ac:dyDescent="0.25">
      <c r="A23" s="3" t="s">
        <v>27</v>
      </c>
      <c r="E23" s="1"/>
      <c r="F23" s="1"/>
      <c r="G23" s="1"/>
    </row>
    <row r="24" spans="1:7" x14ac:dyDescent="0.25">
      <c r="A24" s="3" t="s">
        <v>30</v>
      </c>
      <c r="E24" s="1"/>
      <c r="F24" s="1"/>
      <c r="G24" s="1"/>
    </row>
    <row r="25" spans="1:7" x14ac:dyDescent="0.25">
      <c r="A25" s="3" t="s">
        <v>31</v>
      </c>
      <c r="E25" s="1"/>
      <c r="F25" s="1"/>
      <c r="G25" s="1"/>
    </row>
    <row r="26" spans="1:7" x14ac:dyDescent="0.25">
      <c r="E26" s="1"/>
      <c r="F26" s="1"/>
      <c r="G26" s="1"/>
    </row>
    <row r="27" spans="1:7" x14ac:dyDescent="0.25">
      <c r="A27" s="4" t="s">
        <v>22</v>
      </c>
    </row>
    <row r="28" spans="1:7" x14ac:dyDescent="0.25">
      <c r="A28" s="3" t="s">
        <v>20</v>
      </c>
      <c r="C28" s="3">
        <v>24</v>
      </c>
      <c r="D28" s="5" t="s">
        <v>33</v>
      </c>
    </row>
    <row r="29" spans="1:7" x14ac:dyDescent="0.25">
      <c r="A29" s="3" t="s">
        <v>15</v>
      </c>
      <c r="C29" s="3">
        <v>11</v>
      </c>
    </row>
    <row r="30" spans="1:7" x14ac:dyDescent="0.25">
      <c r="A30" s="3" t="s">
        <v>16</v>
      </c>
      <c r="C30" s="3">
        <v>-2270</v>
      </c>
    </row>
    <row r="31" spans="1:7" x14ac:dyDescent="0.25">
      <c r="A31" s="3" t="s">
        <v>14</v>
      </c>
      <c r="E31" s="3" t="s">
        <v>40</v>
      </c>
    </row>
    <row r="32" spans="1:7" x14ac:dyDescent="0.25">
      <c r="A32" s="3" t="s">
        <v>25</v>
      </c>
      <c r="E32" s="2">
        <f>1/E9*$C$28*$C$29*$C$30</f>
        <v>-805.48387096774195</v>
      </c>
      <c r="F32" s="2"/>
      <c r="G32" s="2">
        <f>1/G9*$C$28*$C$29*$C$30</f>
        <v>-805.48387096774195</v>
      </c>
    </row>
    <row r="33" spans="1:7" x14ac:dyDescent="0.25">
      <c r="A33" s="3" t="s">
        <v>26</v>
      </c>
      <c r="E33" s="2">
        <f>1000/E9*$C$28*$C$29*$C$30</f>
        <v>-805483.87096774194</v>
      </c>
      <c r="F33" s="2"/>
      <c r="G33" s="2">
        <f>1000/G9*$C$28*$C$29*$C$30</f>
        <v>-805483.87096774194</v>
      </c>
    </row>
    <row r="34" spans="1:7" x14ac:dyDescent="0.25">
      <c r="E34" s="2"/>
      <c r="F34" s="2"/>
      <c r="G34" s="2"/>
    </row>
    <row r="35" spans="1:7" x14ac:dyDescent="0.25">
      <c r="A35" s="3" t="s">
        <v>27</v>
      </c>
      <c r="E35" s="1"/>
      <c r="F35" s="1"/>
      <c r="G35" s="1"/>
    </row>
    <row r="36" spans="1:7" x14ac:dyDescent="0.25">
      <c r="A36" s="3" t="s">
        <v>30</v>
      </c>
      <c r="E36" s="1"/>
      <c r="F36" s="1"/>
      <c r="G36" s="1"/>
    </row>
    <row r="37" spans="1:7" x14ac:dyDescent="0.25">
      <c r="A37" s="3" t="s">
        <v>31</v>
      </c>
      <c r="E37" s="1"/>
      <c r="F37" s="1"/>
      <c r="G37" s="1"/>
    </row>
    <row r="38" spans="1:7" x14ac:dyDescent="0.25">
      <c r="E38" s="1"/>
      <c r="F38" s="1"/>
      <c r="G38" s="1"/>
    </row>
    <row r="39" spans="1:7" x14ac:dyDescent="0.25">
      <c r="A39" s="4" t="s">
        <v>34</v>
      </c>
    </row>
    <row r="40" spans="1:7" x14ac:dyDescent="0.25">
      <c r="A40" s="3" t="s">
        <v>23</v>
      </c>
      <c r="C40" s="3">
        <v>6</v>
      </c>
    </row>
    <row r="41" spans="1:7" x14ac:dyDescent="0.25">
      <c r="A41" s="3" t="s">
        <v>15</v>
      </c>
      <c r="C41" s="3">
        <v>25</v>
      </c>
    </row>
    <row r="42" spans="1:7" x14ac:dyDescent="0.25">
      <c r="A42" s="3" t="s">
        <v>16</v>
      </c>
      <c r="C42" s="3">
        <v>-3.13</v>
      </c>
    </row>
    <row r="43" spans="1:7" x14ac:dyDescent="0.25">
      <c r="A43" s="3" t="s">
        <v>14</v>
      </c>
      <c r="E43" s="3" t="s">
        <v>40</v>
      </c>
    </row>
    <row r="44" spans="1:7" x14ac:dyDescent="0.25">
      <c r="A44" s="3" t="s">
        <v>12</v>
      </c>
      <c r="E44" s="2">
        <f>$C$40*$C$41*$C$42</f>
        <v>-469.5</v>
      </c>
      <c r="F44" s="2"/>
      <c r="G44" s="2">
        <f>$C$40*$C$41*$C$42</f>
        <v>-469.5</v>
      </c>
    </row>
    <row r="45" spans="1:7" x14ac:dyDescent="0.25">
      <c r="A45" s="3" t="s">
        <v>13</v>
      </c>
      <c r="E45" s="2">
        <f>1000*$C$40*$C$41*$C$42</f>
        <v>-469500</v>
      </c>
      <c r="F45" s="2"/>
      <c r="G45" s="2">
        <f>1000*$C$40*$C$41*$C$42</f>
        <v>-469500</v>
      </c>
    </row>
    <row r="46" spans="1:7" x14ac:dyDescent="0.25">
      <c r="E46" s="1"/>
      <c r="F46" s="1"/>
      <c r="G46" s="1"/>
    </row>
    <row r="47" spans="1:7" x14ac:dyDescent="0.25">
      <c r="A47" s="3" t="s">
        <v>27</v>
      </c>
      <c r="E47" s="1"/>
      <c r="F47" s="1"/>
      <c r="G47" s="1"/>
    </row>
    <row r="48" spans="1:7" x14ac:dyDescent="0.25">
      <c r="A48" s="3" t="s">
        <v>35</v>
      </c>
      <c r="E48" s="1"/>
      <c r="F48" s="1"/>
      <c r="G48" s="1"/>
    </row>
    <row r="49" spans="1:7" x14ac:dyDescent="0.25">
      <c r="A49" s="3" t="s">
        <v>36</v>
      </c>
      <c r="E49" s="1"/>
      <c r="F49" s="1"/>
      <c r="G49" s="1"/>
    </row>
    <row r="51" spans="1:7" x14ac:dyDescent="0.25">
      <c r="A51" s="3" t="s">
        <v>24</v>
      </c>
      <c r="C51" s="3">
        <v>2</v>
      </c>
    </row>
    <row r="52" spans="1:7" x14ac:dyDescent="0.25">
      <c r="A52" s="3" t="s">
        <v>15</v>
      </c>
      <c r="C52" s="3">
        <v>25</v>
      </c>
    </row>
    <row r="53" spans="1:7" x14ac:dyDescent="0.25">
      <c r="A53" s="3" t="s">
        <v>16</v>
      </c>
      <c r="C53" s="3">
        <v>-3.13</v>
      </c>
    </row>
    <row r="54" spans="1:7" x14ac:dyDescent="0.25">
      <c r="A54" s="3" t="s">
        <v>14</v>
      </c>
      <c r="E54" s="3" t="s">
        <v>40</v>
      </c>
    </row>
    <row r="55" spans="1:7" x14ac:dyDescent="0.25">
      <c r="A55" s="3" t="s">
        <v>12</v>
      </c>
      <c r="E55" s="2">
        <f>$C$51*$C$52*$C$53</f>
        <v>-156.5</v>
      </c>
      <c r="F55" s="2"/>
      <c r="G55" s="2">
        <f>$C$51*$C$52*$C$53</f>
        <v>-156.5</v>
      </c>
    </row>
    <row r="56" spans="1:7" x14ac:dyDescent="0.25">
      <c r="A56" s="3" t="s">
        <v>13</v>
      </c>
      <c r="E56" s="2">
        <f>1000*$C$51*$C$52*$C$53</f>
        <v>-156500</v>
      </c>
      <c r="F56" s="2"/>
      <c r="G56" s="2">
        <f>1000*$C$51*$C$52*$C$53</f>
        <v>-156500</v>
      </c>
    </row>
    <row r="58" spans="1:7" x14ac:dyDescent="0.25">
      <c r="A58" s="4" t="s">
        <v>37</v>
      </c>
    </row>
    <row r="59" spans="1:7" x14ac:dyDescent="0.25">
      <c r="A59" s="3" t="s">
        <v>20</v>
      </c>
      <c r="C59" s="3">
        <v>24</v>
      </c>
      <c r="D59" s="5" t="s">
        <v>32</v>
      </c>
    </row>
    <row r="60" spans="1:7" x14ac:dyDescent="0.25">
      <c r="A60" s="3" t="s">
        <v>15</v>
      </c>
      <c r="C60" s="3">
        <v>300</v>
      </c>
    </row>
    <row r="61" spans="1:7" x14ac:dyDescent="0.25">
      <c r="A61" s="3" t="s">
        <v>16</v>
      </c>
      <c r="C61" s="3">
        <v>-1.274</v>
      </c>
    </row>
    <row r="62" spans="1:7" x14ac:dyDescent="0.25">
      <c r="A62" s="3" t="s">
        <v>14</v>
      </c>
      <c r="E62" s="3" t="s">
        <v>40</v>
      </c>
    </row>
    <row r="63" spans="1:7" x14ac:dyDescent="0.25">
      <c r="A63" s="3" t="s">
        <v>28</v>
      </c>
      <c r="E63" s="2">
        <f>(1/E9)*$C$59*$C$60*$C$61</f>
        <v>-12.329032258064517</v>
      </c>
      <c r="F63" s="2"/>
      <c r="G63" s="2">
        <f>(1/G9)*$C$59*$C$60*$C$61</f>
        <v>-12.329032258064517</v>
      </c>
    </row>
    <row r="64" spans="1:7" x14ac:dyDescent="0.25">
      <c r="A64" s="3" t="s">
        <v>29</v>
      </c>
      <c r="E64" s="2">
        <f>(1000/E9)*$C$59*$C$60*$C$61</f>
        <v>-12329.032258064517</v>
      </c>
      <c r="F64" s="2"/>
      <c r="G64" s="2">
        <f>(1000/G9)*$C$59*$C$60*$C$61</f>
        <v>-12329.032258064517</v>
      </c>
    </row>
    <row r="65" spans="1:7" x14ac:dyDescent="0.25">
      <c r="E65" s="1"/>
      <c r="F65" s="1"/>
      <c r="G65" s="1"/>
    </row>
    <row r="66" spans="1:7" x14ac:dyDescent="0.25">
      <c r="A66" s="3" t="s">
        <v>27</v>
      </c>
      <c r="E66" s="1"/>
      <c r="F66" s="1"/>
      <c r="G66" s="1"/>
    </row>
    <row r="67" spans="1:7" x14ac:dyDescent="0.25">
      <c r="A67" s="3" t="s">
        <v>38</v>
      </c>
      <c r="E67" s="1"/>
      <c r="F67" s="1"/>
      <c r="G67" s="1"/>
    </row>
    <row r="68" spans="1:7" x14ac:dyDescent="0.25">
      <c r="A68" s="3" t="s">
        <v>39</v>
      </c>
      <c r="E68" s="1"/>
      <c r="F68" s="1"/>
      <c r="G68" s="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Havlíček Jan</cp:lastModifiedBy>
  <dcterms:created xsi:type="dcterms:W3CDTF">2001-08-07T15:44:06Z</dcterms:created>
  <dcterms:modified xsi:type="dcterms:W3CDTF">2023-09-10T11:38:01Z</dcterms:modified>
</cp:coreProperties>
</file>