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128" yWindow="132" windowWidth="18768" windowHeight="11472" activeTab="3"/>
  </bookViews>
  <sheets>
    <sheet name="Jan 01-02" sheetId="1" r:id="rId1"/>
    <sheet name="Jan 03-07" sheetId="4" r:id="rId2"/>
    <sheet name="Jan 08-14" sheetId="5" r:id="rId3"/>
    <sheet name="Jan 15-21" sheetId="6" r:id="rId4"/>
    <sheet name="Sheet2" sheetId="2" r:id="rId5"/>
    <sheet name="Sheet3" sheetId="3" r:id="rId6"/>
  </sheets>
  <definedNames>
    <definedName name="_xlnm.Print_Area" localSheetId="0">'Jan 01-02'!$A$1:$H$38</definedName>
    <definedName name="_xlnm.Print_Area" localSheetId="1">'Jan 03-07'!$A$1:$H$38</definedName>
  </definedNames>
  <calcPr calcId="92512"/>
</workbook>
</file>

<file path=xl/calcChain.xml><?xml version="1.0" encoding="utf-8"?>
<calcChain xmlns="http://schemas.openxmlformats.org/spreadsheetml/2006/main">
  <c r="C21" i="1" l="1"/>
  <c r="E21" i="1"/>
  <c r="H21" i="1"/>
  <c r="E22" i="1"/>
  <c r="H22" i="1"/>
  <c r="E24" i="1"/>
  <c r="H24" i="1"/>
  <c r="E25" i="1"/>
  <c r="H25" i="1"/>
  <c r="C27" i="1"/>
  <c r="E27" i="1"/>
  <c r="H27" i="1"/>
  <c r="H28" i="1"/>
  <c r="E29" i="1"/>
  <c r="H29" i="1"/>
  <c r="E21" i="5"/>
  <c r="H21" i="5"/>
  <c r="E23" i="5"/>
  <c r="H23" i="5"/>
  <c r="C25" i="5"/>
  <c r="E25" i="5"/>
  <c r="H25" i="5"/>
  <c r="E27" i="5"/>
  <c r="H27" i="5"/>
  <c r="E29" i="5"/>
  <c r="H29" i="5"/>
  <c r="E31" i="5"/>
  <c r="H31" i="5"/>
  <c r="E33" i="5"/>
  <c r="H33" i="5"/>
  <c r="E36" i="5"/>
  <c r="H36" i="5"/>
  <c r="E21" i="6"/>
  <c r="H21" i="6"/>
  <c r="E23" i="6"/>
  <c r="H23" i="6"/>
  <c r="E25" i="6"/>
  <c r="H25" i="6"/>
  <c r="E27" i="6"/>
  <c r="H27" i="6"/>
  <c r="E29" i="6"/>
  <c r="H29" i="6"/>
</calcChain>
</file>

<file path=xl/sharedStrings.xml><?xml version="1.0" encoding="utf-8"?>
<sst xmlns="http://schemas.openxmlformats.org/spreadsheetml/2006/main" count="345" uniqueCount="32">
  <si>
    <t>CounterParty</t>
  </si>
  <si>
    <t>P.O.D.</t>
  </si>
  <si>
    <t>$</t>
  </si>
  <si>
    <t>Currently Delivering?</t>
  </si>
  <si>
    <t>Sierra Pacific</t>
  </si>
  <si>
    <t>Palo Verde</t>
  </si>
  <si>
    <t>Pinnacle Peak</t>
  </si>
  <si>
    <t>MW</t>
  </si>
  <si>
    <t>Tariff</t>
  </si>
  <si>
    <t>Delivery Pattern</t>
  </si>
  <si>
    <t>HLH</t>
  </si>
  <si>
    <t>RTC</t>
  </si>
  <si>
    <t>LLH</t>
  </si>
  <si>
    <t>Term</t>
  </si>
  <si>
    <t>Mead 230</t>
  </si>
  <si>
    <t>Nevada Power</t>
  </si>
  <si>
    <t>thru 4/6/02</t>
  </si>
  <si>
    <t>Enpower Deal #</t>
  </si>
  <si>
    <t>El Paso Electric</t>
  </si>
  <si>
    <t>WALC</t>
  </si>
  <si>
    <t>In the Money Totals</t>
  </si>
  <si>
    <t>Total $ Requirement</t>
  </si>
  <si>
    <t>Market Price</t>
  </si>
  <si>
    <t>Total</t>
  </si>
  <si>
    <t>1 Week $ Requirement</t>
  </si>
  <si>
    <t>Payable to AEP</t>
  </si>
  <si>
    <t>CRC</t>
  </si>
  <si>
    <t>YES</t>
  </si>
  <si>
    <t>Partially - 10mw</t>
  </si>
  <si>
    <t>NO</t>
  </si>
  <si>
    <t>BOM $ Requirement</t>
  </si>
  <si>
    <t>Payable to PNM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</si>
</sst>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lightTrellis"/>
    </fill>
    <fill>
      <patternFill patternType="lightGrid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/>
  </sheetViews>
  <sheetFormatPr defaultRowHeight="13.2" x14ac:dyDescent="0.25"/>
  <cols>
    <col min="1" max="1" width="31.88671875" customWidth="1"/>
    <col min="2" max="2" width="19" customWidth="1"/>
    <col min="3" max="3" width="9.44140625" customWidth="1"/>
    <col min="4" max="5" width="19.44140625" customWidth="1"/>
    <col min="6" max="6" width="9.5546875" bestFit="1" customWidth="1"/>
    <col min="7" max="7" width="15.88671875" customWidth="1"/>
    <col min="8" max="8" width="25.33203125" customWidth="1"/>
    <col min="9" max="9" width="19.6640625" customWidth="1"/>
  </cols>
  <sheetData>
    <row r="1" spans="1:9" ht="13.5" customHeight="1" thickBot="1" x14ac:dyDescent="0.3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6" thickTop="1" x14ac:dyDescent="0.25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5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5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5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5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5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5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5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5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29</v>
      </c>
      <c r="I10" s="6">
        <v>399966</v>
      </c>
    </row>
    <row r="11" spans="1:9" ht="15" x14ac:dyDescent="0.25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29</v>
      </c>
      <c r="I11" s="6">
        <v>501436</v>
      </c>
    </row>
    <row r="12" spans="1:9" ht="15" x14ac:dyDescent="0.25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29</v>
      </c>
      <c r="I12" s="6">
        <v>618755</v>
      </c>
    </row>
    <row r="13" spans="1:9" s="16" customFormat="1" ht="2.25" customHeight="1" x14ac:dyDescent="0.25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5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5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5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5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5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5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5">
      <c r="A20" s="5"/>
      <c r="B20" s="5"/>
      <c r="C20" s="3"/>
      <c r="D20" s="3"/>
      <c r="E20" s="3" t="s">
        <v>21</v>
      </c>
      <c r="F20" s="4"/>
      <c r="G20" s="3" t="s">
        <v>22</v>
      </c>
      <c r="H20" s="3" t="s">
        <v>24</v>
      </c>
      <c r="I20" s="6"/>
    </row>
    <row r="21" spans="1:9" ht="15" x14ac:dyDescent="0.25">
      <c r="A21" s="5" t="s">
        <v>20</v>
      </c>
      <c r="B21" s="5" t="s">
        <v>14</v>
      </c>
      <c r="C21" s="3">
        <f>C2</f>
        <v>50</v>
      </c>
      <c r="D21" s="3" t="s">
        <v>10</v>
      </c>
      <c r="E21" s="4">
        <f>C21*416*G21</f>
        <v>707200</v>
      </c>
      <c r="F21" s="4"/>
      <c r="G21" s="4">
        <v>34</v>
      </c>
      <c r="H21" s="4">
        <f>C21*80*G21</f>
        <v>136000</v>
      </c>
      <c r="I21" s="6"/>
    </row>
    <row r="22" spans="1:9" ht="15" x14ac:dyDescent="0.25">
      <c r="A22" s="5"/>
      <c r="B22" s="5" t="s">
        <v>14</v>
      </c>
      <c r="C22" s="3">
        <v>45</v>
      </c>
      <c r="D22" s="3" t="s">
        <v>12</v>
      </c>
      <c r="E22" s="4">
        <f>C22*328*G22</f>
        <v>361620</v>
      </c>
      <c r="F22" s="4"/>
      <c r="G22" s="4">
        <v>24.5</v>
      </c>
      <c r="H22" s="4">
        <f>C22*88*G22</f>
        <v>97020</v>
      </c>
      <c r="I22" s="6"/>
    </row>
    <row r="23" spans="1:9" ht="15" x14ac:dyDescent="0.25">
      <c r="A23" s="5"/>
      <c r="B23" s="5"/>
      <c r="C23" s="3"/>
      <c r="D23" s="3"/>
      <c r="E23" s="4"/>
      <c r="F23" s="4"/>
      <c r="G23" s="4"/>
      <c r="H23" s="3"/>
      <c r="I23" s="6"/>
    </row>
    <row r="24" spans="1:9" ht="15" x14ac:dyDescent="0.25">
      <c r="A24" s="5"/>
      <c r="B24" s="5" t="s">
        <v>5</v>
      </c>
      <c r="C24" s="3">
        <v>200</v>
      </c>
      <c r="D24" s="3" t="s">
        <v>10</v>
      </c>
      <c r="E24" s="4">
        <f>C24*416*G24</f>
        <v>2662400</v>
      </c>
      <c r="F24" s="4"/>
      <c r="G24" s="4">
        <v>32</v>
      </c>
      <c r="H24" s="4">
        <f>C24*80*G24</f>
        <v>512000</v>
      </c>
      <c r="I24" s="6"/>
    </row>
    <row r="25" spans="1:9" ht="15" x14ac:dyDescent="0.25">
      <c r="A25" s="5"/>
      <c r="B25" s="5" t="s">
        <v>5</v>
      </c>
      <c r="C25" s="3">
        <v>75</v>
      </c>
      <c r="D25" s="3" t="s">
        <v>12</v>
      </c>
      <c r="E25" s="4">
        <f>C25*328*G25</f>
        <v>553500</v>
      </c>
      <c r="F25" s="4"/>
      <c r="G25" s="4">
        <v>22.5</v>
      </c>
      <c r="H25" s="4">
        <f>C25*88*G25</f>
        <v>148500</v>
      </c>
      <c r="I25" s="6"/>
    </row>
    <row r="26" spans="1:9" ht="15" x14ac:dyDescent="0.25">
      <c r="A26" s="5"/>
      <c r="B26" s="5"/>
      <c r="C26" s="3"/>
      <c r="D26" s="3"/>
      <c r="E26" s="4"/>
      <c r="F26" s="4"/>
      <c r="G26" s="4"/>
      <c r="H26" s="3"/>
      <c r="I26" s="6"/>
    </row>
    <row r="27" spans="1:9" ht="15" x14ac:dyDescent="0.25">
      <c r="A27" s="5"/>
      <c r="B27" s="5" t="s">
        <v>6</v>
      </c>
      <c r="C27" s="3">
        <f>SUM(C17)</f>
        <v>25</v>
      </c>
      <c r="D27" s="3" t="s">
        <v>10</v>
      </c>
      <c r="E27" s="4">
        <f>(416*(G24+3)+328*(G25+3))*C27</f>
        <v>573100</v>
      </c>
      <c r="F27" s="4"/>
      <c r="G27" s="4">
        <v>34.5</v>
      </c>
      <c r="H27" s="4">
        <f>C27*80*G27</f>
        <v>69000</v>
      </c>
      <c r="I27" s="6"/>
    </row>
    <row r="28" spans="1:9" ht="15" x14ac:dyDescent="0.25">
      <c r="B28" s="5"/>
      <c r="C28" s="3">
        <v>25</v>
      </c>
      <c r="D28" s="3" t="s">
        <v>12</v>
      </c>
      <c r="E28" s="3"/>
      <c r="F28" s="4"/>
      <c r="G28" s="4">
        <v>25</v>
      </c>
      <c r="H28" s="4">
        <f>C28*88*G28</f>
        <v>55000</v>
      </c>
      <c r="I28" s="6"/>
    </row>
    <row r="29" spans="1:9" ht="15" x14ac:dyDescent="0.25">
      <c r="B29" s="5" t="s">
        <v>23</v>
      </c>
      <c r="C29" s="6"/>
      <c r="D29" s="6"/>
      <c r="E29" s="4">
        <f>SUM(E21:E27)</f>
        <v>4857820</v>
      </c>
      <c r="F29" s="4"/>
      <c r="G29" s="6"/>
      <c r="H29" s="4">
        <f>SUM(H21:H28)</f>
        <v>1017520</v>
      </c>
      <c r="I29" s="3" t="s">
        <v>25</v>
      </c>
    </row>
    <row r="30" spans="1:9" ht="15" x14ac:dyDescent="0.25">
      <c r="C30" s="6"/>
      <c r="D30" s="6"/>
      <c r="E30" s="6"/>
      <c r="F30" s="4"/>
      <c r="G30" s="6"/>
      <c r="H30" s="6"/>
      <c r="I30" s="6"/>
    </row>
    <row r="31" spans="1:9" x14ac:dyDescent="0.25">
      <c r="C31" s="6"/>
      <c r="D31" s="6"/>
      <c r="E31" s="6"/>
      <c r="F31" s="6"/>
      <c r="G31" s="6"/>
      <c r="H31" s="6"/>
      <c r="I31" s="6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>
      <selection activeCell="A19" sqref="A19"/>
    </sheetView>
  </sheetViews>
  <sheetFormatPr defaultRowHeight="13.2" x14ac:dyDescent="0.25"/>
  <cols>
    <col min="1" max="1" width="31.88671875" customWidth="1"/>
    <col min="2" max="2" width="19" customWidth="1"/>
    <col min="3" max="3" width="9.44140625" customWidth="1"/>
    <col min="4" max="5" width="19.44140625" customWidth="1"/>
    <col min="6" max="6" width="9.5546875" bestFit="1" customWidth="1"/>
    <col min="7" max="7" width="15.88671875" customWidth="1"/>
    <col min="8" max="8" width="25.33203125" customWidth="1"/>
    <col min="9" max="9" width="19.6640625" customWidth="1"/>
  </cols>
  <sheetData>
    <row r="1" spans="1:9" ht="13.5" customHeight="1" thickBot="1" x14ac:dyDescent="0.3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6" thickTop="1" x14ac:dyDescent="0.25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5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5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5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5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5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5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5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5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28</v>
      </c>
      <c r="I10" s="6">
        <v>399966</v>
      </c>
    </row>
    <row r="11" spans="1:9" ht="15" x14ac:dyDescent="0.25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5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5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5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5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5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5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5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5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5">
      <c r="A20" s="5"/>
      <c r="B20" s="5"/>
      <c r="C20" s="3"/>
      <c r="D20" s="3"/>
      <c r="E20" s="3"/>
      <c r="F20" s="4"/>
      <c r="G20" s="3"/>
      <c r="H20" s="3"/>
      <c r="I20" s="6"/>
    </row>
    <row r="21" spans="1:9" ht="15" x14ac:dyDescent="0.25">
      <c r="A21" s="5"/>
      <c r="B21" s="5"/>
      <c r="C21" s="3"/>
      <c r="D21" s="3"/>
      <c r="E21" s="4"/>
      <c r="F21" s="4"/>
      <c r="G21" s="4"/>
      <c r="H21" s="4"/>
      <c r="I21" s="6"/>
    </row>
    <row r="22" spans="1:9" ht="15" x14ac:dyDescent="0.25">
      <c r="A22" s="5"/>
      <c r="B22" s="5"/>
      <c r="C22" s="3"/>
      <c r="D22" s="3"/>
      <c r="E22" s="4"/>
      <c r="F22" s="4"/>
      <c r="G22" s="4"/>
      <c r="H22" s="4"/>
      <c r="I22" s="6"/>
    </row>
    <row r="23" spans="1:9" ht="15" x14ac:dyDescent="0.25">
      <c r="A23" s="5"/>
      <c r="B23" s="5"/>
      <c r="C23" s="3"/>
      <c r="D23" s="3"/>
      <c r="E23" s="4"/>
      <c r="F23" s="4"/>
      <c r="G23" s="4"/>
      <c r="H23" s="3"/>
      <c r="I23" s="6"/>
    </row>
    <row r="24" spans="1:9" ht="15" x14ac:dyDescent="0.25">
      <c r="A24" s="5"/>
      <c r="B24" s="5"/>
      <c r="C24" s="3"/>
      <c r="D24" s="3"/>
      <c r="E24" s="4"/>
      <c r="F24" s="4"/>
      <c r="G24" s="4"/>
      <c r="H24" s="4"/>
      <c r="I24" s="6"/>
    </row>
    <row r="25" spans="1:9" ht="15" x14ac:dyDescent="0.25">
      <c r="A25" s="5"/>
      <c r="B25" s="5"/>
      <c r="C25" s="3"/>
      <c r="D25" s="3"/>
      <c r="E25" s="4"/>
      <c r="F25" s="4"/>
      <c r="G25" s="4"/>
      <c r="H25" s="4"/>
      <c r="I25" s="6"/>
    </row>
    <row r="26" spans="1:9" ht="15" x14ac:dyDescent="0.25">
      <c r="A26" s="5"/>
      <c r="B26" s="5"/>
      <c r="C26" s="3"/>
      <c r="D26" s="3"/>
      <c r="E26" s="4"/>
      <c r="F26" s="4"/>
      <c r="G26" s="4"/>
      <c r="H26" s="3"/>
      <c r="I26" s="6"/>
    </row>
    <row r="27" spans="1:9" ht="15" x14ac:dyDescent="0.25">
      <c r="A27" s="5"/>
      <c r="B27" s="5"/>
      <c r="C27" s="3"/>
      <c r="D27" s="3"/>
      <c r="E27" s="4"/>
      <c r="F27" s="4"/>
      <c r="G27" s="4"/>
      <c r="H27" s="4"/>
      <c r="I27" s="6"/>
    </row>
    <row r="28" spans="1:9" ht="15" x14ac:dyDescent="0.25">
      <c r="B28" s="5"/>
      <c r="C28" s="3"/>
      <c r="D28" s="3"/>
      <c r="E28" s="3"/>
      <c r="F28" s="4"/>
      <c r="G28" s="4"/>
      <c r="H28" s="4"/>
      <c r="I28" s="6"/>
    </row>
    <row r="29" spans="1:9" ht="15" x14ac:dyDescent="0.25">
      <c r="B29" s="5"/>
      <c r="C29" s="6"/>
      <c r="D29" s="6"/>
      <c r="E29" s="4"/>
      <c r="F29" s="4"/>
      <c r="G29" s="6"/>
      <c r="H29" s="4"/>
      <c r="I29" s="3"/>
    </row>
    <row r="30" spans="1:9" ht="15" x14ac:dyDescent="0.25">
      <c r="C30" s="6"/>
      <c r="D30" s="6"/>
      <c r="E30" s="6"/>
      <c r="F30" s="4"/>
      <c r="G30" s="6"/>
      <c r="H30" s="6"/>
      <c r="I30" s="6"/>
    </row>
    <row r="31" spans="1:9" x14ac:dyDescent="0.25">
      <c r="C31" s="6"/>
      <c r="D31" s="6"/>
      <c r="E31" s="6"/>
      <c r="F31" s="6"/>
      <c r="G31" s="6"/>
      <c r="H31" s="6"/>
      <c r="I31" s="6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opLeftCell="C5" workbookViewId="0">
      <selection activeCell="H36" sqref="H36"/>
    </sheetView>
  </sheetViews>
  <sheetFormatPr defaultRowHeight="13.2" x14ac:dyDescent="0.25"/>
  <cols>
    <col min="1" max="1" width="31.88671875" customWidth="1"/>
    <col min="2" max="2" width="19" customWidth="1"/>
    <col min="3" max="3" width="9.44140625" customWidth="1"/>
    <col min="4" max="5" width="19.44140625" customWidth="1"/>
    <col min="6" max="6" width="9.5546875" bestFit="1" customWidth="1"/>
    <col min="7" max="7" width="15.88671875" customWidth="1"/>
    <col min="8" max="8" width="25.33203125" customWidth="1"/>
    <col min="9" max="9" width="19.6640625" customWidth="1"/>
  </cols>
  <sheetData>
    <row r="1" spans="1:9" ht="13.5" customHeight="1" thickBot="1" x14ac:dyDescent="0.3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6" thickTop="1" x14ac:dyDescent="0.25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5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5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5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5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5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5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5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5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27</v>
      </c>
      <c r="I10" s="6">
        <v>399966</v>
      </c>
    </row>
    <row r="11" spans="1:9" ht="15" x14ac:dyDescent="0.25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5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5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5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5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5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5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5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5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5">
      <c r="A20" s="5"/>
      <c r="B20" s="5"/>
      <c r="C20" s="3"/>
      <c r="D20" s="3"/>
      <c r="E20" s="3" t="s">
        <v>30</v>
      </c>
      <c r="F20" s="4"/>
      <c r="G20" s="3" t="s">
        <v>22</v>
      </c>
      <c r="H20" s="3" t="s">
        <v>24</v>
      </c>
      <c r="I20" s="6"/>
    </row>
    <row r="21" spans="1:9" ht="15" x14ac:dyDescent="0.25">
      <c r="A21" s="5" t="s">
        <v>20</v>
      </c>
      <c r="B21" s="5" t="s">
        <v>5</v>
      </c>
      <c r="C21" s="3">
        <v>200</v>
      </c>
      <c r="D21" s="3" t="s">
        <v>10</v>
      </c>
      <c r="E21" s="4">
        <f>C21*336*G21</f>
        <v>1814400</v>
      </c>
      <c r="F21" s="4"/>
      <c r="G21" s="4">
        <v>27</v>
      </c>
      <c r="H21" s="4">
        <f>C21*96*G21</f>
        <v>518400</v>
      </c>
      <c r="I21" s="6"/>
    </row>
    <row r="22" spans="1:9" ht="15" x14ac:dyDescent="0.25">
      <c r="A22" s="5"/>
      <c r="B22" s="5"/>
      <c r="C22" s="3"/>
      <c r="D22" s="3"/>
      <c r="E22" s="4"/>
      <c r="F22" s="4"/>
      <c r="G22" s="4"/>
      <c r="H22" s="3"/>
      <c r="I22" s="6"/>
    </row>
    <row r="23" spans="1:9" ht="15" x14ac:dyDescent="0.25">
      <c r="A23" s="5"/>
      <c r="B23" s="5" t="s">
        <v>14</v>
      </c>
      <c r="C23" s="3">
        <v>25</v>
      </c>
      <c r="D23" s="3" t="s">
        <v>10</v>
      </c>
      <c r="E23" s="4">
        <f>C23*336*G23</f>
        <v>235200</v>
      </c>
      <c r="F23" s="4"/>
      <c r="G23" s="4">
        <v>28</v>
      </c>
      <c r="H23" s="4">
        <f>C23*96*G23</f>
        <v>67200</v>
      </c>
      <c r="I23" s="6"/>
    </row>
    <row r="24" spans="1:9" ht="15" x14ac:dyDescent="0.25">
      <c r="A24" s="5"/>
      <c r="B24" s="5"/>
      <c r="C24" s="3"/>
      <c r="D24" s="3"/>
      <c r="E24" s="4"/>
      <c r="F24" s="4"/>
      <c r="G24" s="4"/>
      <c r="H24" s="3"/>
      <c r="I24" s="6"/>
    </row>
    <row r="25" spans="1:9" ht="15" x14ac:dyDescent="0.25">
      <c r="A25" s="5"/>
      <c r="B25" s="5" t="s">
        <v>6</v>
      </c>
      <c r="C25" s="3">
        <f>SUM(C17)</f>
        <v>25</v>
      </c>
      <c r="D25" s="3" t="s">
        <v>10</v>
      </c>
      <c r="E25" s="4">
        <f>C25*336*G25</f>
        <v>239400</v>
      </c>
      <c r="F25" s="4"/>
      <c r="G25" s="4">
        <v>28.5</v>
      </c>
      <c r="H25" s="4">
        <f>C25*96*G25</f>
        <v>68400</v>
      </c>
      <c r="I25" s="6"/>
    </row>
    <row r="26" spans="1:9" ht="15" x14ac:dyDescent="0.25">
      <c r="A26" s="5"/>
      <c r="B26" s="5"/>
      <c r="C26" s="3"/>
      <c r="D26" s="3"/>
      <c r="E26" s="4"/>
      <c r="F26" s="4"/>
      <c r="G26" s="4"/>
      <c r="H26" s="4"/>
      <c r="I26" s="6"/>
    </row>
    <row r="27" spans="1:9" s="22" customFormat="1" ht="15.6" x14ac:dyDescent="0.3">
      <c r="B27" s="23" t="s">
        <v>23</v>
      </c>
      <c r="C27" s="24"/>
      <c r="D27" s="24"/>
      <c r="E27" s="25">
        <f>SUM(E21:E25)</f>
        <v>2289000</v>
      </c>
      <c r="F27" s="25"/>
      <c r="G27" s="24"/>
      <c r="H27" s="28">
        <f>SUM(H21:H25)</f>
        <v>654000</v>
      </c>
      <c r="I27" s="29" t="s">
        <v>25</v>
      </c>
    </row>
    <row r="28" spans="1:9" ht="15" x14ac:dyDescent="0.25">
      <c r="B28" s="5"/>
      <c r="C28" s="3"/>
      <c r="D28" s="3"/>
      <c r="E28" s="3"/>
      <c r="F28" s="4"/>
      <c r="G28" s="4"/>
      <c r="H28" s="4"/>
      <c r="I28" s="24"/>
    </row>
    <row r="29" spans="1:9" ht="15" x14ac:dyDescent="0.25">
      <c r="A29" s="5"/>
      <c r="B29" s="5" t="s">
        <v>5</v>
      </c>
      <c r="C29" s="3">
        <v>75</v>
      </c>
      <c r="D29" s="3" t="s">
        <v>10</v>
      </c>
      <c r="E29" s="4">
        <f>C29*336*G29</f>
        <v>655200</v>
      </c>
      <c r="F29" s="4"/>
      <c r="G29" s="4">
        <v>26</v>
      </c>
      <c r="H29" s="4">
        <f>C29*96*G29</f>
        <v>187200</v>
      </c>
      <c r="I29" s="27"/>
    </row>
    <row r="30" spans="1:9" ht="15" x14ac:dyDescent="0.25">
      <c r="A30" s="5"/>
      <c r="B30" s="5"/>
      <c r="C30" s="3"/>
      <c r="D30" s="3"/>
      <c r="E30" s="4"/>
      <c r="F30" s="4"/>
      <c r="G30" s="4"/>
      <c r="H30" s="4"/>
      <c r="I30" s="27"/>
    </row>
    <row r="31" spans="1:9" ht="15" x14ac:dyDescent="0.25">
      <c r="A31" s="5"/>
      <c r="B31" s="5" t="s">
        <v>5</v>
      </c>
      <c r="C31" s="3">
        <v>75</v>
      </c>
      <c r="D31" s="3" t="s">
        <v>12</v>
      </c>
      <c r="E31" s="4">
        <f>C31*240*G31</f>
        <v>315000</v>
      </c>
      <c r="F31" s="4"/>
      <c r="G31" s="4">
        <v>17.5</v>
      </c>
      <c r="H31" s="4">
        <f>C31*72*G31</f>
        <v>94500</v>
      </c>
      <c r="I31" s="27"/>
    </row>
    <row r="32" spans="1:9" ht="15" x14ac:dyDescent="0.25">
      <c r="A32" s="5"/>
      <c r="B32" s="5"/>
      <c r="C32" s="3"/>
      <c r="D32" s="3"/>
      <c r="E32" s="4"/>
      <c r="F32" s="4"/>
      <c r="G32" s="4"/>
      <c r="H32" s="3"/>
      <c r="I32" s="24"/>
    </row>
    <row r="33" spans="2:9" s="22" customFormat="1" ht="15.6" x14ac:dyDescent="0.3">
      <c r="B33" s="23" t="s">
        <v>23</v>
      </c>
      <c r="C33" s="24"/>
      <c r="D33" s="24"/>
      <c r="E33" s="25">
        <f>SUM(E29:E31)</f>
        <v>970200</v>
      </c>
      <c r="F33" s="25"/>
      <c r="G33" s="24"/>
      <c r="H33" s="28">
        <f>SUM(H29:H31)</f>
        <v>281700</v>
      </c>
      <c r="I33" s="29" t="s">
        <v>31</v>
      </c>
    </row>
    <row r="34" spans="2:9" ht="15" x14ac:dyDescent="0.25">
      <c r="C34" s="6"/>
      <c r="D34" s="6"/>
      <c r="E34" s="6"/>
      <c r="F34" s="4"/>
      <c r="G34" s="6"/>
      <c r="H34" s="6"/>
      <c r="I34" s="6"/>
    </row>
    <row r="35" spans="2:9" x14ac:dyDescent="0.25">
      <c r="C35" s="6"/>
      <c r="D35" s="6"/>
      <c r="E35" s="6"/>
      <c r="F35" s="6"/>
      <c r="G35" s="6"/>
      <c r="H35" s="6"/>
      <c r="I35" s="6"/>
    </row>
    <row r="36" spans="2:9" s="24" customFormat="1" x14ac:dyDescent="0.25">
      <c r="E36" s="26">
        <f>+E33+E27</f>
        <v>3259200</v>
      </c>
      <c r="H36" s="26">
        <f>+H27+H33</f>
        <v>935700</v>
      </c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topLeftCell="B2" workbookViewId="0">
      <selection activeCell="H29" sqref="H29"/>
    </sheetView>
  </sheetViews>
  <sheetFormatPr defaultRowHeight="13.2" x14ac:dyDescent="0.25"/>
  <cols>
    <col min="1" max="1" width="31.88671875" customWidth="1"/>
    <col min="2" max="2" width="19" customWidth="1"/>
    <col min="3" max="3" width="9.44140625" customWidth="1"/>
    <col min="4" max="5" width="19.44140625" customWidth="1"/>
    <col min="6" max="6" width="9.5546875" bestFit="1" customWidth="1"/>
    <col min="7" max="7" width="15.88671875" customWidth="1"/>
    <col min="8" max="8" width="25.33203125" customWidth="1"/>
    <col min="9" max="9" width="19.6640625" customWidth="1"/>
  </cols>
  <sheetData>
    <row r="1" spans="1:9" ht="13.5" customHeight="1" thickBot="1" x14ac:dyDescent="0.3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6" thickTop="1" x14ac:dyDescent="0.25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5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5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5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5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5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5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5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5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27</v>
      </c>
      <c r="I10" s="6">
        <v>399966</v>
      </c>
    </row>
    <row r="11" spans="1:9" ht="15" x14ac:dyDescent="0.25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5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5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5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5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5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5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5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5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5">
      <c r="A20" s="5"/>
      <c r="B20" s="5"/>
      <c r="C20" s="3"/>
      <c r="D20" s="3"/>
      <c r="E20" s="3" t="s">
        <v>30</v>
      </c>
      <c r="F20" s="4"/>
      <c r="G20" s="3" t="s">
        <v>22</v>
      </c>
      <c r="H20" s="3" t="s">
        <v>24</v>
      </c>
      <c r="I20" s="6"/>
    </row>
    <row r="21" spans="1:9" ht="15" x14ac:dyDescent="0.25">
      <c r="A21" s="5" t="s">
        <v>20</v>
      </c>
      <c r="B21" s="5" t="s">
        <v>5</v>
      </c>
      <c r="C21" s="3">
        <v>150</v>
      </c>
      <c r="D21" s="3" t="s">
        <v>10</v>
      </c>
      <c r="E21" s="4">
        <f>C21*240*G21</f>
        <v>828000</v>
      </c>
      <c r="F21" s="4"/>
      <c r="G21" s="4">
        <v>23</v>
      </c>
      <c r="H21" s="4">
        <f>C21*96*G21</f>
        <v>331200</v>
      </c>
      <c r="I21" s="6"/>
    </row>
    <row r="22" spans="1:9" ht="15" x14ac:dyDescent="0.25">
      <c r="A22" s="5"/>
      <c r="B22" s="5"/>
      <c r="C22" s="3"/>
      <c r="D22" s="3"/>
      <c r="E22" s="4"/>
      <c r="F22" s="4"/>
      <c r="G22" s="4"/>
      <c r="H22" s="4"/>
      <c r="I22" s="6"/>
    </row>
    <row r="23" spans="1:9" ht="15" x14ac:dyDescent="0.25">
      <c r="A23" s="5"/>
      <c r="B23" s="5" t="s">
        <v>5</v>
      </c>
      <c r="C23" s="3">
        <v>125</v>
      </c>
      <c r="D23" s="3" t="s">
        <v>10</v>
      </c>
      <c r="E23" s="4">
        <f>C23*240*G23</f>
        <v>705000</v>
      </c>
      <c r="F23" s="4"/>
      <c r="G23" s="4">
        <v>23.5</v>
      </c>
      <c r="H23" s="4">
        <f>C23*96*G23</f>
        <v>282000</v>
      </c>
      <c r="I23" s="27"/>
    </row>
    <row r="24" spans="1:9" ht="15" x14ac:dyDescent="0.25">
      <c r="A24" s="5"/>
      <c r="B24" s="5"/>
      <c r="C24" s="3"/>
      <c r="D24" s="3"/>
      <c r="E24" s="4"/>
      <c r="F24" s="4"/>
      <c r="G24" s="4"/>
      <c r="H24" s="3"/>
      <c r="I24" s="6"/>
    </row>
    <row r="25" spans="1:9" ht="15" x14ac:dyDescent="0.25">
      <c r="A25" s="5"/>
      <c r="B25" s="5" t="s">
        <v>14</v>
      </c>
      <c r="C25" s="3">
        <v>25</v>
      </c>
      <c r="D25" s="3" t="s">
        <v>10</v>
      </c>
      <c r="E25" s="4">
        <f>C25*240*G25</f>
        <v>144000</v>
      </c>
      <c r="F25" s="4"/>
      <c r="G25" s="4">
        <v>24</v>
      </c>
      <c r="H25" s="4">
        <f>C25*96*G25</f>
        <v>57600</v>
      </c>
      <c r="I25" s="6"/>
    </row>
    <row r="26" spans="1:9" ht="15" x14ac:dyDescent="0.25">
      <c r="A26" s="5"/>
      <c r="B26" s="5"/>
      <c r="C26" s="3"/>
      <c r="D26" s="3"/>
      <c r="E26" s="4"/>
      <c r="F26" s="4"/>
      <c r="G26" s="4"/>
      <c r="H26" s="4"/>
      <c r="I26" s="27"/>
    </row>
    <row r="27" spans="1:9" ht="15" x14ac:dyDescent="0.25">
      <c r="A27" s="5"/>
      <c r="B27" s="5" t="s">
        <v>5</v>
      </c>
      <c r="C27" s="3">
        <v>75</v>
      </c>
      <c r="D27" s="3" t="s">
        <v>12</v>
      </c>
      <c r="E27" s="4">
        <f>C27*168*G27</f>
        <v>201600</v>
      </c>
      <c r="F27" s="4"/>
      <c r="G27" s="4">
        <v>16</v>
      </c>
      <c r="H27" s="4">
        <f>C27*72*G27</f>
        <v>86400</v>
      </c>
      <c r="I27" s="27"/>
    </row>
    <row r="28" spans="1:9" ht="15" x14ac:dyDescent="0.25">
      <c r="A28" s="5"/>
      <c r="B28" s="5"/>
      <c r="C28" s="3"/>
      <c r="D28" s="3"/>
      <c r="E28" s="4"/>
      <c r="F28" s="4"/>
      <c r="G28" s="4"/>
      <c r="H28" s="3"/>
      <c r="I28" s="24"/>
    </row>
    <row r="29" spans="1:9" s="22" customFormat="1" ht="15.6" x14ac:dyDescent="0.3">
      <c r="B29" s="23" t="s">
        <v>23</v>
      </c>
      <c r="C29" s="24"/>
      <c r="D29" s="24"/>
      <c r="E29" s="25">
        <f>SUM(E21:E27)</f>
        <v>1878600</v>
      </c>
      <c r="F29" s="25"/>
      <c r="G29" s="24"/>
      <c r="H29" s="28">
        <f>SUM(H21:H27)</f>
        <v>757200</v>
      </c>
      <c r="I29" s="29" t="s">
        <v>31</v>
      </c>
    </row>
    <row r="30" spans="1:9" ht="15" x14ac:dyDescent="0.25">
      <c r="C30" s="6"/>
      <c r="D30" s="6"/>
      <c r="E30" s="6"/>
      <c r="F30" s="4"/>
      <c r="G30" s="6"/>
      <c r="H30" s="6"/>
      <c r="I30" s="6"/>
    </row>
    <row r="31" spans="1:9" x14ac:dyDescent="0.25">
      <c r="C31" s="6"/>
      <c r="D31" s="6"/>
      <c r="E31" s="6"/>
      <c r="F31" s="6"/>
      <c r="G31" s="6"/>
      <c r="H31" s="6"/>
      <c r="I31" s="6"/>
    </row>
    <row r="32" spans="1:9" s="24" customFormat="1" x14ac:dyDescent="0.25">
      <c r="E32" s="26"/>
      <c r="H32" s="26"/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Jan 01-02</vt:lpstr>
      <vt:lpstr>Jan 03-07</vt:lpstr>
      <vt:lpstr>Jan 08-14</vt:lpstr>
      <vt:lpstr>Jan 15-21</vt:lpstr>
      <vt:lpstr>Sheet2</vt:lpstr>
      <vt:lpstr>Sheet3</vt:lpstr>
      <vt:lpstr>'Jan 01-02'!Print_Area</vt:lpstr>
      <vt:lpstr>'Jan 03-07'!Print_Area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mfische2</dc:creator>
  <cp:lastModifiedBy>Havlíček Jan</cp:lastModifiedBy>
  <cp:lastPrinted>2002-01-03T17:13:09Z</cp:lastPrinted>
  <dcterms:created xsi:type="dcterms:W3CDTF">2001-12-11T15:38:09Z</dcterms:created>
  <dcterms:modified xsi:type="dcterms:W3CDTF">2023-09-10T11:38:05Z</dcterms:modified>
</cp:coreProperties>
</file>