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-48" windowWidth="7872" windowHeight="7320" tabRatio="919"/>
  </bookViews>
  <sheets>
    <sheet name="Staffing Report" sheetId="15" r:id="rId1"/>
    <sheet name="Detail This Week" sheetId="14" r:id="rId2"/>
    <sheet name="YTD Summary" sheetId="13" r:id="rId3"/>
    <sheet name="YTDRefferals" sheetId="17" state="hidden" r:id="rId4"/>
    <sheet name="JenR" sheetId="12" state="hidden" r:id="rId5"/>
    <sheet name="JenC" sheetId="11" state="hidden" r:id="rId6"/>
    <sheet name="MarkB" sheetId="10" state="hidden" r:id="rId7"/>
    <sheet name="Ed" sheetId="9" state="hidden" r:id="rId8"/>
    <sheet name="Becky" sheetId="8" state="hidden" r:id="rId9"/>
    <sheet name="Mandy" sheetId="4" state="hidden" r:id="rId10"/>
    <sheet name="Amy" sheetId="19" state="hidden" r:id="rId11"/>
    <sheet name="Sheryl" sheetId="5" state="hidden" r:id="rId12"/>
    <sheet name="Decline" sheetId="2" state="hidden" r:id="rId13"/>
    <sheet name="GS" sheetId="1" state="hidden" r:id="rId14"/>
    <sheet name="Offers" sheetId="3" state="hidden" r:id="rId15"/>
    <sheet name="Wk Referrals" sheetId="18" state="hidden" r:id="rId16"/>
    <sheet name="Kathy" sheetId="6" state="hidden" r:id="rId17"/>
    <sheet name="Laura" sheetId="7" state="hidden" r:id="rId18"/>
    <sheet name="LWYTD" sheetId="16" state="hidden" r:id="rId19"/>
  </sheets>
  <calcPr calcId="0"/>
</workbook>
</file>

<file path=xl/calcChain.xml><?xml version="1.0" encoding="utf-8"?>
<calcChain xmlns="http://schemas.openxmlformats.org/spreadsheetml/2006/main">
  <c r="F16" i="19" l="1"/>
  <c r="F7" i="8"/>
  <c r="F8" i="8"/>
  <c r="F9" i="8"/>
  <c r="F11" i="8"/>
  <c r="F17" i="8"/>
  <c r="F18" i="8"/>
  <c r="F19" i="8"/>
  <c r="F20" i="8"/>
  <c r="F22" i="8"/>
  <c r="F23" i="8"/>
  <c r="F24" i="8"/>
  <c r="F31" i="8"/>
  <c r="F32" i="8"/>
  <c r="F33" i="8"/>
  <c r="F35" i="8"/>
  <c r="F41" i="8"/>
  <c r="F42" i="8"/>
  <c r="F43" i="8"/>
  <c r="F44" i="8"/>
  <c r="F46" i="8"/>
  <c r="F47" i="8"/>
  <c r="F48" i="8"/>
  <c r="C5" i="14"/>
  <c r="D5" i="14"/>
  <c r="E5" i="14"/>
  <c r="C8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C21" i="14"/>
  <c r="D21" i="14"/>
  <c r="E21" i="14"/>
  <c r="F21" i="14"/>
  <c r="C26" i="14"/>
  <c r="D26" i="14"/>
  <c r="E26" i="14"/>
  <c r="F26" i="14"/>
  <c r="G26" i="14"/>
  <c r="H26" i="14"/>
  <c r="I26" i="14"/>
  <c r="D30" i="14"/>
  <c r="E30" i="14"/>
  <c r="F30" i="14"/>
  <c r="G30" i="14"/>
  <c r="H30" i="14"/>
  <c r="C33" i="14"/>
  <c r="D33" i="14"/>
  <c r="E33" i="14"/>
  <c r="F33" i="14"/>
  <c r="G33" i="14"/>
  <c r="C36" i="14"/>
  <c r="D36" i="14"/>
  <c r="E36" i="14"/>
  <c r="F36" i="14"/>
  <c r="D39" i="14"/>
  <c r="E39" i="14"/>
  <c r="F39" i="14"/>
  <c r="G39" i="14"/>
  <c r="H39" i="14"/>
  <c r="F8" i="9"/>
  <c r="F9" i="9"/>
  <c r="F10" i="9"/>
  <c r="F12" i="9"/>
  <c r="F18" i="9"/>
  <c r="F19" i="9"/>
  <c r="F20" i="9"/>
  <c r="F21" i="9"/>
  <c r="F23" i="9"/>
  <c r="F24" i="9"/>
  <c r="F25" i="9"/>
  <c r="F32" i="9"/>
  <c r="F33" i="9"/>
  <c r="F34" i="9"/>
  <c r="F37" i="9"/>
  <c r="F43" i="9"/>
  <c r="F44" i="9"/>
  <c r="F45" i="9"/>
  <c r="F46" i="9"/>
  <c r="F48" i="9"/>
  <c r="F49" i="9"/>
  <c r="F50" i="9"/>
  <c r="F57" i="9"/>
  <c r="F58" i="9"/>
  <c r="F59" i="9"/>
  <c r="F62" i="9"/>
  <c r="F68" i="9"/>
  <c r="F69" i="9"/>
  <c r="F70" i="9"/>
  <c r="F71" i="9"/>
  <c r="F73" i="9"/>
  <c r="F74" i="9"/>
  <c r="F75" i="9"/>
  <c r="F82" i="9"/>
  <c r="F84" i="9"/>
  <c r="F87" i="9"/>
  <c r="F93" i="9"/>
  <c r="F94" i="9"/>
  <c r="F95" i="9"/>
  <c r="F96" i="9"/>
  <c r="F98" i="9"/>
  <c r="F99" i="9"/>
  <c r="F100" i="9"/>
  <c r="F107" i="9"/>
  <c r="F108" i="9"/>
  <c r="F109" i="9"/>
  <c r="F111" i="9"/>
  <c r="F117" i="9"/>
  <c r="F118" i="9"/>
  <c r="F119" i="9"/>
  <c r="F120" i="9"/>
  <c r="F122" i="9"/>
  <c r="F123" i="9"/>
  <c r="F124" i="9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F8" i="11"/>
  <c r="F9" i="11"/>
  <c r="F10" i="11"/>
  <c r="F12" i="11"/>
  <c r="F18" i="11"/>
  <c r="F19" i="11"/>
  <c r="F20" i="11"/>
  <c r="F21" i="11"/>
  <c r="F23" i="11"/>
  <c r="F24" i="11"/>
  <c r="F25" i="11"/>
  <c r="F31" i="11"/>
  <c r="F32" i="11"/>
  <c r="F33" i="11"/>
  <c r="F35" i="11"/>
  <c r="F41" i="11"/>
  <c r="F42" i="11"/>
  <c r="F43" i="11"/>
  <c r="F44" i="11"/>
  <c r="F46" i="11"/>
  <c r="F47" i="11"/>
  <c r="F48" i="11"/>
  <c r="F56" i="11"/>
  <c r="F57" i="11"/>
  <c r="F58" i="11"/>
  <c r="F60" i="11"/>
  <c r="F66" i="11"/>
  <c r="F67" i="11"/>
  <c r="F68" i="11"/>
  <c r="F69" i="11"/>
  <c r="F71" i="11"/>
  <c r="F72" i="11"/>
  <c r="F73" i="11"/>
  <c r="F8" i="12"/>
  <c r="F9" i="12"/>
  <c r="F10" i="12"/>
  <c r="F12" i="12"/>
  <c r="F18" i="12"/>
  <c r="F19" i="12"/>
  <c r="F20" i="12"/>
  <c r="F21" i="12"/>
  <c r="F23" i="12"/>
  <c r="F24" i="12"/>
  <c r="F25" i="12"/>
  <c r="F32" i="12"/>
  <c r="F33" i="12"/>
  <c r="F34" i="12"/>
  <c r="F36" i="12"/>
  <c r="F42" i="12"/>
  <c r="F43" i="12"/>
  <c r="F44" i="12"/>
  <c r="F45" i="12"/>
  <c r="F47" i="12"/>
  <c r="F48" i="12"/>
  <c r="F49" i="12"/>
  <c r="F56" i="12"/>
  <c r="F57" i="12"/>
  <c r="F58" i="12"/>
  <c r="F60" i="12"/>
  <c r="F66" i="12"/>
  <c r="F67" i="12"/>
  <c r="F68" i="12"/>
  <c r="F69" i="12"/>
  <c r="F71" i="12"/>
  <c r="F72" i="12"/>
  <c r="F73" i="12"/>
  <c r="F6" i="6"/>
  <c r="G6" i="6"/>
  <c r="H6" i="6"/>
  <c r="I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1" i="6"/>
  <c r="F22" i="6"/>
  <c r="F23" i="6"/>
  <c r="F7" i="7"/>
  <c r="G7" i="7"/>
  <c r="H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8" i="7"/>
  <c r="G28" i="7"/>
  <c r="H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8" i="7"/>
  <c r="F67" i="7"/>
  <c r="F73" i="7"/>
  <c r="G20" i="16"/>
  <c r="G21" i="16"/>
  <c r="F8" i="4"/>
  <c r="F9" i="4"/>
  <c r="F10" i="4"/>
  <c r="F18" i="4"/>
  <c r="F19" i="4"/>
  <c r="F20" i="4"/>
  <c r="F21" i="4"/>
  <c r="F23" i="4"/>
  <c r="F24" i="4"/>
  <c r="F25" i="4"/>
  <c r="F33" i="4"/>
  <c r="F34" i="4"/>
  <c r="F35" i="4"/>
  <c r="F37" i="4"/>
  <c r="F43" i="4"/>
  <c r="F44" i="4"/>
  <c r="F45" i="4"/>
  <c r="F46" i="4"/>
  <c r="F48" i="4"/>
  <c r="F49" i="4"/>
  <c r="F50" i="4"/>
  <c r="F57" i="4"/>
  <c r="F58" i="4"/>
  <c r="F59" i="4"/>
  <c r="F68" i="4"/>
  <c r="F69" i="4"/>
  <c r="F70" i="4"/>
  <c r="F71" i="4"/>
  <c r="F73" i="4"/>
  <c r="F74" i="4"/>
  <c r="F75" i="4"/>
  <c r="F8" i="10"/>
  <c r="F9" i="10"/>
  <c r="F10" i="10"/>
  <c r="F12" i="10"/>
  <c r="F18" i="10"/>
  <c r="F19" i="10"/>
  <c r="F20" i="10"/>
  <c r="F21" i="10"/>
  <c r="F23" i="10"/>
  <c r="F24" i="10"/>
  <c r="F25" i="10"/>
  <c r="F7" i="5"/>
  <c r="F31" i="5"/>
  <c r="F52" i="5"/>
  <c r="F70" i="5"/>
  <c r="G70" i="5"/>
  <c r="H70" i="5"/>
  <c r="I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B7" i="15"/>
  <c r="C7" i="15"/>
  <c r="D7" i="15"/>
  <c r="E7" i="15"/>
  <c r="F7" i="15"/>
  <c r="G7" i="15"/>
  <c r="H7" i="15"/>
  <c r="I7" i="15"/>
  <c r="B10" i="15"/>
  <c r="C10" i="15"/>
  <c r="D10" i="15"/>
  <c r="E10" i="15"/>
  <c r="F10" i="15"/>
  <c r="G10" i="15"/>
  <c r="H10" i="15"/>
  <c r="I10" i="15"/>
  <c r="B13" i="15"/>
  <c r="C13" i="15"/>
  <c r="D13" i="15"/>
  <c r="E13" i="15"/>
  <c r="F13" i="15"/>
  <c r="G13" i="15"/>
  <c r="H13" i="15"/>
  <c r="I13" i="15"/>
  <c r="B16" i="15"/>
  <c r="C16" i="15"/>
  <c r="D16" i="15"/>
  <c r="E16" i="15"/>
  <c r="F16" i="15"/>
  <c r="G16" i="15"/>
  <c r="H16" i="15"/>
  <c r="I16" i="15"/>
  <c r="B19" i="15"/>
  <c r="C19" i="15"/>
  <c r="D19" i="15"/>
  <c r="E19" i="15"/>
  <c r="F19" i="15"/>
  <c r="G19" i="15"/>
  <c r="H19" i="15"/>
  <c r="I19" i="15"/>
  <c r="B22" i="15"/>
  <c r="C22" i="15"/>
  <c r="D22" i="15"/>
  <c r="E22" i="15"/>
  <c r="F22" i="15"/>
  <c r="G22" i="15"/>
  <c r="H22" i="15"/>
  <c r="I22" i="15"/>
  <c r="B25" i="15"/>
  <c r="C25" i="15"/>
  <c r="D25" i="15"/>
  <c r="E25" i="15"/>
  <c r="F25" i="15"/>
  <c r="G25" i="15"/>
  <c r="H25" i="15"/>
  <c r="I25" i="15"/>
  <c r="B28" i="15"/>
  <c r="C28" i="15"/>
  <c r="D28" i="15"/>
  <c r="E28" i="15"/>
  <c r="F28" i="15"/>
  <c r="G28" i="15"/>
  <c r="H28" i="15"/>
  <c r="I28" i="15"/>
  <c r="B32" i="15"/>
  <c r="C32" i="15"/>
  <c r="D32" i="15"/>
  <c r="E32" i="15"/>
  <c r="F32" i="15"/>
  <c r="G32" i="15"/>
  <c r="H32" i="15"/>
  <c r="I32" i="15"/>
  <c r="B35" i="15"/>
  <c r="C35" i="15"/>
  <c r="D35" i="15"/>
  <c r="E35" i="15"/>
  <c r="F35" i="15"/>
  <c r="G35" i="15"/>
  <c r="H35" i="15"/>
  <c r="I35" i="15"/>
  <c r="B38" i="15"/>
  <c r="C38" i="15"/>
  <c r="D38" i="15"/>
  <c r="E38" i="15"/>
  <c r="F38" i="15"/>
  <c r="G38" i="15"/>
  <c r="H38" i="15"/>
  <c r="I38" i="15"/>
  <c r="B42" i="15"/>
  <c r="C42" i="15"/>
  <c r="D42" i="15"/>
  <c r="E42" i="15"/>
  <c r="F42" i="15"/>
  <c r="G42" i="15"/>
  <c r="H42" i="15"/>
  <c r="I42" i="15"/>
  <c r="B45" i="15"/>
  <c r="C45" i="15"/>
  <c r="D45" i="15"/>
  <c r="E45" i="15"/>
  <c r="F45" i="15"/>
  <c r="G45" i="15"/>
  <c r="H45" i="15"/>
  <c r="I45" i="15"/>
  <c r="B48" i="15"/>
  <c r="C48" i="15"/>
  <c r="D48" i="15"/>
  <c r="E48" i="15"/>
  <c r="F48" i="15"/>
  <c r="G48" i="15"/>
  <c r="H48" i="15"/>
  <c r="I48" i="15"/>
  <c r="B51" i="15"/>
  <c r="C51" i="15"/>
  <c r="D51" i="15"/>
  <c r="E51" i="15"/>
  <c r="F51" i="15"/>
  <c r="G51" i="15"/>
  <c r="H51" i="15"/>
  <c r="I51" i="15"/>
  <c r="B54" i="15"/>
  <c r="C54" i="15"/>
  <c r="D54" i="15"/>
  <c r="E54" i="15"/>
  <c r="F54" i="15"/>
  <c r="G54" i="15"/>
  <c r="H54" i="15"/>
  <c r="I54" i="15"/>
  <c r="B57" i="15"/>
  <c r="C57" i="15"/>
  <c r="D57" i="15"/>
  <c r="E57" i="15"/>
  <c r="F57" i="15"/>
  <c r="G57" i="15"/>
  <c r="H57" i="15"/>
  <c r="I57" i="15"/>
  <c r="B60" i="15"/>
  <c r="C60" i="15"/>
  <c r="D60" i="15"/>
  <c r="E60" i="15"/>
  <c r="F60" i="15"/>
  <c r="G60" i="15"/>
  <c r="H60" i="15"/>
  <c r="I60" i="15"/>
  <c r="B63" i="15"/>
  <c r="C63" i="15"/>
  <c r="D63" i="15"/>
  <c r="E63" i="15"/>
  <c r="F63" i="15"/>
  <c r="G63" i="15"/>
  <c r="H63" i="15"/>
  <c r="I63" i="15"/>
  <c r="B66" i="15"/>
  <c r="C66" i="15"/>
  <c r="D66" i="15"/>
  <c r="E66" i="15"/>
  <c r="F66" i="15"/>
  <c r="G66" i="15"/>
  <c r="H66" i="15"/>
  <c r="I66" i="15"/>
  <c r="F10" i="18"/>
  <c r="G10" i="18"/>
  <c r="F16" i="18"/>
  <c r="F3" i="13"/>
  <c r="F4" i="13"/>
  <c r="F5" i="13"/>
  <c r="F6" i="13"/>
  <c r="F7" i="13"/>
  <c r="F8" i="13"/>
  <c r="E9" i="13"/>
  <c r="E10" i="13"/>
  <c r="E11" i="13"/>
  <c r="E12" i="13"/>
  <c r="E13" i="13"/>
  <c r="F14" i="13"/>
  <c r="E15" i="13"/>
  <c r="E16" i="13"/>
  <c r="F17" i="13"/>
  <c r="F18" i="13"/>
  <c r="G20" i="13"/>
  <c r="G21" i="13"/>
  <c r="F22" i="13"/>
  <c r="F23" i="13"/>
  <c r="F41" i="17"/>
  <c r="G41" i="17"/>
  <c r="F53" i="17"/>
  <c r="F64" i="17"/>
  <c r="F66" i="17"/>
  <c r="F67" i="17"/>
  <c r="F68" i="17"/>
  <c r="F69" i="17"/>
  <c r="F70" i="17"/>
</calcChain>
</file>

<file path=xl/sharedStrings.xml><?xml version="1.0" encoding="utf-8"?>
<sst xmlns="http://schemas.openxmlformats.org/spreadsheetml/2006/main" count="1126" uniqueCount="412">
  <si>
    <t>GLOBAL TECHNOLOGY STAFFING REPORT</t>
  </si>
  <si>
    <t>Name:</t>
  </si>
  <si>
    <t>THIS WEEK'S NUMBERS</t>
  </si>
  <si>
    <t>source:</t>
  </si>
  <si>
    <t>referrals</t>
  </si>
  <si>
    <t>internal applicants</t>
  </si>
  <si>
    <t># of Resumes Sent to Enron Managers</t>
  </si>
  <si>
    <t>agencies</t>
  </si>
  <si>
    <t>Enron recruiters</t>
  </si>
  <si>
    <t>employee Referrals</t>
  </si>
  <si>
    <t>phone to</t>
  </si>
  <si>
    <t xml:space="preserve">inperson </t>
  </si>
  <si>
    <t># of Candidates Interviewed by Enron Managers</t>
  </si>
  <si>
    <t>phone</t>
  </si>
  <si>
    <t>inperson</t>
  </si>
  <si>
    <t>only</t>
  </si>
  <si>
    <t>Stock</t>
  </si>
  <si>
    <t>Webb</t>
  </si>
  <si>
    <t>Bruce</t>
  </si>
  <si>
    <t>Burchfield</t>
  </si>
  <si>
    <t>Chun</t>
  </si>
  <si>
    <t>Williamson</t>
  </si>
  <si>
    <t>Powell</t>
  </si>
  <si>
    <t>Tollefsen</t>
  </si>
  <si>
    <t>Rub (Comm &amp; Market Data)</t>
  </si>
  <si>
    <t>Wasaff</t>
  </si>
  <si>
    <t># of Offers Made</t>
  </si>
  <si>
    <t>employee referrals</t>
  </si>
  <si>
    <t># of Offers Declined</t>
  </si>
  <si>
    <t># of Starts</t>
  </si>
  <si>
    <t>fulltime</t>
  </si>
  <si>
    <t>fees:</t>
  </si>
  <si>
    <t>savings:</t>
  </si>
  <si>
    <t>Employee referrals</t>
  </si>
  <si>
    <t>conversions (contract to fulltime)</t>
  </si>
  <si>
    <t>transfers (within Enron)</t>
  </si>
  <si>
    <t>contractors</t>
  </si>
  <si>
    <t>Total # of Open Positions</t>
  </si>
  <si>
    <t>new</t>
  </si>
  <si>
    <t>replace</t>
  </si>
  <si>
    <t># of Positions New this Week</t>
  </si>
  <si>
    <t xml:space="preserve"># of Positions Reopened this Week  (declines) </t>
  </si>
  <si>
    <t># of Positions Cancelled this Week</t>
  </si>
  <si>
    <t xml:space="preserve">NAME: </t>
  </si>
  <si>
    <t>Mark Broadfoot</t>
  </si>
  <si>
    <t>Mandy Curless</t>
  </si>
  <si>
    <t>Sheryl Beckman</t>
  </si>
  <si>
    <t>Ed Anderson</t>
  </si>
  <si>
    <t>Perlman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</si>
  <si>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</si>
  <si>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</si>
  <si>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</si>
  <si>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</si>
  <si>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</si>
  <si>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</si>
  <si>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</si>
  <si>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</si>
  <si>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Reason for Decline</t>
  </si>
  <si>
    <t># of Declines :</t>
  </si>
  <si>
    <t>Fulltime</t>
  </si>
  <si>
    <t>Conversions</t>
  </si>
  <si>
    <t>Transfers</t>
  </si>
  <si>
    <t>Contractors</t>
  </si>
  <si>
    <t>Interns</t>
  </si>
  <si>
    <t># of Starts :</t>
  </si>
  <si>
    <t>Agency</t>
  </si>
  <si>
    <t>Enron</t>
  </si>
  <si>
    <t>Referral</t>
  </si>
  <si>
    <t>Agency Fees</t>
  </si>
  <si>
    <t>Referrals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</si>
  <si>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</si>
  <si>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</si>
  <si>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</si>
  <si>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</si>
  <si>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</si>
  <si>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</si>
  <si>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</si>
  <si>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</si>
  <si>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</si>
  <si>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</si>
  <si>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</si>
  <si>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</si>
  <si>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</si>
  <si>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</si>
  <si>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</si>
  <si>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</si>
  <si>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</si>
  <si>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</si>
  <si>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Trading Systems</t>
  </si>
  <si>
    <t>Corp Applications Development</t>
  </si>
  <si>
    <t>Steve Stock / Jennifer Richard</t>
  </si>
  <si>
    <t>Energy Operations Systems</t>
  </si>
  <si>
    <t>Global Products</t>
  </si>
  <si>
    <t>Richard Burchfield / Becky Quintana</t>
  </si>
  <si>
    <t>Internet/Intranet/Notes Dev</t>
  </si>
  <si>
    <t>Bryan Powell / Mandy Curless</t>
  </si>
  <si>
    <t>Database/Data Administration</t>
  </si>
  <si>
    <t>Scott Williamson / Jennifer Cronin</t>
  </si>
  <si>
    <t>Development Support</t>
  </si>
  <si>
    <t>Infrastructure &amp; Integration</t>
  </si>
  <si>
    <t>Communications &amp; Market Data</t>
  </si>
  <si>
    <t>Jenny Rub / Jennifer Cronin</t>
  </si>
  <si>
    <t>E-Commerce - Enron Online</t>
  </si>
  <si>
    <t>Jay Webb / Ed Anderson</t>
  </si>
  <si>
    <t>E-Commerce - Initiatives</t>
  </si>
  <si>
    <t>John Pavetto / Ed Anderson</t>
  </si>
  <si>
    <t>E-Commerce - Enron.com</t>
  </si>
  <si>
    <t>International Regions</t>
  </si>
  <si>
    <t>Strategic Sourcing</t>
  </si>
  <si>
    <t>George Wasaff /  Ed Anderson</t>
  </si>
  <si>
    <t>GPG</t>
  </si>
  <si>
    <t>Steve Hotte / Jennifer Richard</t>
  </si>
  <si>
    <t>TOTALS</t>
  </si>
  <si>
    <t>Estimated</t>
  </si>
  <si>
    <t>Source</t>
  </si>
  <si>
    <t>Graduates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</si>
  <si>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</si>
  <si>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</si>
  <si>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</si>
  <si>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</si>
  <si>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</si>
  <si>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</si>
  <si>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</si>
  <si>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interns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</si>
  <si>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</si>
  <si>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</si>
  <si>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</si>
  <si>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</si>
  <si>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</si>
  <si>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</si>
  <si>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</si>
  <si>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</si>
  <si>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</si>
  <si>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</si>
  <si>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Fees Saved Through Employee Referral Program in 2000</t>
  </si>
  <si>
    <t>Pavetto</t>
  </si>
  <si>
    <t>Sommer</t>
  </si>
  <si>
    <t>Hotte</t>
  </si>
  <si>
    <t>EES/EEIS</t>
  </si>
  <si>
    <t>Rub ( Comm&amp; Market Data)</t>
  </si>
  <si>
    <t>Laura</t>
  </si>
  <si>
    <t>Jennifer Cronin</t>
  </si>
  <si>
    <t>GROUP:</t>
  </si>
  <si>
    <t>DIRECTOR</t>
  </si>
  <si>
    <t>Total # of Openings</t>
  </si>
  <si>
    <t># Openings New</t>
  </si>
  <si>
    <t># Openings Cancelled</t>
  </si>
  <si>
    <t>In Person</t>
  </si>
  <si>
    <t>Jay Webb</t>
  </si>
  <si>
    <t>E- Commerce - Initiatives</t>
  </si>
  <si>
    <t>John Pavetto</t>
  </si>
  <si>
    <t>E- Commerce - Enron Online</t>
  </si>
  <si>
    <t>Dan Bruce</t>
  </si>
  <si>
    <t>George Wasaff</t>
  </si>
  <si>
    <t>Jennifer Richard</t>
  </si>
  <si>
    <t>Steve Stock</t>
  </si>
  <si>
    <t>Steve Hotte</t>
  </si>
  <si>
    <t>Database/ Data Administration</t>
  </si>
  <si>
    <t>Scott Williamson</t>
  </si>
  <si>
    <t>Jenny Rub</t>
  </si>
  <si>
    <t>Richard Burchfield</t>
  </si>
  <si>
    <t>Internet/ Intranet/ Notes Development</t>
  </si>
  <si>
    <t>Allan Sommer</t>
  </si>
  <si>
    <t>Bryan Powell</t>
  </si>
  <si>
    <t>Week of:</t>
  </si>
  <si>
    <t>Beth Perlman</t>
  </si>
  <si>
    <t>John Tollefsen</t>
  </si>
  <si>
    <t>Starts by Director</t>
  </si>
  <si>
    <t>Recruiter</t>
  </si>
  <si>
    <t>Week Of:</t>
  </si>
  <si>
    <t>Offers</t>
  </si>
  <si>
    <t>Declines</t>
  </si>
  <si>
    <t>Accepts</t>
  </si>
  <si>
    <t>Turnover</t>
  </si>
  <si>
    <t>Title</t>
  </si>
  <si>
    <t>Dept. #</t>
  </si>
  <si>
    <t>Supervisor</t>
  </si>
  <si>
    <t>Term Date</t>
  </si>
  <si>
    <t>Reason</t>
  </si>
  <si>
    <t>Recruiter Comments:</t>
  </si>
  <si>
    <t>Specialist</t>
  </si>
  <si>
    <t>Detail This Week</t>
  </si>
  <si>
    <t>Allan Sommer / Ed Anderson</t>
  </si>
  <si>
    <t>Jeff Johnson / Mandy Curless</t>
  </si>
  <si>
    <t>Amanda Curless</t>
  </si>
  <si>
    <t>Jeff Johnson</t>
  </si>
  <si>
    <t>Johnson</t>
  </si>
  <si>
    <t>Manager</t>
  </si>
  <si>
    <t>Job Number</t>
  </si>
  <si>
    <t>Referred By</t>
  </si>
  <si>
    <t>*Amount Saved</t>
  </si>
  <si>
    <t>Employee Referrals:</t>
  </si>
  <si>
    <t>Chris Schomer</t>
  </si>
  <si>
    <t>Mutaz Mallak</t>
  </si>
  <si>
    <t>Sr. Specialist</t>
  </si>
  <si>
    <t>Richard Brockhan</t>
  </si>
  <si>
    <t>Xuetao Feng</t>
  </si>
  <si>
    <t>Joanne Zhang</t>
  </si>
  <si>
    <t>Susan Amador</t>
  </si>
  <si>
    <t>Matt Burleigh</t>
  </si>
  <si>
    <t>Trinh Abrell</t>
  </si>
  <si>
    <t>Gloria Guo</t>
  </si>
  <si>
    <t>Sunny Wang</t>
  </si>
  <si>
    <t>Senior Specialist</t>
  </si>
  <si>
    <t>Wei Hu</t>
  </si>
  <si>
    <t>Hasan Imam</t>
  </si>
  <si>
    <t>Zarin Imam</t>
  </si>
  <si>
    <t>Frank Zendejas</t>
  </si>
  <si>
    <t>Nathan Coyle</t>
  </si>
  <si>
    <t>Victoria Sorkina</t>
  </si>
  <si>
    <t>Staff</t>
  </si>
  <si>
    <t>Michael Belmont</t>
  </si>
  <si>
    <t>Kenvin P Baehr</t>
  </si>
  <si>
    <t>Chris Funk</t>
  </si>
  <si>
    <t>Carey Mansfield</t>
  </si>
  <si>
    <t>Russell Porter</t>
  </si>
  <si>
    <t>Executive Referrals:  (No Fee Due)</t>
  </si>
  <si>
    <t>Kevin Lee</t>
  </si>
  <si>
    <t>Nick Paraschos</t>
  </si>
  <si>
    <t>Paige Cox</t>
  </si>
  <si>
    <t>Contractor</t>
  </si>
  <si>
    <t>Carlos Castillo</t>
  </si>
  <si>
    <t>Director</t>
  </si>
  <si>
    <t>Executive</t>
  </si>
  <si>
    <t>Victoria Wilbeck</t>
  </si>
  <si>
    <t>Roy Hartstein</t>
  </si>
  <si>
    <t>Derryl Clevealand</t>
  </si>
  <si>
    <t>Alex Wong</t>
  </si>
  <si>
    <t>Have Not Started Referrals:</t>
  </si>
  <si>
    <t>Zhijun Yang</t>
  </si>
  <si>
    <t>Jun Wang</t>
  </si>
  <si>
    <t>Cynthia Siniard</t>
  </si>
  <si>
    <t>Robert Knight</t>
  </si>
  <si>
    <t>Joe Zou</t>
  </si>
  <si>
    <t>Victor Bernard</t>
  </si>
  <si>
    <t>Liang Xia</t>
  </si>
  <si>
    <t>Intern</t>
  </si>
  <si>
    <t>Allan Severude</t>
  </si>
  <si>
    <t>Bryan Lari</t>
  </si>
  <si>
    <t>Ken Harmon</t>
  </si>
  <si>
    <t>La Metrice Dopson</t>
  </si>
  <si>
    <t>Iris Flander</t>
  </si>
  <si>
    <t>Tino Valor</t>
  </si>
  <si>
    <t>* To figure this column, we took 20% of the candidates salary and subtracted the referral fee.  Had these</t>
  </si>
  <si>
    <t xml:space="preserve">candidates been hired through an agency, this is the amount of money that would have been paid out in </t>
  </si>
  <si>
    <t>addition to the referral fee.</t>
  </si>
  <si>
    <t>,</t>
  </si>
  <si>
    <t>Paid Out</t>
  </si>
  <si>
    <t>YTD Hires through Employee Referral Program</t>
  </si>
  <si>
    <t>Executive Referrals:</t>
  </si>
  <si>
    <t>Fees Saved Through Executive Refferrals</t>
  </si>
  <si>
    <t>Projected Savings</t>
  </si>
  <si>
    <t>SAP</t>
  </si>
  <si>
    <t>Amy Spickard</t>
  </si>
  <si>
    <t>Kathy McKay</t>
  </si>
  <si>
    <t>John Simmons</t>
  </si>
  <si>
    <t>Chris Hanz</t>
  </si>
  <si>
    <t>Sally Chen</t>
  </si>
  <si>
    <t>Ronson Kung</t>
  </si>
  <si>
    <t>Angela Morris</t>
  </si>
  <si>
    <t>Bryan Nixon</t>
  </si>
  <si>
    <t>Merlin Manchand</t>
  </si>
  <si>
    <t>Patrick Manchand</t>
  </si>
  <si>
    <t>Epi Rojas</t>
  </si>
  <si>
    <t>Total Program Savings in 2000</t>
  </si>
  <si>
    <t>Chris Hanz / Jennifer Cronin</t>
  </si>
  <si>
    <t>Dan Bruce / Mandy Curless</t>
  </si>
  <si>
    <t>Weekly Staffing Report</t>
  </si>
  <si>
    <t>YTD</t>
  </si>
  <si>
    <t>Dept. Name</t>
  </si>
  <si>
    <t>Last PRC Rank</t>
  </si>
  <si>
    <t>Leslie Peebles</t>
  </si>
  <si>
    <t>David Cummings</t>
  </si>
  <si>
    <t>Peter Goebel</t>
  </si>
  <si>
    <t>Norma Yeverino</t>
  </si>
  <si>
    <t>99 Savings</t>
  </si>
  <si>
    <t>5/19/2000 - 5/25/2000</t>
  </si>
  <si>
    <t>Enron Online Mkt.</t>
  </si>
  <si>
    <t>Carlos Uribe</t>
  </si>
  <si>
    <t>Tai Nguyen</t>
  </si>
  <si>
    <t>Regan Smith</t>
  </si>
  <si>
    <t>BinBin She</t>
  </si>
  <si>
    <t>Zhiyong Wei</t>
  </si>
  <si>
    <t>Rob Wells</t>
  </si>
  <si>
    <t>David Cogbill</t>
  </si>
  <si>
    <t>George Fortney</t>
  </si>
  <si>
    <t>Technical Consultant</t>
  </si>
  <si>
    <t>Pete Davis</t>
  </si>
  <si>
    <t>Hanz</t>
  </si>
  <si>
    <t>Beth Perlman / Mark Broadfoot</t>
  </si>
  <si>
    <t>Perlman (Energy Trading Sys)</t>
  </si>
  <si>
    <t xml:space="preserve">EEIS </t>
  </si>
  <si>
    <t xml:space="preserve">Kettyle           </t>
  </si>
  <si>
    <t>Kettyle</t>
  </si>
  <si>
    <t>BP</t>
  </si>
  <si>
    <t>SS</t>
  </si>
  <si>
    <t>JJ</t>
  </si>
  <si>
    <t>RB</t>
  </si>
  <si>
    <t>SW</t>
  </si>
  <si>
    <t>CH</t>
  </si>
  <si>
    <t>JW</t>
  </si>
  <si>
    <t>JP</t>
  </si>
  <si>
    <t>AS</t>
  </si>
  <si>
    <t>DB</t>
  </si>
  <si>
    <t>GW</t>
  </si>
  <si>
    <t>SH</t>
  </si>
  <si>
    <t>RK</t>
  </si>
  <si>
    <t>Greg Nikkel</t>
  </si>
  <si>
    <t>Louise Kitchen / Ed Anderson</t>
  </si>
  <si>
    <t>Louise Kitchen</t>
  </si>
  <si>
    <t>LK</t>
  </si>
  <si>
    <t>Kitchen</t>
  </si>
  <si>
    <t>EEIS</t>
  </si>
  <si>
    <t>Anthony Dayao</t>
  </si>
  <si>
    <t>Addition to Staff</t>
  </si>
  <si>
    <t>ENRON NET WORKS STAFFING REPORT</t>
  </si>
  <si>
    <t>Dave Wei</t>
  </si>
  <si>
    <t>Ramakrishna Reminisetti</t>
  </si>
  <si>
    <t>5/26/2000 - 6/1/2000</t>
  </si>
  <si>
    <t>PL</t>
  </si>
  <si>
    <t>Norman Lee</t>
  </si>
  <si>
    <t>Robert Kettyle / Jennifer Richard</t>
  </si>
  <si>
    <t>3.2 to 1</t>
  </si>
  <si>
    <t>3.4 to 1</t>
  </si>
  <si>
    <t>Positions by Function:</t>
  </si>
  <si>
    <t>Application Dev</t>
  </si>
  <si>
    <t>Infrastructure</t>
  </si>
  <si>
    <t>Dev Support</t>
  </si>
  <si>
    <t>Strategic S.</t>
  </si>
  <si>
    <t>EOL Comm</t>
  </si>
  <si>
    <t>Positions by Function</t>
  </si>
  <si>
    <t>AD   Application Development</t>
  </si>
  <si>
    <t>IN     Infrastructure</t>
  </si>
  <si>
    <t>DS   Development Support</t>
  </si>
  <si>
    <t>SS   Strategic Sourcing</t>
  </si>
  <si>
    <t xml:space="preserve">CM   EOL Commercial </t>
  </si>
  <si>
    <t>Jenny Rub / Becky Quintana</t>
  </si>
  <si>
    <t>JRI</t>
  </si>
  <si>
    <t>JRC</t>
  </si>
  <si>
    <t>Rub ((Infrastructure &amp; Integration)</t>
  </si>
  <si>
    <t>Rub (Infrastructure &amp; Integration)</t>
  </si>
  <si>
    <t>Tom Sampson</t>
  </si>
  <si>
    <t>Kara Maloney</t>
  </si>
  <si>
    <t>Jim Sampson</t>
  </si>
  <si>
    <t>Kim Wilbanks</t>
  </si>
  <si>
    <t xml:space="preserve">                             </t>
  </si>
  <si>
    <t>Acceptance</t>
  </si>
  <si>
    <t>Paul Barrington</t>
  </si>
  <si>
    <t>Jose Garza</t>
  </si>
  <si>
    <t>Referral Fees</t>
  </si>
  <si>
    <t>Totals for Beth Perlman</t>
  </si>
  <si>
    <t>Totals for Jenny Rub</t>
  </si>
  <si>
    <t>6/16/2000 - 6/22/2000</t>
  </si>
  <si>
    <t>Tina Dunnaway</t>
  </si>
  <si>
    <t>Diana Allen</t>
  </si>
  <si>
    <t>David S. Fisher</t>
  </si>
  <si>
    <t>Ron Slim</t>
  </si>
  <si>
    <t>Source *</t>
  </si>
  <si>
    <t>* A - Agency</t>
  </si>
  <si>
    <t xml:space="preserve">  R - Enron Referral</t>
  </si>
  <si>
    <t xml:space="preserve">  ER - Enron Recruiter</t>
  </si>
  <si>
    <t>6/26/00-6/30/00</t>
  </si>
  <si>
    <t>Nik Nelson</t>
  </si>
  <si>
    <t>Lisa Anderson</t>
  </si>
  <si>
    <t>Brenda Giddings</t>
  </si>
  <si>
    <t>Stephen Martin</t>
  </si>
  <si>
    <t>Judy Martin</t>
  </si>
  <si>
    <t>Pete Castrejana</t>
  </si>
  <si>
    <t>A - RHI</t>
  </si>
  <si>
    <t>Tim Abasov</t>
  </si>
  <si>
    <t>A - TIG First Source</t>
  </si>
  <si>
    <t>Peggy Alix</t>
  </si>
  <si>
    <t>A - Eminent Resources</t>
  </si>
  <si>
    <t>N/A</t>
  </si>
  <si>
    <t>6/30/2000 - 7/6/2000</t>
  </si>
  <si>
    <t>June 30-July 6</t>
  </si>
  <si>
    <t>Jeff Moore</t>
  </si>
  <si>
    <t>5413/105645</t>
  </si>
  <si>
    <t>Troy Williams</t>
  </si>
  <si>
    <t>Q A Tester</t>
  </si>
  <si>
    <t>0011/102719</t>
  </si>
  <si>
    <t>ER - MB</t>
  </si>
  <si>
    <t>Ying (Sandy)  Chen</t>
  </si>
  <si>
    <t>Paul O'Neal</t>
  </si>
  <si>
    <t>0011/100244</t>
  </si>
  <si>
    <t>Kumaran Sivaprakasam</t>
  </si>
  <si>
    <t>Kostyantyn Boryshpol</t>
  </si>
  <si>
    <t>0011/100849</t>
  </si>
  <si>
    <t>A - Clientsoft</t>
  </si>
  <si>
    <t>Teresa Smith</t>
  </si>
  <si>
    <t>Shannon Powers</t>
  </si>
  <si>
    <t>R - Yannis Tzamouranis</t>
  </si>
  <si>
    <t>Elaine Tombaugh</t>
  </si>
  <si>
    <t>R - Ahmad Mouselli</t>
  </si>
  <si>
    <t>Nick Rahn</t>
  </si>
  <si>
    <t>1179/111619</t>
  </si>
  <si>
    <t>Sandra McCary</t>
  </si>
  <si>
    <t>R - Dori Cooper</t>
  </si>
  <si>
    <t>Lisa Sawyer</t>
  </si>
  <si>
    <t>Craig Teel</t>
  </si>
  <si>
    <t>A - Bidding Network</t>
  </si>
  <si>
    <t>Mark Finkle</t>
  </si>
  <si>
    <t>6/30 - 7/6/2000</t>
  </si>
  <si>
    <t>Mark Mooney</t>
  </si>
  <si>
    <t>Compensation</t>
  </si>
  <si>
    <t>Yannis Tzamouranis</t>
  </si>
  <si>
    <t>Ahmad Mousselli</t>
  </si>
  <si>
    <t>Dori Cooper</t>
  </si>
  <si>
    <t>0011/100242</t>
  </si>
  <si>
    <t>A - Icon Info Cslt</t>
  </si>
  <si>
    <t>6/29/00- 7/6/00</t>
  </si>
  <si>
    <t>Week of June 30th - July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</si>
</sst>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;[Red]0"/>
    <numFmt numFmtId="165" formatCode="#,##0;[Red]#,##0"/>
    <numFmt numFmtId="166" formatCode="&quot;$&quot;#,##0.00"/>
    <numFmt numFmtId="167" formatCode="0.0%"/>
    <numFmt numFmtId="168" formatCode="&quot;$&quot;#,##0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20"/>
      <name val="Arial"/>
      <family val="2"/>
    </font>
    <font>
      <b/>
      <sz val="20"/>
      <name val="Arial"/>
    </font>
    <font>
      <b/>
      <i/>
      <sz val="10"/>
      <color indexed="58"/>
      <name val="Arial"/>
      <family val="2"/>
    </font>
    <font>
      <sz val="10"/>
      <color indexed="58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b/>
      <u/>
      <sz val="10"/>
      <color indexed="48"/>
      <name val="Arial"/>
      <family val="2"/>
    </font>
    <font>
      <i/>
      <sz val="9"/>
      <name val="Arial"/>
      <family val="2"/>
    </font>
    <font>
      <i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/>
    <xf numFmtId="0" fontId="10" fillId="0" borderId="0" xfId="0" applyFont="1"/>
    <xf numFmtId="167" fontId="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0" xfId="0" applyFont="1"/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4" fontId="2" fillId="0" borderId="0" xfId="0" applyNumberFormat="1" applyFont="1" applyAlignment="1" applyProtection="1">
      <protection locked="0"/>
    </xf>
    <xf numFmtId="0" fontId="2" fillId="2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/>
    <xf numFmtId="0" fontId="3" fillId="2" borderId="1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0" borderId="0" xfId="0" applyFont="1" applyBorder="1"/>
    <xf numFmtId="0" fontId="0" fillId="3" borderId="2" xfId="0" applyFill="1" applyBorder="1"/>
    <xf numFmtId="0" fontId="0" fillId="3" borderId="0" xfId="0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0" fillId="4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8" fillId="5" borderId="1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9" fillId="3" borderId="6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0" fillId="0" borderId="1" xfId="0" applyBorder="1"/>
    <xf numFmtId="0" fontId="0" fillId="0" borderId="8" xfId="0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7" fontId="1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168" fontId="11" fillId="5" borderId="1" xfId="0" applyNumberFormat="1" applyFont="1" applyFill="1" applyBorder="1" applyAlignment="1">
      <alignment horizontal="right"/>
    </xf>
    <xf numFmtId="0" fontId="23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0" fillId="0" borderId="0" xfId="0" applyFill="1"/>
    <xf numFmtId="0" fontId="1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1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4" fontId="14" fillId="0" borderId="0" xfId="1" applyNumberFormat="1" applyFont="1" applyFill="1" applyBorder="1"/>
    <xf numFmtId="6" fontId="14" fillId="0" borderId="0" xfId="0" applyNumberFormat="1" applyFont="1" applyFill="1" applyBorder="1" applyAlignment="1">
      <alignment horizontal="center"/>
    </xf>
    <xf numFmtId="6" fontId="14" fillId="0" borderId="0" xfId="0" applyNumberFormat="1" applyFont="1" applyFill="1" applyBorder="1"/>
    <xf numFmtId="0" fontId="14" fillId="2" borderId="0" xfId="1" applyNumberFormat="1" applyFont="1" applyFill="1" applyBorder="1" applyAlignment="1">
      <alignment horizontal="center"/>
    </xf>
    <xf numFmtId="0" fontId="14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6" fillId="4" borderId="0" xfId="0" applyFont="1" applyFill="1" applyBorder="1"/>
    <xf numFmtId="0" fontId="7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 applyProtection="1">
      <alignment horizontal="center"/>
      <protection locked="0"/>
    </xf>
    <xf numFmtId="0" fontId="14" fillId="6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4" fontId="0" fillId="0" borderId="0" xfId="0" applyNumberFormat="1" applyBorder="1"/>
    <xf numFmtId="8" fontId="0" fillId="0" borderId="0" xfId="0" applyNumberFormat="1" applyBorder="1"/>
    <xf numFmtId="8" fontId="0" fillId="0" borderId="0" xfId="0" applyNumberFormat="1"/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4" fontId="26" fillId="0" borderId="0" xfId="0" applyNumberFormat="1" applyFont="1" applyBorder="1"/>
    <xf numFmtId="8" fontId="26" fillId="0" borderId="0" xfId="0" applyNumberFormat="1" applyFont="1"/>
    <xf numFmtId="0" fontId="25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14" fontId="11" fillId="0" borderId="0" xfId="0" applyNumberFormat="1" applyFont="1" applyBorder="1"/>
    <xf numFmtId="8" fontId="11" fillId="0" borderId="0" xfId="0" applyNumberFormat="1" applyFont="1"/>
    <xf numFmtId="8" fontId="11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4" fontId="12" fillId="0" borderId="0" xfId="0" applyNumberFormat="1" applyFont="1" applyBorder="1"/>
    <xf numFmtId="8" fontId="2" fillId="0" borderId="0" xfId="0" applyNumberFormat="1" applyFont="1" applyBorder="1"/>
    <xf numFmtId="0" fontId="14" fillId="6" borderId="0" xfId="0" applyFont="1" applyFill="1"/>
    <xf numFmtId="44" fontId="2" fillId="0" borderId="0" xfId="0" applyNumberFormat="1" applyFont="1" applyAlignment="1">
      <alignment horizontal="right"/>
    </xf>
    <xf numFmtId="14" fontId="27" fillId="0" borderId="0" xfId="0" applyNumberFormat="1" applyFont="1" applyBorder="1"/>
    <xf numFmtId="14" fontId="14" fillId="0" borderId="0" xfId="0" applyNumberFormat="1" applyFont="1" applyBorder="1"/>
    <xf numFmtId="14" fontId="13" fillId="0" borderId="0" xfId="0" applyNumberFormat="1" applyFont="1" applyBorder="1"/>
    <xf numFmtId="8" fontId="27" fillId="0" borderId="0" xfId="0" applyNumberFormat="1" applyFont="1"/>
    <xf numFmtId="44" fontId="2" fillId="0" borderId="0" xfId="1" applyFont="1"/>
    <xf numFmtId="8" fontId="26" fillId="0" borderId="9" xfId="0" applyNumberFormat="1" applyFont="1" applyBorder="1"/>
    <xf numFmtId="0" fontId="14" fillId="0" borderId="0" xfId="0" applyFont="1" applyFill="1"/>
    <xf numFmtId="0" fontId="25" fillId="0" borderId="0" xfId="0" applyFont="1" applyFill="1" applyBorder="1" applyAlignment="1">
      <alignment horizontal="left"/>
    </xf>
    <xf numFmtId="8" fontId="26" fillId="0" borderId="0" xfId="0" applyNumberFormat="1" applyFont="1" applyBorder="1"/>
    <xf numFmtId="44" fontId="0" fillId="0" borderId="0" xfId="1" applyFont="1" applyBorder="1"/>
    <xf numFmtId="8" fontId="12" fillId="0" borderId="0" xfId="0" applyNumberFormat="1" applyFont="1" applyBorder="1" applyAlignment="1">
      <alignment horizontal="right"/>
    </xf>
    <xf numFmtId="8" fontId="13" fillId="0" borderId="0" xfId="0" applyNumberFormat="1" applyFont="1" applyBorder="1"/>
    <xf numFmtId="8" fontId="28" fillId="0" borderId="0" xfId="0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3" xfId="0" applyFill="1" applyBorder="1"/>
    <xf numFmtId="0" fontId="2" fillId="2" borderId="11" xfId="0" applyFont="1" applyFill="1" applyBorder="1"/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4" fontId="1" fillId="0" borderId="0" xfId="1"/>
    <xf numFmtId="44" fontId="1" fillId="0" borderId="9" xfId="1" applyBorder="1"/>
    <xf numFmtId="14" fontId="11" fillId="0" borderId="0" xfId="0" applyNumberFormat="1" applyFont="1"/>
    <xf numFmtId="4" fontId="11" fillId="0" borderId="0" xfId="0" applyNumberFormat="1" applyFont="1"/>
    <xf numFmtId="0" fontId="0" fillId="3" borderId="3" xfId="0" applyFill="1" applyBorder="1" applyAlignment="1">
      <alignment horizontal="left"/>
    </xf>
    <xf numFmtId="0" fontId="0" fillId="0" borderId="1" xfId="0" applyBorder="1" applyAlignment="1" applyProtection="1">
      <alignment horizontal="left"/>
    </xf>
    <xf numFmtId="166" fontId="14" fillId="2" borderId="0" xfId="1" applyNumberFormat="1" applyFont="1" applyFill="1" applyBorder="1" applyAlignment="1">
      <alignment horizontal="center"/>
    </xf>
    <xf numFmtId="8" fontId="3" fillId="0" borderId="0" xfId="0" applyNumberFormat="1" applyFont="1" applyBorder="1"/>
    <xf numFmtId="0" fontId="7" fillId="0" borderId="0" xfId="0" applyFont="1" applyBorder="1"/>
    <xf numFmtId="8" fontId="11" fillId="0" borderId="9" xfId="0" applyNumberFormat="1" applyFont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9" fillId="0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8" fontId="3" fillId="0" borderId="0" xfId="0" applyNumberFormat="1" applyFont="1"/>
    <xf numFmtId="8" fontId="3" fillId="0" borderId="0" xfId="0" applyNumberFormat="1" applyFont="1" applyAlignment="1">
      <alignment horizontal="right"/>
    </xf>
    <xf numFmtId="44" fontId="3" fillId="0" borderId="0" xfId="1" applyFont="1"/>
    <xf numFmtId="14" fontId="3" fillId="0" borderId="0" xfId="0" applyNumberFormat="1" applyFont="1"/>
    <xf numFmtId="4" fontId="3" fillId="0" borderId="0" xfId="0" applyNumberFormat="1" applyFont="1"/>
    <xf numFmtId="44" fontId="0" fillId="0" borderId="0" xfId="1" applyFont="1"/>
    <xf numFmtId="14" fontId="12" fillId="0" borderId="0" xfId="0" applyNumberFormat="1" applyFont="1"/>
    <xf numFmtId="4" fontId="12" fillId="0" borderId="0" xfId="0" applyNumberFormat="1" applyFont="1"/>
    <xf numFmtId="8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4" fontId="3" fillId="0" borderId="0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4" fontId="12" fillId="0" borderId="0" xfId="0" applyNumberFormat="1" applyFont="1" applyBorder="1"/>
    <xf numFmtId="44" fontId="26" fillId="0" borderId="0" xfId="1" applyFont="1"/>
    <xf numFmtId="44" fontId="26" fillId="0" borderId="0" xfId="1" applyFont="1" applyBorder="1"/>
    <xf numFmtId="0" fontId="0" fillId="0" borderId="8" xfId="0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3" xfId="0" applyFont="1" applyFill="1" applyBorder="1" applyAlignment="1">
      <alignment horizontal="center"/>
    </xf>
    <xf numFmtId="6" fontId="2" fillId="0" borderId="0" xfId="0" applyNumberFormat="1" applyFont="1" applyFill="1" applyBorder="1"/>
    <xf numFmtId="0" fontId="30" fillId="5" borderId="1" xfId="0" applyFont="1" applyFill="1" applyBorder="1"/>
    <xf numFmtId="0" fontId="31" fillId="8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/>
    <xf numFmtId="4" fontId="26" fillId="0" borderId="9" xfId="0" applyNumberFormat="1" applyFont="1" applyBorder="1"/>
    <xf numFmtId="0" fontId="2" fillId="0" borderId="0" xfId="0" applyFont="1" applyBorder="1" applyAlignment="1">
      <alignment horizontal="center"/>
    </xf>
    <xf numFmtId="8" fontId="12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4" fontId="26" fillId="0" borderId="0" xfId="0" applyNumberFormat="1" applyFont="1" applyBorder="1"/>
    <xf numFmtId="4" fontId="26" fillId="0" borderId="0" xfId="0" applyNumberFormat="1" applyFont="1"/>
    <xf numFmtId="14" fontId="0" fillId="0" borderId="0" xfId="0" applyNumberForma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22" fillId="0" borderId="0" xfId="0" applyFont="1" applyAlignment="1">
      <alignment horizontal="center" vertical="center" textRotation="90"/>
    </xf>
    <xf numFmtId="0" fontId="0" fillId="0" borderId="1" xfId="0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7620</xdr:rowOff>
    </xdr:from>
    <xdr:to>
      <xdr:col>2</xdr:col>
      <xdr:colOff>708660</xdr:colOff>
      <xdr:row>6</xdr:row>
      <xdr:rowOff>129540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81000" y="175260"/>
          <a:ext cx="1005840" cy="861060"/>
          <a:chOff x="5279" y="3840"/>
          <a:chExt cx="481" cy="480"/>
        </a:xfrm>
      </xdr:grpSpPr>
      <xdr:sp macro="" textlink="">
        <xdr:nvSpPr>
          <xdr:cNvPr id="2050" name="Freeform 2"/>
          <xdr:cNvSpPr>
            <a:spLocks/>
          </xdr:cNvSpPr>
        </xdr:nvSpPr>
        <xdr:spPr bwMode="auto">
          <a:xfrm>
            <a:off x="5479" y="4015"/>
            <a:ext cx="281" cy="305"/>
          </a:xfrm>
          <a:custGeom>
            <a:avLst/>
            <a:gdLst>
              <a:gd name="T0" fmla="*/ 90 w 281"/>
              <a:gd name="T1" fmla="*/ 129 h 305"/>
              <a:gd name="T2" fmla="*/ 215 w 281"/>
              <a:gd name="T3" fmla="*/ 0 h 305"/>
              <a:gd name="T4" fmla="*/ 280 w 281"/>
              <a:gd name="T5" fmla="*/ 63 h 305"/>
              <a:gd name="T6" fmla="*/ 41 w 281"/>
              <a:gd name="T7" fmla="*/ 304 h 305"/>
              <a:gd name="T8" fmla="*/ 26 w 281"/>
              <a:gd name="T9" fmla="*/ 289 h 305"/>
              <a:gd name="T10" fmla="*/ 44 w 281"/>
              <a:gd name="T11" fmla="*/ 243 h 305"/>
              <a:gd name="T12" fmla="*/ 14 w 281"/>
              <a:gd name="T13" fmla="*/ 277 h 305"/>
              <a:gd name="T14" fmla="*/ 0 w 281"/>
              <a:gd name="T15" fmla="*/ 263 h 305"/>
              <a:gd name="T16" fmla="*/ 62 w 281"/>
              <a:gd name="T17" fmla="*/ 199 h 305"/>
              <a:gd name="T18" fmla="*/ 78 w 281"/>
              <a:gd name="T19" fmla="*/ 215 h 305"/>
              <a:gd name="T20" fmla="*/ 58 w 281"/>
              <a:gd name="T21" fmla="*/ 255 h 305"/>
              <a:gd name="T22" fmla="*/ 252 w 281"/>
              <a:gd name="T23" fmla="*/ 63 h 305"/>
              <a:gd name="T24" fmla="*/ 218 w 281"/>
              <a:gd name="T25" fmla="*/ 29 h 305"/>
              <a:gd name="T26" fmla="*/ 104 w 281"/>
              <a:gd name="T27" fmla="*/ 143 h 305"/>
              <a:gd name="T28" fmla="*/ 90 w 281"/>
              <a:gd name="T29" fmla="*/ 129 h 3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81" h="305">
                <a:moveTo>
                  <a:pt x="90" y="129"/>
                </a:moveTo>
                <a:lnTo>
                  <a:pt x="215" y="0"/>
                </a:lnTo>
                <a:lnTo>
                  <a:pt x="280" y="63"/>
                </a:lnTo>
                <a:lnTo>
                  <a:pt x="41" y="304"/>
                </a:lnTo>
                <a:lnTo>
                  <a:pt x="26" y="289"/>
                </a:lnTo>
                <a:lnTo>
                  <a:pt x="44" y="243"/>
                </a:lnTo>
                <a:lnTo>
                  <a:pt x="14" y="277"/>
                </a:lnTo>
                <a:lnTo>
                  <a:pt x="0" y="263"/>
                </a:lnTo>
                <a:lnTo>
                  <a:pt x="62" y="199"/>
                </a:lnTo>
                <a:lnTo>
                  <a:pt x="78" y="215"/>
                </a:lnTo>
                <a:lnTo>
                  <a:pt x="58" y="255"/>
                </a:lnTo>
                <a:lnTo>
                  <a:pt x="252" y="63"/>
                </a:lnTo>
                <a:lnTo>
                  <a:pt x="218" y="29"/>
                </a:lnTo>
                <a:lnTo>
                  <a:pt x="104" y="143"/>
                </a:lnTo>
                <a:lnTo>
                  <a:pt x="90" y="12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5327" y="4067"/>
            <a:ext cx="105" cy="102"/>
          </a:xfrm>
          <a:custGeom>
            <a:avLst/>
            <a:gdLst>
              <a:gd name="T0" fmla="*/ 104 w 105"/>
              <a:gd name="T1" fmla="*/ 39 h 102"/>
              <a:gd name="T2" fmla="*/ 42 w 105"/>
              <a:gd name="T3" fmla="*/ 101 h 102"/>
              <a:gd name="T4" fmla="*/ 29 w 105"/>
              <a:gd name="T5" fmla="*/ 88 h 102"/>
              <a:gd name="T6" fmla="*/ 47 w 105"/>
              <a:gd name="T7" fmla="*/ 44 h 102"/>
              <a:gd name="T8" fmla="*/ 14 w 105"/>
              <a:gd name="T9" fmla="*/ 77 h 102"/>
              <a:gd name="T10" fmla="*/ 0 w 105"/>
              <a:gd name="T11" fmla="*/ 63 h 102"/>
              <a:gd name="T12" fmla="*/ 65 w 105"/>
              <a:gd name="T13" fmla="*/ 0 h 102"/>
              <a:gd name="T14" fmla="*/ 79 w 105"/>
              <a:gd name="T15" fmla="*/ 14 h 102"/>
              <a:gd name="T16" fmla="*/ 60 w 105"/>
              <a:gd name="T17" fmla="*/ 59 h 102"/>
              <a:gd name="T18" fmla="*/ 90 w 105"/>
              <a:gd name="T19" fmla="*/ 25 h 102"/>
              <a:gd name="T20" fmla="*/ 104 w 105"/>
              <a:gd name="T21" fmla="*/ 39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05" h="102">
                <a:moveTo>
                  <a:pt x="104" y="39"/>
                </a:moveTo>
                <a:lnTo>
                  <a:pt x="42" y="101"/>
                </a:lnTo>
                <a:lnTo>
                  <a:pt x="29" y="88"/>
                </a:lnTo>
                <a:lnTo>
                  <a:pt x="47" y="44"/>
                </a:lnTo>
                <a:lnTo>
                  <a:pt x="14" y="77"/>
                </a:lnTo>
                <a:lnTo>
                  <a:pt x="0" y="63"/>
                </a:lnTo>
                <a:lnTo>
                  <a:pt x="65" y="0"/>
                </a:lnTo>
                <a:lnTo>
                  <a:pt x="79" y="14"/>
                </a:lnTo>
                <a:lnTo>
                  <a:pt x="60" y="59"/>
                </a:lnTo>
                <a:lnTo>
                  <a:pt x="90" y="25"/>
                </a:lnTo>
                <a:lnTo>
                  <a:pt x="104" y="3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5381" y="4118"/>
            <a:ext cx="93" cy="105"/>
          </a:xfrm>
          <a:custGeom>
            <a:avLst/>
            <a:gdLst>
              <a:gd name="T0" fmla="*/ 0 w 93"/>
              <a:gd name="T1" fmla="*/ 62 h 105"/>
              <a:gd name="T2" fmla="*/ 62 w 93"/>
              <a:gd name="T3" fmla="*/ 0 h 105"/>
              <a:gd name="T4" fmla="*/ 84 w 93"/>
              <a:gd name="T5" fmla="*/ 22 h 105"/>
              <a:gd name="T6" fmla="*/ 89 w 93"/>
              <a:gd name="T7" fmla="*/ 29 h 105"/>
              <a:gd name="T8" fmla="*/ 91 w 93"/>
              <a:gd name="T9" fmla="*/ 35 h 105"/>
              <a:gd name="T10" fmla="*/ 92 w 93"/>
              <a:gd name="T11" fmla="*/ 38 h 105"/>
              <a:gd name="T12" fmla="*/ 92 w 93"/>
              <a:gd name="T13" fmla="*/ 40 h 105"/>
              <a:gd name="T14" fmla="*/ 90 w 93"/>
              <a:gd name="T15" fmla="*/ 46 h 105"/>
              <a:gd name="T16" fmla="*/ 89 w 93"/>
              <a:gd name="T17" fmla="*/ 51 h 105"/>
              <a:gd name="T18" fmla="*/ 87 w 93"/>
              <a:gd name="T19" fmla="*/ 53 h 105"/>
              <a:gd name="T20" fmla="*/ 84 w 93"/>
              <a:gd name="T21" fmla="*/ 56 h 105"/>
              <a:gd name="T22" fmla="*/ 80 w 93"/>
              <a:gd name="T23" fmla="*/ 60 h 105"/>
              <a:gd name="T24" fmla="*/ 76 w 93"/>
              <a:gd name="T25" fmla="*/ 62 h 105"/>
              <a:gd name="T26" fmla="*/ 73 w 93"/>
              <a:gd name="T27" fmla="*/ 63 h 105"/>
              <a:gd name="T28" fmla="*/ 71 w 93"/>
              <a:gd name="T29" fmla="*/ 63 h 105"/>
              <a:gd name="T30" fmla="*/ 67 w 93"/>
              <a:gd name="T31" fmla="*/ 63 h 105"/>
              <a:gd name="T32" fmla="*/ 64 w 93"/>
              <a:gd name="T33" fmla="*/ 62 h 105"/>
              <a:gd name="T34" fmla="*/ 65 w 93"/>
              <a:gd name="T35" fmla="*/ 65 h 105"/>
              <a:gd name="T36" fmla="*/ 64 w 93"/>
              <a:gd name="T37" fmla="*/ 70 h 105"/>
              <a:gd name="T38" fmla="*/ 63 w 93"/>
              <a:gd name="T39" fmla="*/ 73 h 105"/>
              <a:gd name="T40" fmla="*/ 59 w 93"/>
              <a:gd name="T41" fmla="*/ 77 h 105"/>
              <a:gd name="T42" fmla="*/ 47 w 93"/>
              <a:gd name="T43" fmla="*/ 91 h 105"/>
              <a:gd name="T44" fmla="*/ 43 w 93"/>
              <a:gd name="T45" fmla="*/ 97 h 105"/>
              <a:gd name="T46" fmla="*/ 43 w 93"/>
              <a:gd name="T47" fmla="*/ 101 h 105"/>
              <a:gd name="T48" fmla="*/ 42 w 93"/>
              <a:gd name="T49" fmla="*/ 104 h 105"/>
              <a:gd name="T50" fmla="*/ 39 w 93"/>
              <a:gd name="T51" fmla="*/ 101 h 105"/>
              <a:gd name="T52" fmla="*/ 26 w 93"/>
              <a:gd name="T53" fmla="*/ 90 h 105"/>
              <a:gd name="T54" fmla="*/ 25 w 93"/>
              <a:gd name="T55" fmla="*/ 87 h 105"/>
              <a:gd name="T56" fmla="*/ 26 w 93"/>
              <a:gd name="T57" fmla="*/ 86 h 105"/>
              <a:gd name="T58" fmla="*/ 27 w 93"/>
              <a:gd name="T59" fmla="*/ 85 h 105"/>
              <a:gd name="T60" fmla="*/ 33 w 93"/>
              <a:gd name="T61" fmla="*/ 77 h 105"/>
              <a:gd name="T62" fmla="*/ 43 w 93"/>
              <a:gd name="T63" fmla="*/ 69 h 105"/>
              <a:gd name="T64" fmla="*/ 44 w 93"/>
              <a:gd name="T65" fmla="*/ 66 h 105"/>
              <a:gd name="T66" fmla="*/ 45 w 93"/>
              <a:gd name="T67" fmla="*/ 63 h 105"/>
              <a:gd name="T68" fmla="*/ 46 w 93"/>
              <a:gd name="T69" fmla="*/ 60 h 105"/>
              <a:gd name="T70" fmla="*/ 46 w 93"/>
              <a:gd name="T71" fmla="*/ 56 h 105"/>
              <a:gd name="T72" fmla="*/ 44 w 93"/>
              <a:gd name="T73" fmla="*/ 54 h 105"/>
              <a:gd name="T74" fmla="*/ 43 w 93"/>
              <a:gd name="T75" fmla="*/ 53 h 105"/>
              <a:gd name="T76" fmla="*/ 40 w 93"/>
              <a:gd name="T77" fmla="*/ 50 h 105"/>
              <a:gd name="T78" fmla="*/ 49 w 93"/>
              <a:gd name="T79" fmla="*/ 39 h 105"/>
              <a:gd name="T80" fmla="*/ 55 w 93"/>
              <a:gd name="T81" fmla="*/ 43 h 105"/>
              <a:gd name="T82" fmla="*/ 58 w 93"/>
              <a:gd name="T83" fmla="*/ 46 h 105"/>
              <a:gd name="T84" fmla="*/ 64 w 93"/>
              <a:gd name="T85" fmla="*/ 46 h 105"/>
              <a:gd name="T86" fmla="*/ 67 w 93"/>
              <a:gd name="T87" fmla="*/ 43 h 105"/>
              <a:gd name="T88" fmla="*/ 70 w 93"/>
              <a:gd name="T89" fmla="*/ 42 h 105"/>
              <a:gd name="T90" fmla="*/ 71 w 93"/>
              <a:gd name="T91" fmla="*/ 39 h 105"/>
              <a:gd name="T92" fmla="*/ 72 w 93"/>
              <a:gd name="T93" fmla="*/ 38 h 105"/>
              <a:gd name="T94" fmla="*/ 72 w 93"/>
              <a:gd name="T95" fmla="*/ 36 h 105"/>
              <a:gd name="T96" fmla="*/ 72 w 93"/>
              <a:gd name="T97" fmla="*/ 32 h 105"/>
              <a:gd name="T98" fmla="*/ 71 w 93"/>
              <a:gd name="T99" fmla="*/ 29 h 105"/>
              <a:gd name="T100" fmla="*/ 65 w 93"/>
              <a:gd name="T101" fmla="*/ 25 h 105"/>
              <a:gd name="T102" fmla="*/ 13 w 93"/>
              <a:gd name="T103" fmla="*/ 75 h 105"/>
              <a:gd name="T104" fmla="*/ 0 w 93"/>
              <a:gd name="T105" fmla="*/ 62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93" h="105">
                <a:moveTo>
                  <a:pt x="0" y="62"/>
                </a:moveTo>
                <a:lnTo>
                  <a:pt x="62" y="0"/>
                </a:lnTo>
                <a:lnTo>
                  <a:pt x="84" y="22"/>
                </a:lnTo>
                <a:lnTo>
                  <a:pt x="89" y="29"/>
                </a:lnTo>
                <a:lnTo>
                  <a:pt x="91" y="35"/>
                </a:lnTo>
                <a:lnTo>
                  <a:pt x="92" y="38"/>
                </a:lnTo>
                <a:lnTo>
                  <a:pt x="92" y="40"/>
                </a:lnTo>
                <a:lnTo>
                  <a:pt x="90" y="46"/>
                </a:lnTo>
                <a:lnTo>
                  <a:pt x="89" y="51"/>
                </a:lnTo>
                <a:lnTo>
                  <a:pt x="87" y="53"/>
                </a:lnTo>
                <a:lnTo>
                  <a:pt x="84" y="56"/>
                </a:lnTo>
                <a:lnTo>
                  <a:pt x="80" y="60"/>
                </a:lnTo>
                <a:lnTo>
                  <a:pt x="76" y="62"/>
                </a:lnTo>
                <a:lnTo>
                  <a:pt x="73" y="63"/>
                </a:lnTo>
                <a:lnTo>
                  <a:pt x="71" y="63"/>
                </a:lnTo>
                <a:lnTo>
                  <a:pt x="67" y="63"/>
                </a:lnTo>
                <a:lnTo>
                  <a:pt x="64" y="62"/>
                </a:lnTo>
                <a:lnTo>
                  <a:pt x="65" y="65"/>
                </a:lnTo>
                <a:lnTo>
                  <a:pt x="64" y="70"/>
                </a:lnTo>
                <a:lnTo>
                  <a:pt x="63" y="73"/>
                </a:lnTo>
                <a:lnTo>
                  <a:pt x="59" y="77"/>
                </a:lnTo>
                <a:lnTo>
                  <a:pt x="47" y="91"/>
                </a:lnTo>
                <a:lnTo>
                  <a:pt x="43" y="97"/>
                </a:lnTo>
                <a:lnTo>
                  <a:pt x="43" y="101"/>
                </a:lnTo>
                <a:lnTo>
                  <a:pt x="42" y="104"/>
                </a:lnTo>
                <a:lnTo>
                  <a:pt x="39" y="101"/>
                </a:lnTo>
                <a:lnTo>
                  <a:pt x="26" y="90"/>
                </a:lnTo>
                <a:lnTo>
                  <a:pt x="25" y="87"/>
                </a:lnTo>
                <a:lnTo>
                  <a:pt x="26" y="86"/>
                </a:lnTo>
                <a:lnTo>
                  <a:pt x="27" y="85"/>
                </a:lnTo>
                <a:lnTo>
                  <a:pt x="33" y="77"/>
                </a:lnTo>
                <a:lnTo>
                  <a:pt x="43" y="69"/>
                </a:lnTo>
                <a:lnTo>
                  <a:pt x="44" y="66"/>
                </a:lnTo>
                <a:lnTo>
                  <a:pt x="45" y="63"/>
                </a:lnTo>
                <a:lnTo>
                  <a:pt x="46" y="60"/>
                </a:lnTo>
                <a:lnTo>
                  <a:pt x="46" y="56"/>
                </a:lnTo>
                <a:lnTo>
                  <a:pt x="44" y="54"/>
                </a:lnTo>
                <a:lnTo>
                  <a:pt x="43" y="53"/>
                </a:lnTo>
                <a:lnTo>
                  <a:pt x="40" y="50"/>
                </a:lnTo>
                <a:lnTo>
                  <a:pt x="49" y="39"/>
                </a:lnTo>
                <a:lnTo>
                  <a:pt x="55" y="43"/>
                </a:lnTo>
                <a:lnTo>
                  <a:pt x="58" y="46"/>
                </a:lnTo>
                <a:lnTo>
                  <a:pt x="64" y="46"/>
                </a:lnTo>
                <a:lnTo>
                  <a:pt x="67" y="43"/>
                </a:lnTo>
                <a:lnTo>
                  <a:pt x="70" y="42"/>
                </a:lnTo>
                <a:lnTo>
                  <a:pt x="71" y="39"/>
                </a:lnTo>
                <a:lnTo>
                  <a:pt x="72" y="38"/>
                </a:lnTo>
                <a:lnTo>
                  <a:pt x="72" y="36"/>
                </a:lnTo>
                <a:lnTo>
                  <a:pt x="72" y="32"/>
                </a:lnTo>
                <a:lnTo>
                  <a:pt x="71" y="29"/>
                </a:lnTo>
                <a:lnTo>
                  <a:pt x="65" y="25"/>
                </a:lnTo>
                <a:lnTo>
                  <a:pt x="13" y="75"/>
                </a:lnTo>
                <a:lnTo>
                  <a:pt x="0" y="6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5483" y="3931"/>
            <a:ext cx="190" cy="239"/>
          </a:xfrm>
          <a:custGeom>
            <a:avLst/>
            <a:gdLst>
              <a:gd name="T0" fmla="*/ 0 w 190"/>
              <a:gd name="T1" fmla="*/ 129 h 239"/>
              <a:gd name="T2" fmla="*/ 127 w 190"/>
              <a:gd name="T3" fmla="*/ 0 h 239"/>
              <a:gd name="T4" fmla="*/ 189 w 190"/>
              <a:gd name="T5" fmla="*/ 62 h 239"/>
              <a:gd name="T6" fmla="*/ 63 w 190"/>
              <a:gd name="T7" fmla="*/ 188 h 239"/>
              <a:gd name="T8" fmla="*/ 99 w 190"/>
              <a:gd name="T9" fmla="*/ 224 h 239"/>
              <a:gd name="T10" fmla="*/ 87 w 190"/>
              <a:gd name="T11" fmla="*/ 238 h 239"/>
              <a:gd name="T12" fmla="*/ 37 w 190"/>
              <a:gd name="T13" fmla="*/ 186 h 239"/>
              <a:gd name="T14" fmla="*/ 161 w 190"/>
              <a:gd name="T15" fmla="*/ 62 h 239"/>
              <a:gd name="T16" fmla="*/ 126 w 190"/>
              <a:gd name="T17" fmla="*/ 29 h 239"/>
              <a:gd name="T18" fmla="*/ 13 w 190"/>
              <a:gd name="T19" fmla="*/ 142 h 239"/>
              <a:gd name="T20" fmla="*/ 0 w 190"/>
              <a:gd name="T21" fmla="*/ 129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90" h="239">
                <a:moveTo>
                  <a:pt x="0" y="129"/>
                </a:moveTo>
                <a:lnTo>
                  <a:pt x="127" y="0"/>
                </a:lnTo>
                <a:lnTo>
                  <a:pt x="189" y="62"/>
                </a:lnTo>
                <a:lnTo>
                  <a:pt x="63" y="188"/>
                </a:lnTo>
                <a:lnTo>
                  <a:pt x="99" y="224"/>
                </a:lnTo>
                <a:lnTo>
                  <a:pt x="87" y="238"/>
                </a:lnTo>
                <a:lnTo>
                  <a:pt x="37" y="186"/>
                </a:lnTo>
                <a:lnTo>
                  <a:pt x="161" y="62"/>
                </a:lnTo>
                <a:lnTo>
                  <a:pt x="126" y="29"/>
                </a:lnTo>
                <a:lnTo>
                  <a:pt x="13" y="142"/>
                </a:lnTo>
                <a:lnTo>
                  <a:pt x="0" y="129"/>
                </a:lnTo>
              </a:path>
            </a:pathLst>
          </a:custGeom>
          <a:solidFill>
            <a:srgbClr val="339933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5340" y="3840"/>
            <a:ext cx="246" cy="242"/>
          </a:xfrm>
          <a:custGeom>
            <a:avLst/>
            <a:gdLst>
              <a:gd name="T0" fmla="*/ 0 w 246"/>
              <a:gd name="T1" fmla="*/ 181 h 242"/>
              <a:gd name="T2" fmla="*/ 181 w 246"/>
              <a:gd name="T3" fmla="*/ 0 h 242"/>
              <a:gd name="T4" fmla="*/ 245 w 246"/>
              <a:gd name="T5" fmla="*/ 66 h 242"/>
              <a:gd name="T6" fmla="*/ 119 w 246"/>
              <a:gd name="T7" fmla="*/ 192 h 242"/>
              <a:gd name="T8" fmla="*/ 155 w 246"/>
              <a:gd name="T9" fmla="*/ 228 h 242"/>
              <a:gd name="T10" fmla="*/ 144 w 246"/>
              <a:gd name="T11" fmla="*/ 241 h 242"/>
              <a:gd name="T12" fmla="*/ 90 w 246"/>
              <a:gd name="T13" fmla="*/ 189 h 242"/>
              <a:gd name="T14" fmla="*/ 216 w 246"/>
              <a:gd name="T15" fmla="*/ 65 h 242"/>
              <a:gd name="T16" fmla="*/ 180 w 246"/>
              <a:gd name="T17" fmla="*/ 29 h 242"/>
              <a:gd name="T18" fmla="*/ 14 w 246"/>
              <a:gd name="T19" fmla="*/ 195 h 242"/>
              <a:gd name="T20" fmla="*/ 0 w 246"/>
              <a:gd name="T21" fmla="*/ 181 h 2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46" h="242">
                <a:moveTo>
                  <a:pt x="0" y="181"/>
                </a:moveTo>
                <a:lnTo>
                  <a:pt x="181" y="0"/>
                </a:lnTo>
                <a:lnTo>
                  <a:pt x="245" y="66"/>
                </a:lnTo>
                <a:lnTo>
                  <a:pt x="119" y="192"/>
                </a:lnTo>
                <a:lnTo>
                  <a:pt x="155" y="228"/>
                </a:lnTo>
                <a:lnTo>
                  <a:pt x="144" y="241"/>
                </a:lnTo>
                <a:lnTo>
                  <a:pt x="90" y="189"/>
                </a:lnTo>
                <a:lnTo>
                  <a:pt x="216" y="65"/>
                </a:lnTo>
                <a:lnTo>
                  <a:pt x="180" y="29"/>
                </a:lnTo>
                <a:lnTo>
                  <a:pt x="14" y="195"/>
                </a:lnTo>
                <a:lnTo>
                  <a:pt x="0" y="181"/>
                </a:lnTo>
              </a:path>
            </a:pathLst>
          </a:custGeom>
          <a:solidFill>
            <a:srgbClr val="CC00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5279" y="4020"/>
            <a:ext cx="100" cy="96"/>
          </a:xfrm>
          <a:custGeom>
            <a:avLst/>
            <a:gdLst>
              <a:gd name="T0" fmla="*/ 99 w 100"/>
              <a:gd name="T1" fmla="*/ 33 h 96"/>
              <a:gd name="T2" fmla="*/ 62 w 100"/>
              <a:gd name="T3" fmla="*/ 0 h 96"/>
              <a:gd name="T4" fmla="*/ 0 w 100"/>
              <a:gd name="T5" fmla="*/ 60 h 96"/>
              <a:gd name="T6" fmla="*/ 37 w 100"/>
              <a:gd name="T7" fmla="*/ 95 h 96"/>
              <a:gd name="T8" fmla="*/ 50 w 100"/>
              <a:gd name="T9" fmla="*/ 84 h 96"/>
              <a:gd name="T10" fmla="*/ 28 w 100"/>
              <a:gd name="T11" fmla="*/ 62 h 96"/>
              <a:gd name="T12" fmla="*/ 42 w 100"/>
              <a:gd name="T13" fmla="*/ 48 h 96"/>
              <a:gd name="T14" fmla="*/ 60 w 100"/>
              <a:gd name="T15" fmla="*/ 68 h 96"/>
              <a:gd name="T16" fmla="*/ 74 w 100"/>
              <a:gd name="T17" fmla="*/ 56 h 96"/>
              <a:gd name="T18" fmla="*/ 54 w 100"/>
              <a:gd name="T19" fmla="*/ 36 h 96"/>
              <a:gd name="T20" fmla="*/ 66 w 100"/>
              <a:gd name="T21" fmla="*/ 24 h 96"/>
              <a:gd name="T22" fmla="*/ 86 w 100"/>
              <a:gd name="T23" fmla="*/ 46 h 96"/>
              <a:gd name="T24" fmla="*/ 99 w 100"/>
              <a:gd name="T25" fmla="*/ 33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00" h="96">
                <a:moveTo>
                  <a:pt x="99" y="33"/>
                </a:moveTo>
                <a:lnTo>
                  <a:pt x="62" y="0"/>
                </a:lnTo>
                <a:lnTo>
                  <a:pt x="0" y="60"/>
                </a:lnTo>
                <a:lnTo>
                  <a:pt x="37" y="95"/>
                </a:lnTo>
                <a:lnTo>
                  <a:pt x="50" y="84"/>
                </a:lnTo>
                <a:lnTo>
                  <a:pt x="28" y="62"/>
                </a:lnTo>
                <a:lnTo>
                  <a:pt x="42" y="48"/>
                </a:lnTo>
                <a:lnTo>
                  <a:pt x="60" y="68"/>
                </a:lnTo>
                <a:lnTo>
                  <a:pt x="74" y="56"/>
                </a:lnTo>
                <a:lnTo>
                  <a:pt x="54" y="36"/>
                </a:lnTo>
                <a:lnTo>
                  <a:pt x="66" y="24"/>
                </a:lnTo>
                <a:lnTo>
                  <a:pt x="86" y="46"/>
                </a:lnTo>
                <a:lnTo>
                  <a:pt x="99" y="33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5438" y="4177"/>
            <a:ext cx="84" cy="85"/>
          </a:xfrm>
          <a:custGeom>
            <a:avLst/>
            <a:gdLst>
              <a:gd name="T0" fmla="*/ 62 w 84"/>
              <a:gd name="T1" fmla="*/ 30 h 85"/>
              <a:gd name="T2" fmla="*/ 65 w 84"/>
              <a:gd name="T3" fmla="*/ 25 h 85"/>
              <a:gd name="T4" fmla="*/ 65 w 84"/>
              <a:gd name="T5" fmla="*/ 21 h 85"/>
              <a:gd name="T6" fmla="*/ 60 w 84"/>
              <a:gd name="T7" fmla="*/ 20 h 85"/>
              <a:gd name="T8" fmla="*/ 58 w 84"/>
              <a:gd name="T9" fmla="*/ 18 h 85"/>
              <a:gd name="T10" fmla="*/ 53 w 84"/>
              <a:gd name="T11" fmla="*/ 19 h 85"/>
              <a:gd name="T12" fmla="*/ 22 w 84"/>
              <a:gd name="T13" fmla="*/ 52 h 85"/>
              <a:gd name="T14" fmla="*/ 19 w 84"/>
              <a:gd name="T15" fmla="*/ 55 h 85"/>
              <a:gd name="T16" fmla="*/ 18 w 84"/>
              <a:gd name="T17" fmla="*/ 60 h 85"/>
              <a:gd name="T18" fmla="*/ 22 w 84"/>
              <a:gd name="T19" fmla="*/ 64 h 85"/>
              <a:gd name="T20" fmla="*/ 27 w 84"/>
              <a:gd name="T21" fmla="*/ 65 h 85"/>
              <a:gd name="T22" fmla="*/ 30 w 84"/>
              <a:gd name="T23" fmla="*/ 62 h 85"/>
              <a:gd name="T24" fmla="*/ 40 w 84"/>
              <a:gd name="T25" fmla="*/ 52 h 85"/>
              <a:gd name="T26" fmla="*/ 49 w 84"/>
              <a:gd name="T27" fmla="*/ 71 h 85"/>
              <a:gd name="T28" fmla="*/ 36 w 84"/>
              <a:gd name="T29" fmla="*/ 80 h 85"/>
              <a:gd name="T30" fmla="*/ 27 w 84"/>
              <a:gd name="T31" fmla="*/ 83 h 85"/>
              <a:gd name="T32" fmla="*/ 17 w 84"/>
              <a:gd name="T33" fmla="*/ 79 h 85"/>
              <a:gd name="T34" fmla="*/ 9 w 84"/>
              <a:gd name="T35" fmla="*/ 73 h 85"/>
              <a:gd name="T36" fmla="*/ 2 w 84"/>
              <a:gd name="T37" fmla="*/ 66 h 85"/>
              <a:gd name="T38" fmla="*/ 0 w 84"/>
              <a:gd name="T39" fmla="*/ 56 h 85"/>
              <a:gd name="T40" fmla="*/ 1 w 84"/>
              <a:gd name="T41" fmla="*/ 49 h 85"/>
              <a:gd name="T42" fmla="*/ 6 w 84"/>
              <a:gd name="T43" fmla="*/ 38 h 85"/>
              <a:gd name="T44" fmla="*/ 45 w 84"/>
              <a:gd name="T45" fmla="*/ 1 h 85"/>
              <a:gd name="T46" fmla="*/ 54 w 84"/>
              <a:gd name="T47" fmla="*/ 0 h 85"/>
              <a:gd name="T48" fmla="*/ 61 w 84"/>
              <a:gd name="T49" fmla="*/ 1 h 85"/>
              <a:gd name="T50" fmla="*/ 70 w 84"/>
              <a:gd name="T51" fmla="*/ 4 h 85"/>
              <a:gd name="T52" fmla="*/ 74 w 84"/>
              <a:gd name="T53" fmla="*/ 10 h 85"/>
              <a:gd name="T54" fmla="*/ 80 w 84"/>
              <a:gd name="T55" fmla="*/ 16 h 85"/>
              <a:gd name="T56" fmla="*/ 83 w 84"/>
              <a:gd name="T57" fmla="*/ 23 h 85"/>
              <a:gd name="T58" fmla="*/ 83 w 84"/>
              <a:gd name="T59" fmla="*/ 31 h 85"/>
              <a:gd name="T60" fmla="*/ 80 w 84"/>
              <a:gd name="T61" fmla="*/ 38 h 85"/>
              <a:gd name="T62" fmla="*/ 54 w 84"/>
              <a:gd name="T63" fmla="*/ 66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84" h="85">
                <a:moveTo>
                  <a:pt x="40" y="52"/>
                </a:moveTo>
                <a:lnTo>
                  <a:pt x="62" y="30"/>
                </a:lnTo>
                <a:lnTo>
                  <a:pt x="64" y="28"/>
                </a:lnTo>
                <a:lnTo>
                  <a:pt x="65" y="25"/>
                </a:lnTo>
                <a:lnTo>
                  <a:pt x="64" y="24"/>
                </a:lnTo>
                <a:lnTo>
                  <a:pt x="65" y="21"/>
                </a:lnTo>
                <a:lnTo>
                  <a:pt x="63" y="21"/>
                </a:lnTo>
                <a:lnTo>
                  <a:pt x="60" y="20"/>
                </a:lnTo>
                <a:lnTo>
                  <a:pt x="59" y="19"/>
                </a:lnTo>
                <a:lnTo>
                  <a:pt x="58" y="18"/>
                </a:lnTo>
                <a:lnTo>
                  <a:pt x="54" y="18"/>
                </a:lnTo>
                <a:lnTo>
                  <a:pt x="53" y="19"/>
                </a:lnTo>
                <a:lnTo>
                  <a:pt x="51" y="21"/>
                </a:lnTo>
                <a:lnTo>
                  <a:pt x="22" y="52"/>
                </a:lnTo>
                <a:lnTo>
                  <a:pt x="19" y="53"/>
                </a:lnTo>
                <a:lnTo>
                  <a:pt x="19" y="55"/>
                </a:lnTo>
                <a:lnTo>
                  <a:pt x="18" y="56"/>
                </a:lnTo>
                <a:lnTo>
                  <a:pt x="18" y="60"/>
                </a:lnTo>
                <a:lnTo>
                  <a:pt x="20" y="62"/>
                </a:lnTo>
                <a:lnTo>
                  <a:pt x="22" y="64"/>
                </a:lnTo>
                <a:lnTo>
                  <a:pt x="25" y="65"/>
                </a:lnTo>
                <a:lnTo>
                  <a:pt x="27" y="65"/>
                </a:lnTo>
                <a:lnTo>
                  <a:pt x="29" y="63"/>
                </a:lnTo>
                <a:lnTo>
                  <a:pt x="30" y="62"/>
                </a:lnTo>
                <a:lnTo>
                  <a:pt x="31" y="61"/>
                </a:lnTo>
                <a:lnTo>
                  <a:pt x="40" y="52"/>
                </a:lnTo>
                <a:lnTo>
                  <a:pt x="54" y="66"/>
                </a:lnTo>
                <a:lnTo>
                  <a:pt x="49" y="71"/>
                </a:lnTo>
                <a:lnTo>
                  <a:pt x="43" y="77"/>
                </a:lnTo>
                <a:lnTo>
                  <a:pt x="36" y="80"/>
                </a:lnTo>
                <a:lnTo>
                  <a:pt x="32" y="84"/>
                </a:lnTo>
                <a:lnTo>
                  <a:pt x="27" y="83"/>
                </a:lnTo>
                <a:lnTo>
                  <a:pt x="20" y="82"/>
                </a:lnTo>
                <a:lnTo>
                  <a:pt x="17" y="79"/>
                </a:lnTo>
                <a:lnTo>
                  <a:pt x="14" y="76"/>
                </a:lnTo>
                <a:lnTo>
                  <a:pt x="9" y="73"/>
                </a:lnTo>
                <a:lnTo>
                  <a:pt x="5" y="69"/>
                </a:lnTo>
                <a:lnTo>
                  <a:pt x="2" y="66"/>
                </a:lnTo>
                <a:lnTo>
                  <a:pt x="1" y="61"/>
                </a:lnTo>
                <a:lnTo>
                  <a:pt x="0" y="56"/>
                </a:lnTo>
                <a:lnTo>
                  <a:pt x="0" y="52"/>
                </a:lnTo>
                <a:lnTo>
                  <a:pt x="1" y="49"/>
                </a:lnTo>
                <a:lnTo>
                  <a:pt x="3" y="45"/>
                </a:lnTo>
                <a:lnTo>
                  <a:pt x="6" y="38"/>
                </a:lnTo>
                <a:lnTo>
                  <a:pt x="40" y="4"/>
                </a:lnTo>
                <a:lnTo>
                  <a:pt x="45" y="1"/>
                </a:lnTo>
                <a:lnTo>
                  <a:pt x="49" y="1"/>
                </a:lnTo>
                <a:lnTo>
                  <a:pt x="54" y="0"/>
                </a:lnTo>
                <a:lnTo>
                  <a:pt x="58" y="0"/>
                </a:lnTo>
                <a:lnTo>
                  <a:pt x="61" y="1"/>
                </a:lnTo>
                <a:lnTo>
                  <a:pt x="65" y="1"/>
                </a:lnTo>
                <a:lnTo>
                  <a:pt x="70" y="4"/>
                </a:lnTo>
                <a:lnTo>
                  <a:pt x="73" y="9"/>
                </a:lnTo>
                <a:lnTo>
                  <a:pt x="74" y="10"/>
                </a:lnTo>
                <a:lnTo>
                  <a:pt x="77" y="13"/>
                </a:lnTo>
                <a:lnTo>
                  <a:pt x="80" y="16"/>
                </a:lnTo>
                <a:lnTo>
                  <a:pt x="82" y="18"/>
                </a:lnTo>
                <a:lnTo>
                  <a:pt x="83" y="23"/>
                </a:lnTo>
                <a:lnTo>
                  <a:pt x="83" y="27"/>
                </a:lnTo>
                <a:lnTo>
                  <a:pt x="83" y="31"/>
                </a:lnTo>
                <a:lnTo>
                  <a:pt x="81" y="35"/>
                </a:lnTo>
                <a:lnTo>
                  <a:pt x="80" y="38"/>
                </a:lnTo>
                <a:lnTo>
                  <a:pt x="77" y="43"/>
                </a:lnTo>
                <a:lnTo>
                  <a:pt x="54" y="66"/>
                </a:lnTo>
                <a:lnTo>
                  <a:pt x="40" y="5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6"/>
  <sheetViews>
    <sheetView tabSelected="1" workbookViewId="0">
      <pane ySplit="5" topLeftCell="A6" activePane="bottomLeft" state="frozen"/>
      <selection pane="bottomLeft" activeCell="A48" sqref="A48"/>
    </sheetView>
  </sheetViews>
  <sheetFormatPr defaultColWidth="9.109375" defaultRowHeight="11.4" x14ac:dyDescent="0.2"/>
  <cols>
    <col min="1" max="1" width="30.6640625" style="25" customWidth="1"/>
    <col min="2" max="2" width="11.5546875" style="25" customWidth="1"/>
    <col min="3" max="3" width="13.109375" style="25" customWidth="1"/>
    <col min="4" max="4" width="12.33203125" style="25" customWidth="1"/>
    <col min="5" max="5" width="10.6640625" style="25" customWidth="1"/>
    <col min="6" max="6" width="11.5546875" style="25" customWidth="1"/>
    <col min="7" max="7" width="10.88671875" style="25" customWidth="1"/>
    <col min="8" max="8" width="12.6640625" style="25" customWidth="1"/>
    <col min="9" max="9" width="12.33203125" style="25" customWidth="1"/>
    <col min="10" max="16384" width="9.109375" style="25"/>
  </cols>
  <sheetData>
    <row r="1" spans="1:10" ht="12" x14ac:dyDescent="0.25">
      <c r="A1" s="243" t="s">
        <v>315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2" x14ac:dyDescent="0.25">
      <c r="A2" s="244" t="s">
        <v>411</v>
      </c>
      <c r="B2" s="244"/>
      <c r="C2" s="244"/>
      <c r="D2" s="244"/>
      <c r="E2" s="244"/>
      <c r="F2" s="244"/>
      <c r="G2" s="244"/>
      <c r="H2" s="244"/>
      <c r="I2" s="244"/>
      <c r="J2" s="244"/>
    </row>
    <row r="4" spans="1:10" x14ac:dyDescent="0.2">
      <c r="A4" s="69" t="s">
        <v>77</v>
      </c>
      <c r="B4" s="69" t="s">
        <v>78</v>
      </c>
      <c r="C4" s="69" t="s">
        <v>79</v>
      </c>
      <c r="D4" s="69" t="s">
        <v>79</v>
      </c>
      <c r="E4" s="69" t="s">
        <v>80</v>
      </c>
      <c r="F4" s="69" t="s">
        <v>81</v>
      </c>
      <c r="G4" s="69" t="s">
        <v>82</v>
      </c>
      <c r="H4" s="69" t="s">
        <v>83</v>
      </c>
      <c r="I4" s="69" t="s">
        <v>84</v>
      </c>
      <c r="J4" s="26"/>
    </row>
    <row r="5" spans="1:10" x14ac:dyDescent="0.2">
      <c r="A5" s="70"/>
      <c r="B5" s="69" t="s">
        <v>85</v>
      </c>
      <c r="C5" s="92" t="s">
        <v>50</v>
      </c>
      <c r="D5" s="92" t="s">
        <v>86</v>
      </c>
      <c r="E5" s="69"/>
      <c r="F5" s="69"/>
      <c r="G5" s="69"/>
      <c r="H5" s="69" t="s">
        <v>87</v>
      </c>
      <c r="I5" s="69"/>
      <c r="J5" s="26"/>
    </row>
    <row r="6" spans="1:10" ht="2.25" customHeight="1" x14ac:dyDescent="0.2">
      <c r="A6" s="73"/>
      <c r="B6" s="74"/>
      <c r="C6" s="74"/>
      <c r="D6" s="74"/>
      <c r="E6" s="74"/>
      <c r="F6" s="74"/>
      <c r="G6" s="74"/>
      <c r="H6" s="74"/>
      <c r="I6" s="75"/>
    </row>
    <row r="7" spans="1:10" ht="12" x14ac:dyDescent="0.25">
      <c r="A7" s="72" t="s">
        <v>88</v>
      </c>
      <c r="B7" s="191">
        <f>Laura!F8</f>
        <v>33</v>
      </c>
      <c r="C7" s="191">
        <f>Laura!F29</f>
        <v>10</v>
      </c>
      <c r="D7" s="191">
        <f>Laura!F49</f>
        <v>0</v>
      </c>
      <c r="E7" s="191">
        <f>Sheryl!F8</f>
        <v>3</v>
      </c>
      <c r="F7" s="191">
        <f>Sheryl!F32</f>
        <v>0</v>
      </c>
      <c r="G7" s="191">
        <f>Sheryl!F71</f>
        <v>1</v>
      </c>
      <c r="H7" s="191">
        <f>MarkB!F12</f>
        <v>27</v>
      </c>
      <c r="I7" s="196">
        <f>Kathy!F7</f>
        <v>9</v>
      </c>
    </row>
    <row r="8" spans="1:10" x14ac:dyDescent="0.2">
      <c r="A8" s="71" t="s">
        <v>289</v>
      </c>
      <c r="B8" s="191"/>
      <c r="C8" s="191"/>
      <c r="D8" s="191"/>
      <c r="E8" s="191"/>
      <c r="F8" s="191"/>
      <c r="G8" s="191"/>
      <c r="H8" s="191"/>
      <c r="I8" s="196"/>
    </row>
    <row r="9" spans="1:10" ht="2.25" customHeight="1" x14ac:dyDescent="0.2">
      <c r="A9" s="73"/>
      <c r="B9" s="192"/>
      <c r="C9" s="192"/>
      <c r="D9" s="192"/>
      <c r="E9" s="192"/>
      <c r="F9" s="192"/>
      <c r="G9" s="192"/>
      <c r="H9" s="192"/>
      <c r="I9" s="197"/>
    </row>
    <row r="10" spans="1:10" ht="12" x14ac:dyDescent="0.25">
      <c r="A10" s="72" t="s">
        <v>89</v>
      </c>
      <c r="B10" s="191">
        <f>Laura!F9</f>
        <v>10</v>
      </c>
      <c r="C10" s="191">
        <f>Laura!F30</f>
        <v>0</v>
      </c>
      <c r="D10" s="191">
        <f>Laura!F50</f>
        <v>0</v>
      </c>
      <c r="E10" s="191">
        <f>Sheryl!F9</f>
        <v>0</v>
      </c>
      <c r="F10" s="191">
        <f>Sheryl!F33</f>
        <v>0</v>
      </c>
      <c r="G10" s="191">
        <f>Sheryl!F72</f>
        <v>0</v>
      </c>
      <c r="H10" s="191">
        <f>JenR!F12</f>
        <v>10</v>
      </c>
      <c r="I10" s="196">
        <f>Kathy!F8</f>
        <v>2</v>
      </c>
    </row>
    <row r="11" spans="1:10" x14ac:dyDescent="0.2">
      <c r="A11" s="71" t="s">
        <v>90</v>
      </c>
      <c r="B11" s="191"/>
      <c r="C11" s="191"/>
      <c r="D11" s="191"/>
      <c r="E11" s="191"/>
      <c r="F11" s="191"/>
      <c r="G11" s="191"/>
      <c r="H11" s="191"/>
      <c r="I11" s="196"/>
    </row>
    <row r="12" spans="1:10" ht="2.25" customHeight="1" x14ac:dyDescent="0.2">
      <c r="A12" s="73"/>
      <c r="B12" s="192"/>
      <c r="C12" s="192"/>
      <c r="D12" s="192"/>
      <c r="E12" s="192"/>
      <c r="F12" s="192"/>
      <c r="G12" s="192"/>
      <c r="H12" s="192"/>
      <c r="I12" s="197"/>
    </row>
    <row r="13" spans="1:10" ht="12" x14ac:dyDescent="0.25">
      <c r="A13" s="72" t="s">
        <v>91</v>
      </c>
      <c r="B13" s="191">
        <f>Laura!F10</f>
        <v>15</v>
      </c>
      <c r="C13" s="191">
        <f>Laura!F31</f>
        <v>0</v>
      </c>
      <c r="D13" s="191">
        <f>Laura!F51</f>
        <v>0</v>
      </c>
      <c r="E13" s="191">
        <f>Sheryl!F10</f>
        <v>2</v>
      </c>
      <c r="F13" s="191">
        <f>Sheryl!F34</f>
        <v>0</v>
      </c>
      <c r="G13" s="191">
        <f>Sheryl!F73</f>
        <v>0</v>
      </c>
      <c r="H13" s="191">
        <f>Mandy!F37</f>
        <v>5</v>
      </c>
      <c r="I13" s="196">
        <f>Kathy!F9</f>
        <v>4</v>
      </c>
    </row>
    <row r="14" spans="1:10" x14ac:dyDescent="0.2">
      <c r="A14" s="71" t="s">
        <v>183</v>
      </c>
      <c r="B14" s="191"/>
      <c r="C14" s="191"/>
      <c r="D14" s="191"/>
      <c r="E14" s="191"/>
      <c r="F14" s="191"/>
      <c r="G14" s="191"/>
      <c r="H14" s="191"/>
      <c r="I14" s="196"/>
    </row>
    <row r="15" spans="1:10" ht="2.25" customHeight="1" x14ac:dyDescent="0.2">
      <c r="A15" s="73"/>
      <c r="B15" s="192"/>
      <c r="C15" s="192"/>
      <c r="D15" s="192"/>
      <c r="E15" s="192"/>
      <c r="F15" s="192"/>
      <c r="G15" s="192"/>
      <c r="H15" s="192"/>
      <c r="I15" s="197"/>
    </row>
    <row r="16" spans="1:10" ht="12" x14ac:dyDescent="0.25">
      <c r="A16" s="72" t="s">
        <v>92</v>
      </c>
      <c r="B16" s="191">
        <f>Laura!F11</f>
        <v>3</v>
      </c>
      <c r="C16" s="191">
        <f>Laura!F32</f>
        <v>0</v>
      </c>
      <c r="D16" s="191">
        <f>Laura!F52</f>
        <v>0</v>
      </c>
      <c r="E16" s="191">
        <f>Sheryl!F11</f>
        <v>0</v>
      </c>
      <c r="F16" s="191">
        <f>Sheryl!F35</f>
        <v>0</v>
      </c>
      <c r="G16" s="191">
        <f>Sheryl!F74</f>
        <v>1</v>
      </c>
      <c r="H16" s="191">
        <f>Becky!F11</f>
        <v>25</v>
      </c>
      <c r="I16" s="196">
        <f>Kathy!F10</f>
        <v>2</v>
      </c>
    </row>
    <row r="17" spans="1:11" x14ac:dyDescent="0.2">
      <c r="A17" s="71" t="s">
        <v>93</v>
      </c>
      <c r="B17" s="191"/>
      <c r="C17" s="191"/>
      <c r="D17" s="191"/>
      <c r="E17" s="191"/>
      <c r="F17" s="191"/>
      <c r="G17" s="191"/>
      <c r="H17" s="191"/>
      <c r="I17" s="196"/>
    </row>
    <row r="18" spans="1:11" ht="2.25" customHeight="1" x14ac:dyDescent="0.2">
      <c r="A18" s="73"/>
      <c r="B18" s="192"/>
      <c r="C18" s="192"/>
      <c r="D18" s="192"/>
      <c r="E18" s="192"/>
      <c r="F18" s="192"/>
      <c r="G18" s="192"/>
      <c r="H18" s="192"/>
      <c r="I18" s="197"/>
    </row>
    <row r="19" spans="1:11" ht="12" x14ac:dyDescent="0.25">
      <c r="A19" s="72" t="s">
        <v>94</v>
      </c>
      <c r="B19" s="191">
        <f>Laura!F12</f>
        <v>6</v>
      </c>
      <c r="C19" s="191">
        <f>Laura!F33</f>
        <v>1</v>
      </c>
      <c r="D19" s="191">
        <f>Laura!F53</f>
        <v>0</v>
      </c>
      <c r="E19" s="191">
        <f>Sheryl!F12</f>
        <v>0</v>
      </c>
      <c r="F19" s="191">
        <f>Sheryl!F36</f>
        <v>0</v>
      </c>
      <c r="G19" s="191">
        <f>Sheryl!F75</f>
        <v>0</v>
      </c>
      <c r="H19" s="191">
        <f>Mandy!F12</f>
        <v>0</v>
      </c>
      <c r="I19" s="196">
        <f>Kathy!F11</f>
        <v>0</v>
      </c>
    </row>
    <row r="20" spans="1:11" x14ac:dyDescent="0.2">
      <c r="A20" s="71" t="s">
        <v>95</v>
      </c>
      <c r="B20" s="191"/>
      <c r="C20" s="191"/>
      <c r="D20" s="191"/>
      <c r="E20" s="191"/>
      <c r="F20" s="191"/>
      <c r="G20" s="191"/>
      <c r="H20" s="191"/>
      <c r="I20" s="196"/>
    </row>
    <row r="21" spans="1:11" ht="2.25" customHeight="1" x14ac:dyDescent="0.2">
      <c r="A21" s="73"/>
      <c r="B21" s="192"/>
      <c r="C21" s="192"/>
      <c r="D21" s="192"/>
      <c r="E21" s="192"/>
      <c r="F21" s="192"/>
      <c r="G21" s="192"/>
      <c r="H21" s="192"/>
      <c r="I21" s="197"/>
    </row>
    <row r="22" spans="1:11" ht="12" x14ac:dyDescent="0.25">
      <c r="A22" s="72" t="s">
        <v>96</v>
      </c>
      <c r="B22" s="191">
        <f>Laura!F13</f>
        <v>7</v>
      </c>
      <c r="C22" s="191">
        <f>Laura!F34</f>
        <v>0</v>
      </c>
      <c r="D22" s="191">
        <f>Laura!F54</f>
        <v>0</v>
      </c>
      <c r="E22" s="191">
        <f>Sheryl!F13</f>
        <v>0</v>
      </c>
      <c r="F22" s="191">
        <f>Sheryl!F37</f>
        <v>0</v>
      </c>
      <c r="G22" s="191">
        <f>Sheryl!F76</f>
        <v>0</v>
      </c>
      <c r="H22" s="191">
        <f>JenC!F12</f>
        <v>10</v>
      </c>
      <c r="I22" s="196">
        <f>Kathy!F12</f>
        <v>0</v>
      </c>
    </row>
    <row r="23" spans="1:11" x14ac:dyDescent="0.2">
      <c r="A23" s="71" t="s">
        <v>97</v>
      </c>
      <c r="B23" s="191"/>
      <c r="C23" s="191"/>
      <c r="D23" s="191"/>
      <c r="E23" s="191"/>
      <c r="F23" s="191"/>
      <c r="G23" s="191"/>
      <c r="H23" s="191"/>
      <c r="I23" s="196"/>
    </row>
    <row r="24" spans="1:11" ht="2.25" customHeight="1" x14ac:dyDescent="0.2">
      <c r="A24" s="73"/>
      <c r="B24" s="192"/>
      <c r="C24" s="192"/>
      <c r="D24" s="192"/>
      <c r="E24" s="192"/>
      <c r="F24" s="192"/>
      <c r="G24" s="192"/>
      <c r="H24" s="192"/>
      <c r="I24" s="197"/>
    </row>
    <row r="25" spans="1:11" ht="12" x14ac:dyDescent="0.25">
      <c r="A25" s="72" t="s">
        <v>98</v>
      </c>
      <c r="B25" s="191">
        <f>Laura!F14</f>
        <v>12</v>
      </c>
      <c r="C25" s="191">
        <f>Laura!F35</f>
        <v>0</v>
      </c>
      <c r="D25" s="191">
        <f>Laura!F55</f>
        <v>0</v>
      </c>
      <c r="E25" s="191">
        <f>Sheryl!F14</f>
        <v>1</v>
      </c>
      <c r="F25" s="191">
        <f>Sheryl!F38</f>
        <v>0</v>
      </c>
      <c r="G25" s="191">
        <f>Sheryl!F77</f>
        <v>2</v>
      </c>
      <c r="H25" s="191">
        <f>JenC!F60</f>
        <v>22</v>
      </c>
      <c r="I25" s="196">
        <f>Kathy!F13</f>
        <v>1</v>
      </c>
    </row>
    <row r="26" spans="1:11" x14ac:dyDescent="0.2">
      <c r="A26" s="71" t="s">
        <v>265</v>
      </c>
      <c r="B26" s="191"/>
      <c r="C26" s="191"/>
      <c r="D26" s="191"/>
      <c r="E26" s="191"/>
      <c r="F26" s="191"/>
      <c r="G26" s="191"/>
      <c r="H26" s="191"/>
      <c r="I26" s="196"/>
    </row>
    <row r="27" spans="1:11" ht="2.25" customHeight="1" x14ac:dyDescent="0.2">
      <c r="A27" s="73"/>
      <c r="B27" s="192"/>
      <c r="C27" s="192"/>
      <c r="D27" s="192"/>
      <c r="E27" s="192"/>
      <c r="F27" s="192"/>
      <c r="G27" s="192"/>
      <c r="H27" s="192"/>
      <c r="I27" s="197"/>
    </row>
    <row r="28" spans="1:11" s="232" customFormat="1" x14ac:dyDescent="0.2">
      <c r="A28" s="229" t="s">
        <v>350</v>
      </c>
      <c r="B28" s="230">
        <f>SUM(B7:B26)</f>
        <v>86</v>
      </c>
      <c r="C28" s="230">
        <f t="shared" ref="C28:I28" si="0">SUM(C7:C26)</f>
        <v>11</v>
      </c>
      <c r="D28" s="230">
        <f t="shared" si="0"/>
        <v>0</v>
      </c>
      <c r="E28" s="230">
        <f t="shared" si="0"/>
        <v>6</v>
      </c>
      <c r="F28" s="230">
        <f t="shared" si="0"/>
        <v>0</v>
      </c>
      <c r="G28" s="230">
        <f t="shared" si="0"/>
        <v>4</v>
      </c>
      <c r="H28" s="230">
        <f t="shared" si="0"/>
        <v>99</v>
      </c>
      <c r="I28" s="230">
        <f t="shared" si="0"/>
        <v>18</v>
      </c>
      <c r="J28" s="231"/>
      <c r="K28" s="231"/>
    </row>
    <row r="29" spans="1:11" s="200" customFormat="1" ht="2.25" customHeight="1" x14ac:dyDescent="0.2">
      <c r="A29" s="73"/>
      <c r="B29" s="192"/>
      <c r="C29" s="192"/>
      <c r="D29" s="192"/>
      <c r="E29" s="192"/>
      <c r="F29" s="192"/>
      <c r="G29" s="192"/>
      <c r="H29" s="192"/>
      <c r="I29" s="197"/>
    </row>
    <row r="30" spans="1:11" ht="6.75" customHeight="1" x14ac:dyDescent="0.2">
      <c r="A30" s="71"/>
      <c r="B30" s="198"/>
      <c r="C30" s="198"/>
      <c r="D30" s="198"/>
      <c r="E30" s="198"/>
      <c r="F30" s="198"/>
      <c r="G30" s="198"/>
      <c r="H30" s="198"/>
      <c r="I30" s="199"/>
    </row>
    <row r="31" spans="1:11" s="200" customFormat="1" ht="2.25" customHeight="1" x14ac:dyDescent="0.2">
      <c r="A31" s="73"/>
      <c r="B31" s="192"/>
      <c r="C31" s="192"/>
      <c r="D31" s="192"/>
      <c r="E31" s="192"/>
      <c r="F31" s="192"/>
      <c r="G31" s="192"/>
      <c r="H31" s="192"/>
      <c r="I31" s="197"/>
    </row>
    <row r="32" spans="1:11" ht="12" x14ac:dyDescent="0.25">
      <c r="A32" s="72" t="s">
        <v>99</v>
      </c>
      <c r="B32" s="191">
        <f>Laura!F15</f>
        <v>10</v>
      </c>
      <c r="C32" s="191">
        <f>Laura!F36</f>
        <v>2</v>
      </c>
      <c r="D32" s="191">
        <f>Laura!F56</f>
        <v>0</v>
      </c>
      <c r="E32" s="191">
        <f>Sheryl!F15</f>
        <v>0</v>
      </c>
      <c r="F32" s="191">
        <f>Sheryl!F39</f>
        <v>0</v>
      </c>
      <c r="G32" s="191">
        <f>Sheryl!F78</f>
        <v>0</v>
      </c>
      <c r="H32" s="191">
        <f>Becky!F35</f>
        <v>33</v>
      </c>
      <c r="I32" s="196">
        <f>Kathy!F14</f>
        <v>1</v>
      </c>
    </row>
    <row r="33" spans="1:9" x14ac:dyDescent="0.2">
      <c r="A33" s="71" t="s">
        <v>336</v>
      </c>
      <c r="B33" s="191"/>
      <c r="C33" s="191"/>
      <c r="D33" s="191"/>
      <c r="E33" s="191"/>
      <c r="F33" s="191"/>
      <c r="G33" s="191"/>
      <c r="H33" s="191"/>
      <c r="I33" s="196"/>
    </row>
    <row r="34" spans="1:9" ht="2.25" customHeight="1" x14ac:dyDescent="0.2">
      <c r="A34" s="73"/>
      <c r="B34" s="192"/>
      <c r="C34" s="192"/>
      <c r="D34" s="192"/>
      <c r="E34" s="192"/>
      <c r="F34" s="192"/>
      <c r="G34" s="192"/>
      <c r="H34" s="192"/>
      <c r="I34" s="197"/>
    </row>
    <row r="35" spans="1:9" ht="12" x14ac:dyDescent="0.25">
      <c r="A35" s="72" t="s">
        <v>100</v>
      </c>
      <c r="B35" s="191">
        <f>Laura!F16</f>
        <v>9</v>
      </c>
      <c r="C35" s="191">
        <f>Laura!F37</f>
        <v>0</v>
      </c>
      <c r="D35" s="191">
        <f>Laura!F57</f>
        <v>0</v>
      </c>
      <c r="E35" s="191">
        <f>Sheryl!F16</f>
        <v>1</v>
      </c>
      <c r="F35" s="191">
        <f>Sheryl!F40</f>
        <v>1</v>
      </c>
      <c r="G35" s="191">
        <f>Sheryl!F79</f>
        <v>10</v>
      </c>
      <c r="H35" s="191">
        <f>JenC!F35</f>
        <v>22</v>
      </c>
      <c r="I35" s="196">
        <f>Kathy!F15</f>
        <v>6</v>
      </c>
    </row>
    <row r="36" spans="1:9" x14ac:dyDescent="0.2">
      <c r="A36" s="71" t="s">
        <v>101</v>
      </c>
      <c r="B36" s="191"/>
      <c r="C36" s="191"/>
      <c r="D36" s="191"/>
      <c r="E36" s="191"/>
      <c r="F36" s="191"/>
      <c r="G36" s="191"/>
      <c r="H36" s="191"/>
      <c r="I36" s="196"/>
    </row>
    <row r="37" spans="1:9" ht="2.25" customHeight="1" x14ac:dyDescent="0.2">
      <c r="A37" s="73"/>
      <c r="B37" s="192"/>
      <c r="C37" s="192"/>
      <c r="D37" s="192"/>
      <c r="E37" s="192"/>
      <c r="F37" s="192"/>
      <c r="G37" s="192"/>
      <c r="H37" s="192"/>
      <c r="I37" s="197"/>
    </row>
    <row r="38" spans="1:9" x14ac:dyDescent="0.2">
      <c r="A38" s="229" t="s">
        <v>351</v>
      </c>
      <c r="B38" s="230">
        <f>SUM(B32:B36)</f>
        <v>19</v>
      </c>
      <c r="C38" s="230">
        <f t="shared" ref="C38:I38" si="1">SUM(C32:C36)</f>
        <v>2</v>
      </c>
      <c r="D38" s="230">
        <f t="shared" si="1"/>
        <v>0</v>
      </c>
      <c r="E38" s="230">
        <f t="shared" si="1"/>
        <v>1</v>
      </c>
      <c r="F38" s="230">
        <f t="shared" si="1"/>
        <v>1</v>
      </c>
      <c r="G38" s="230">
        <f t="shared" si="1"/>
        <v>10</v>
      </c>
      <c r="H38" s="230">
        <f t="shared" si="1"/>
        <v>55</v>
      </c>
      <c r="I38" s="230">
        <f t="shared" si="1"/>
        <v>7</v>
      </c>
    </row>
    <row r="39" spans="1:9" s="200" customFormat="1" ht="2.25" customHeight="1" x14ac:dyDescent="0.2">
      <c r="A39" s="73"/>
      <c r="B39" s="192"/>
      <c r="C39" s="192"/>
      <c r="D39" s="192"/>
      <c r="E39" s="192"/>
      <c r="F39" s="192"/>
      <c r="G39" s="192"/>
      <c r="H39" s="192"/>
      <c r="I39" s="197"/>
    </row>
    <row r="40" spans="1:9" ht="6" customHeight="1" x14ac:dyDescent="0.2">
      <c r="A40" s="71"/>
      <c r="B40" s="191"/>
      <c r="C40" s="191"/>
      <c r="D40" s="191"/>
      <c r="E40" s="191"/>
      <c r="F40" s="191"/>
      <c r="G40" s="191"/>
      <c r="H40" s="191"/>
      <c r="I40" s="196"/>
    </row>
    <row r="41" spans="1:9" ht="2.25" customHeight="1" x14ac:dyDescent="0.2">
      <c r="A41" s="73"/>
      <c r="B41" s="192"/>
      <c r="C41" s="192"/>
      <c r="D41" s="192"/>
      <c r="E41" s="192"/>
      <c r="F41" s="192"/>
      <c r="G41" s="192"/>
      <c r="H41" s="192"/>
      <c r="I41" s="197"/>
    </row>
    <row r="42" spans="1:9" s="200" customFormat="1" ht="12" customHeight="1" x14ac:dyDescent="0.25">
      <c r="A42" s="72" t="s">
        <v>102</v>
      </c>
      <c r="B42" s="198">
        <f>Laura!F17</f>
        <v>3</v>
      </c>
      <c r="C42" s="198">
        <f>Laura!F38</f>
        <v>0</v>
      </c>
      <c r="D42" s="198">
        <f>Laura!F58</f>
        <v>0</v>
      </c>
      <c r="E42" s="198">
        <f>Sheryl!F17</f>
        <v>0</v>
      </c>
      <c r="F42" s="198">
        <f>Sheryl!F41</f>
        <v>0</v>
      </c>
      <c r="G42" s="198">
        <f>Sheryl!F80</f>
        <v>0</v>
      </c>
      <c r="H42" s="198">
        <f>Ed!F62</f>
        <v>0</v>
      </c>
      <c r="I42" s="199">
        <f>Kathy!F16</f>
        <v>0</v>
      </c>
    </row>
    <row r="43" spans="1:9" s="200" customFormat="1" ht="12" customHeight="1" x14ac:dyDescent="0.2">
      <c r="A43" s="71" t="s">
        <v>308</v>
      </c>
      <c r="B43" s="198"/>
      <c r="C43" s="198"/>
      <c r="D43" s="198"/>
      <c r="E43" s="198"/>
      <c r="F43" s="198"/>
      <c r="G43" s="198"/>
      <c r="H43" s="198"/>
      <c r="I43" s="199"/>
    </row>
    <row r="44" spans="1:9" ht="2.25" customHeight="1" x14ac:dyDescent="0.2">
      <c r="A44" s="73"/>
      <c r="B44" s="192"/>
      <c r="C44" s="192"/>
      <c r="D44" s="192"/>
      <c r="E44" s="192"/>
      <c r="F44" s="192"/>
      <c r="G44" s="192"/>
      <c r="H44" s="192"/>
      <c r="I44" s="197"/>
    </row>
    <row r="45" spans="1:9" ht="12" x14ac:dyDescent="0.25">
      <c r="A45" s="72" t="s">
        <v>102</v>
      </c>
      <c r="B45" s="191">
        <f>Laura!F18</f>
        <v>15</v>
      </c>
      <c r="C45" s="191">
        <f>Laura!F39</f>
        <v>2</v>
      </c>
      <c r="D45" s="191">
        <f>Laura!F59</f>
        <v>0</v>
      </c>
      <c r="E45" s="191">
        <f>Sheryl!F18</f>
        <v>1</v>
      </c>
      <c r="F45" s="191">
        <f>Sheryl!F42</f>
        <v>0</v>
      </c>
      <c r="G45" s="191">
        <f>Sheryl!F81</f>
        <v>0</v>
      </c>
      <c r="H45" s="191">
        <f>Ed!F12</f>
        <v>0</v>
      </c>
      <c r="I45" s="196">
        <f>Kathy!F17</f>
        <v>1</v>
      </c>
    </row>
    <row r="46" spans="1:9" x14ac:dyDescent="0.2">
      <c r="A46" s="71" t="s">
        <v>103</v>
      </c>
      <c r="B46" s="191"/>
      <c r="C46" s="191"/>
      <c r="D46" s="191"/>
      <c r="E46" s="191"/>
      <c r="F46" s="191"/>
      <c r="G46" s="191"/>
      <c r="H46" s="191"/>
      <c r="I46" s="196"/>
    </row>
    <row r="47" spans="1:9" ht="2.25" customHeight="1" x14ac:dyDescent="0.2">
      <c r="A47" s="73"/>
      <c r="B47" s="192"/>
      <c r="C47" s="192"/>
      <c r="D47" s="192"/>
      <c r="E47" s="192"/>
      <c r="F47" s="192"/>
      <c r="G47" s="192"/>
      <c r="H47" s="192"/>
      <c r="I47" s="197"/>
    </row>
    <row r="48" spans="1:9" ht="12" x14ac:dyDescent="0.25">
      <c r="A48" s="72" t="s">
        <v>104</v>
      </c>
      <c r="B48" s="191">
        <f>Laura!F19</f>
        <v>6</v>
      </c>
      <c r="C48" s="191">
        <f>Laura!F40</f>
        <v>1</v>
      </c>
      <c r="D48" s="191">
        <f>Laura!F60</f>
        <v>0</v>
      </c>
      <c r="E48" s="191">
        <f>Sheryl!F19</f>
        <v>0</v>
      </c>
      <c r="F48" s="191">
        <f>Sheryl!F43</f>
        <v>0</v>
      </c>
      <c r="G48" s="191">
        <f>Sheryl!F82</f>
        <v>0</v>
      </c>
      <c r="H48" s="191">
        <f>Ed!F37</f>
        <v>17</v>
      </c>
      <c r="I48" s="196">
        <f>Kathy!F18</f>
        <v>0</v>
      </c>
    </row>
    <row r="49" spans="1:9" x14ac:dyDescent="0.2">
      <c r="A49" s="71" t="s">
        <v>105</v>
      </c>
      <c r="B49" s="191"/>
      <c r="C49" s="191"/>
      <c r="D49" s="191"/>
      <c r="E49" s="191"/>
      <c r="F49" s="191"/>
      <c r="G49" s="191"/>
      <c r="H49" s="191"/>
      <c r="I49" s="196"/>
    </row>
    <row r="50" spans="1:9" ht="2.25" customHeight="1" x14ac:dyDescent="0.2">
      <c r="A50" s="73"/>
      <c r="B50" s="192"/>
      <c r="C50" s="192"/>
      <c r="D50" s="192"/>
      <c r="E50" s="192"/>
      <c r="F50" s="192"/>
      <c r="G50" s="192"/>
      <c r="H50" s="192"/>
      <c r="I50" s="197"/>
    </row>
    <row r="51" spans="1:9" ht="12" x14ac:dyDescent="0.25">
      <c r="A51" s="72" t="s">
        <v>106</v>
      </c>
      <c r="B51" s="191">
        <f>Laura!F20</f>
        <v>0</v>
      </c>
      <c r="C51" s="191">
        <f>Laura!F41</f>
        <v>0</v>
      </c>
      <c r="D51" s="191">
        <f>Laura!F61</f>
        <v>0</v>
      </c>
      <c r="E51" s="191">
        <f>Sheryl!F20</f>
        <v>0</v>
      </c>
      <c r="F51" s="191">
        <f>Sheryl!F44</f>
        <v>0</v>
      </c>
      <c r="G51" s="191">
        <f>Sheryl!F83</f>
        <v>0</v>
      </c>
      <c r="H51" s="191">
        <f>Ed!F111</f>
        <v>0</v>
      </c>
      <c r="I51" s="196">
        <f>Kathy!F19</f>
        <v>0</v>
      </c>
    </row>
    <row r="52" spans="1:9" x14ac:dyDescent="0.2">
      <c r="A52" s="71" t="s">
        <v>182</v>
      </c>
      <c r="B52" s="191"/>
      <c r="C52" s="191"/>
      <c r="D52" s="191"/>
      <c r="E52" s="191"/>
      <c r="F52" s="191"/>
      <c r="G52" s="191"/>
      <c r="H52" s="191"/>
      <c r="I52" s="196"/>
    </row>
    <row r="53" spans="1:9" ht="2.25" customHeight="1" x14ac:dyDescent="0.2">
      <c r="A53" s="73"/>
      <c r="B53" s="192"/>
      <c r="C53" s="192"/>
      <c r="D53" s="192"/>
      <c r="E53" s="192"/>
      <c r="F53" s="192"/>
      <c r="G53" s="192"/>
      <c r="H53" s="192"/>
      <c r="I53" s="197"/>
    </row>
    <row r="54" spans="1:9" ht="12" x14ac:dyDescent="0.25">
      <c r="A54" s="72" t="s">
        <v>107</v>
      </c>
      <c r="B54" s="191">
        <f>Laura!F21</f>
        <v>0</v>
      </c>
      <c r="C54" s="191">
        <f>Laura!F42</f>
        <v>0</v>
      </c>
      <c r="D54" s="191">
        <f>Laura!F62</f>
        <v>0</v>
      </c>
      <c r="E54" s="191">
        <f>Sheryl!F21</f>
        <v>0</v>
      </c>
      <c r="F54" s="191">
        <f>Sheryl!F45</f>
        <v>0</v>
      </c>
      <c r="G54" s="191">
        <f>Sheryl!F84</f>
        <v>0</v>
      </c>
      <c r="H54" s="191">
        <f>Mandy!F62</f>
        <v>0</v>
      </c>
      <c r="I54" s="196">
        <f>Kathy!F20</f>
        <v>0</v>
      </c>
    </row>
    <row r="55" spans="1:9" x14ac:dyDescent="0.2">
      <c r="A55" s="71" t="s">
        <v>266</v>
      </c>
      <c r="B55" s="191"/>
      <c r="C55" s="191"/>
      <c r="D55" s="191"/>
      <c r="E55" s="191"/>
      <c r="F55" s="191"/>
      <c r="G55" s="191"/>
      <c r="H55" s="191"/>
      <c r="I55" s="196"/>
    </row>
    <row r="56" spans="1:9" ht="2.25" customHeight="1" x14ac:dyDescent="0.2">
      <c r="A56" s="73"/>
      <c r="B56" s="192"/>
      <c r="C56" s="192"/>
      <c r="D56" s="192"/>
      <c r="E56" s="192"/>
      <c r="F56" s="192"/>
      <c r="G56" s="192"/>
      <c r="H56" s="192"/>
      <c r="I56" s="197"/>
    </row>
    <row r="57" spans="1:9" ht="12" x14ac:dyDescent="0.25">
      <c r="A57" s="72" t="s">
        <v>108</v>
      </c>
      <c r="B57" s="191">
        <f>Laura!F22</f>
        <v>4</v>
      </c>
      <c r="C57" s="191">
        <f>Laura!F43</f>
        <v>0</v>
      </c>
      <c r="D57" s="191">
        <f>Laura!F63</f>
        <v>0</v>
      </c>
      <c r="E57" s="191">
        <f>Sheryl!F22</f>
        <v>0</v>
      </c>
      <c r="F57" s="191">
        <f>Sheryl!F46</f>
        <v>0</v>
      </c>
      <c r="G57" s="191">
        <f>Sheryl!F85</f>
        <v>0</v>
      </c>
      <c r="H57" s="191">
        <f>Ed!F87</f>
        <v>0</v>
      </c>
      <c r="I57" s="196">
        <f>Kathy!F21</f>
        <v>0</v>
      </c>
    </row>
    <row r="58" spans="1:9" x14ac:dyDescent="0.2">
      <c r="A58" s="71" t="s">
        <v>109</v>
      </c>
      <c r="B58" s="191"/>
      <c r="C58" s="191"/>
      <c r="D58" s="191"/>
      <c r="E58" s="191"/>
      <c r="F58" s="191"/>
      <c r="G58" s="191"/>
      <c r="H58" s="191"/>
      <c r="I58" s="196"/>
    </row>
    <row r="59" spans="1:9" ht="2.25" customHeight="1" x14ac:dyDescent="0.2">
      <c r="A59" s="73"/>
      <c r="B59" s="192"/>
      <c r="C59" s="192"/>
      <c r="D59" s="192"/>
      <c r="E59" s="192"/>
      <c r="F59" s="192"/>
      <c r="G59" s="192"/>
      <c r="H59" s="192"/>
      <c r="I59" s="197"/>
    </row>
    <row r="60" spans="1:9" ht="12" x14ac:dyDescent="0.25">
      <c r="A60" s="72" t="s">
        <v>110</v>
      </c>
      <c r="B60" s="191">
        <f>Laura!F23</f>
        <v>16</v>
      </c>
      <c r="C60" s="191">
        <f>Laura!F44</f>
        <v>0</v>
      </c>
      <c r="D60" s="191">
        <f>Laura!F64</f>
        <v>0</v>
      </c>
      <c r="E60" s="191">
        <f>Sheryl!F23</f>
        <v>3</v>
      </c>
      <c r="F60" s="191">
        <f>Sheryl!F47</f>
        <v>0</v>
      </c>
      <c r="G60" s="191">
        <f>Sheryl!F86</f>
        <v>3</v>
      </c>
      <c r="H60" s="191">
        <f>JenR!F36</f>
        <v>16</v>
      </c>
      <c r="I60" s="196">
        <f>Kathy!F22</f>
        <v>3</v>
      </c>
    </row>
    <row r="61" spans="1:9" x14ac:dyDescent="0.2">
      <c r="A61" s="71" t="s">
        <v>111</v>
      </c>
      <c r="B61" s="191"/>
      <c r="C61" s="191"/>
      <c r="D61" s="191"/>
      <c r="E61" s="191"/>
      <c r="F61" s="191"/>
      <c r="G61" s="191"/>
      <c r="H61" s="191"/>
      <c r="I61" s="196"/>
    </row>
    <row r="62" spans="1:9" ht="2.25" customHeight="1" x14ac:dyDescent="0.2">
      <c r="A62" s="73"/>
      <c r="B62" s="192"/>
      <c r="C62" s="192"/>
      <c r="D62" s="192"/>
      <c r="E62" s="192"/>
      <c r="F62" s="192"/>
      <c r="G62" s="192"/>
      <c r="H62" s="192"/>
      <c r="I62" s="197"/>
    </row>
    <row r="63" spans="1:9" ht="12" x14ac:dyDescent="0.25">
      <c r="A63" s="72" t="s">
        <v>291</v>
      </c>
      <c r="B63" s="191">
        <f>Laura!F24</f>
        <v>4</v>
      </c>
      <c r="C63" s="191">
        <f>Laura!F45</f>
        <v>0</v>
      </c>
      <c r="D63" s="191">
        <f>Laura!F65</f>
        <v>0</v>
      </c>
      <c r="E63" s="191">
        <f>Sheryl!F24</f>
        <v>0</v>
      </c>
      <c r="F63" s="191">
        <f>Sheryl!F48</f>
        <v>0</v>
      </c>
      <c r="G63" s="191">
        <f>Sheryl!F87</f>
        <v>0</v>
      </c>
      <c r="H63" s="191">
        <f>JenR!F60</f>
        <v>3</v>
      </c>
      <c r="I63" s="196">
        <f>Kathy!F23</f>
        <v>0</v>
      </c>
    </row>
    <row r="64" spans="1:9" x14ac:dyDescent="0.2">
      <c r="A64" s="71" t="s">
        <v>321</v>
      </c>
      <c r="B64" s="193"/>
      <c r="C64" s="193"/>
      <c r="D64" s="193"/>
      <c r="E64" s="193"/>
      <c r="F64" s="193"/>
      <c r="G64" s="193"/>
      <c r="H64" s="193"/>
      <c r="I64" s="193"/>
    </row>
    <row r="65" spans="1:9" ht="2.25" customHeight="1" x14ac:dyDescent="0.2">
      <c r="A65" s="73"/>
      <c r="B65" s="194"/>
      <c r="C65" s="194"/>
      <c r="D65" s="194"/>
      <c r="E65" s="194"/>
      <c r="F65" s="194"/>
      <c r="G65" s="194"/>
      <c r="H65" s="194"/>
      <c r="I65" s="194"/>
    </row>
    <row r="66" spans="1:9" ht="12" x14ac:dyDescent="0.25">
      <c r="A66" s="91" t="s">
        <v>112</v>
      </c>
      <c r="B66" s="195">
        <f>SUM(B7:B64)-B38-B28</f>
        <v>153</v>
      </c>
      <c r="C66" s="195">
        <f t="shared" ref="C66:I66" si="2">SUM(C7:C64)-C38-C28</f>
        <v>16</v>
      </c>
      <c r="D66" s="195">
        <f t="shared" si="2"/>
        <v>0</v>
      </c>
      <c r="E66" s="195">
        <f t="shared" si="2"/>
        <v>11</v>
      </c>
      <c r="F66" s="195">
        <f t="shared" si="2"/>
        <v>1</v>
      </c>
      <c r="G66" s="195">
        <f t="shared" si="2"/>
        <v>17</v>
      </c>
      <c r="H66" s="195">
        <f t="shared" si="2"/>
        <v>190</v>
      </c>
      <c r="I66" s="195">
        <f t="shared" si="2"/>
        <v>29</v>
      </c>
    </row>
  </sheetData>
  <mergeCells count="2">
    <mergeCell ref="A1:J1"/>
    <mergeCell ref="A2:J2"/>
  </mergeCells>
  <pageMargins left="0.5" right="0.5" top="0.71" bottom="1" header="0.5" footer="0.5"/>
  <pageSetup scale="88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5"/>
  <sheetViews>
    <sheetView topLeftCell="A18" workbookViewId="0">
      <selection activeCell="F34" sqref="F34"/>
    </sheetView>
  </sheetViews>
  <sheetFormatPr defaultColWidth="9.109375" defaultRowHeight="13.2" x14ac:dyDescent="0.25"/>
  <cols>
    <col min="1" max="1" width="10.109375" style="2" customWidth="1"/>
    <col min="2" max="4" width="9.109375" style="2"/>
    <col min="5" max="5" width="12.44140625" style="2" customWidth="1"/>
    <col min="6" max="6" width="9.6640625" style="5" customWidth="1"/>
    <col min="7" max="7" width="10.33203125" style="5" customWidth="1"/>
    <col min="8" max="8" width="11.66406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361</v>
      </c>
      <c r="I1" s="3"/>
    </row>
    <row r="2" spans="1:9" x14ac:dyDescent="0.25">
      <c r="A2" s="1" t="s">
        <v>43</v>
      </c>
      <c r="B2" s="1" t="s">
        <v>45</v>
      </c>
      <c r="C2" s="1"/>
      <c r="D2" s="1"/>
      <c r="E2" s="1"/>
      <c r="F2" s="2"/>
      <c r="G2" s="30"/>
      <c r="H2" s="30"/>
      <c r="I2" s="31"/>
    </row>
    <row r="3" spans="1:9" s="31" customFormat="1" x14ac:dyDescent="0.25">
      <c r="A3" s="28" t="s">
        <v>142</v>
      </c>
      <c r="B3" s="28" t="s">
        <v>161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163</v>
      </c>
      <c r="C4" s="28"/>
      <c r="D4" s="28"/>
      <c r="E4" s="28"/>
      <c r="F4" s="29"/>
      <c r="G4" s="7"/>
      <c r="H4" s="5"/>
      <c r="I4" s="2"/>
    </row>
    <row r="5" spans="1:9" x14ac:dyDescent="0.25">
      <c r="A5" s="1"/>
      <c r="B5" s="1"/>
      <c r="C5" s="1"/>
      <c r="D5" s="1"/>
      <c r="E5" s="1"/>
      <c r="F5" s="4"/>
    </row>
    <row r="6" spans="1:9" x14ac:dyDescent="0.25">
      <c r="A6" s="6" t="s">
        <v>2</v>
      </c>
      <c r="B6" s="6"/>
      <c r="C6" s="6"/>
      <c r="D6" s="1"/>
      <c r="E6" s="1"/>
      <c r="F6" s="4"/>
    </row>
    <row r="7" spans="1:9" x14ac:dyDescent="0.25">
      <c r="C7" s="6"/>
      <c r="D7" s="1"/>
      <c r="E7" s="1"/>
      <c r="F7" s="4"/>
    </row>
    <row r="8" spans="1:9" s="33" customFormat="1" x14ac:dyDescent="0.25">
      <c r="A8" s="35" t="s">
        <v>144</v>
      </c>
      <c r="B8" s="35"/>
      <c r="C8" s="35"/>
      <c r="D8" s="32"/>
      <c r="E8" s="32"/>
      <c r="F8" s="34">
        <f>Laura!F12</f>
        <v>6</v>
      </c>
      <c r="G8" s="22"/>
      <c r="H8" s="22"/>
    </row>
    <row r="9" spans="1:9" s="33" customFormat="1" x14ac:dyDescent="0.25">
      <c r="A9" s="35"/>
      <c r="B9" s="33" t="s">
        <v>145</v>
      </c>
      <c r="C9" s="35"/>
      <c r="D9" s="32"/>
      <c r="E9" s="32"/>
      <c r="F9" s="22">
        <f>Laura!F33</f>
        <v>1</v>
      </c>
      <c r="G9" s="36"/>
      <c r="H9" s="22"/>
    </row>
    <row r="10" spans="1:9" s="33" customFormat="1" x14ac:dyDescent="0.25">
      <c r="A10" s="32"/>
      <c r="B10" s="33" t="s">
        <v>146</v>
      </c>
      <c r="C10" s="32"/>
      <c r="D10" s="32"/>
      <c r="E10" s="32"/>
      <c r="F10" s="22">
        <f>Laura!F53</f>
        <v>0</v>
      </c>
      <c r="G10" s="36"/>
      <c r="H10" s="22"/>
    </row>
    <row r="11" spans="1:9" x14ac:dyDescent="0.25">
      <c r="A11" s="1"/>
      <c r="B11" s="1"/>
      <c r="C11" s="1"/>
      <c r="D11" s="1"/>
      <c r="E11" s="1"/>
      <c r="F11" s="4"/>
      <c r="G11" s="9"/>
    </row>
    <row r="12" spans="1:9" x14ac:dyDescent="0.25">
      <c r="A12" s="6" t="s">
        <v>6</v>
      </c>
      <c r="B12" s="6"/>
      <c r="C12" s="6"/>
      <c r="D12" s="6"/>
      <c r="E12" s="6"/>
      <c r="F12" s="37"/>
    </row>
    <row r="13" spans="1:9" x14ac:dyDescent="0.25">
      <c r="A13" s="2" t="s">
        <v>3</v>
      </c>
      <c r="B13" s="2" t="s">
        <v>7</v>
      </c>
      <c r="F13" s="38">
        <v>5</v>
      </c>
    </row>
    <row r="14" spans="1:9" x14ac:dyDescent="0.25">
      <c r="B14" s="2" t="s">
        <v>8</v>
      </c>
      <c r="F14" s="38">
        <v>1</v>
      </c>
    </row>
    <row r="15" spans="1:9" x14ac:dyDescent="0.25">
      <c r="B15" s="2" t="s">
        <v>9</v>
      </c>
      <c r="C15" s="2" t="s">
        <v>4</v>
      </c>
      <c r="F15" s="38">
        <v>0</v>
      </c>
      <c r="I15" s="4"/>
    </row>
    <row r="16" spans="1:9" x14ac:dyDescent="0.25">
      <c r="B16" s="2" t="s">
        <v>5</v>
      </c>
      <c r="F16" s="38">
        <v>0</v>
      </c>
      <c r="I16" s="4"/>
    </row>
    <row r="17" spans="1:9" x14ac:dyDescent="0.25">
      <c r="G17" s="22"/>
      <c r="H17" s="22"/>
      <c r="I17" s="34"/>
    </row>
    <row r="18" spans="1:9" s="33" customFormat="1" x14ac:dyDescent="0.25">
      <c r="A18" s="32" t="s">
        <v>84</v>
      </c>
      <c r="F18" s="34">
        <f>SUM(F19:F21)</f>
        <v>0</v>
      </c>
      <c r="G18" s="22"/>
      <c r="H18" s="22"/>
      <c r="I18" s="34"/>
    </row>
    <row r="19" spans="1:9" s="33" customFormat="1" x14ac:dyDescent="0.25">
      <c r="B19" s="33" t="s">
        <v>73</v>
      </c>
      <c r="F19" s="22">
        <f>Kathy!G11</f>
        <v>0</v>
      </c>
      <c r="G19" s="22"/>
      <c r="H19" s="22"/>
      <c r="I19" s="34"/>
    </row>
    <row r="20" spans="1:9" s="33" customFormat="1" x14ac:dyDescent="0.25">
      <c r="B20" s="33" t="s">
        <v>74</v>
      </c>
      <c r="F20" s="22">
        <f>Kathy!H11</f>
        <v>0</v>
      </c>
      <c r="G20" s="22"/>
      <c r="H20" s="22"/>
      <c r="I20" s="34"/>
    </row>
    <row r="21" spans="1:9" s="33" customFormat="1" x14ac:dyDescent="0.25">
      <c r="B21" s="33" t="s">
        <v>147</v>
      </c>
      <c r="F21" s="22">
        <f>Kathy!I11</f>
        <v>0</v>
      </c>
      <c r="G21" s="5"/>
      <c r="H21" s="5"/>
      <c r="I21" s="4"/>
    </row>
    <row r="22" spans="1:9" x14ac:dyDescent="0.25">
      <c r="A22" s="6"/>
      <c r="I22" s="4"/>
    </row>
    <row r="23" spans="1:9" s="33" customFormat="1" x14ac:dyDescent="0.25">
      <c r="A23" s="32" t="s">
        <v>80</v>
      </c>
      <c r="F23" s="34">
        <f>Sheryl!F12</f>
        <v>0</v>
      </c>
      <c r="G23" s="22"/>
      <c r="H23" s="22"/>
    </row>
    <row r="24" spans="1:9" s="33" customFormat="1" x14ac:dyDescent="0.25">
      <c r="A24" s="32" t="s">
        <v>81</v>
      </c>
      <c r="F24" s="34">
        <f>Sheryl!F36</f>
        <v>0</v>
      </c>
      <c r="G24" s="22"/>
      <c r="H24" s="22"/>
    </row>
    <row r="25" spans="1:9" x14ac:dyDescent="0.25">
      <c r="A25" s="32" t="s">
        <v>82</v>
      </c>
      <c r="F25" s="34">
        <f>Sheryl!F75</f>
        <v>0</v>
      </c>
    </row>
    <row r="26" spans="1:9" x14ac:dyDescent="0.25">
      <c r="G26" s="30"/>
      <c r="H26" s="30"/>
      <c r="I26" s="31"/>
    </row>
    <row r="27" spans="1:9" x14ac:dyDescent="0.25">
      <c r="A27" s="1" t="s">
        <v>43</v>
      </c>
      <c r="B27" s="1" t="s">
        <v>184</v>
      </c>
      <c r="C27" s="1"/>
      <c r="D27" s="1"/>
      <c r="E27" s="1"/>
      <c r="F27" s="2"/>
      <c r="G27" s="30"/>
      <c r="H27" s="30"/>
      <c r="I27" s="31"/>
    </row>
    <row r="28" spans="1:9" s="31" customFormat="1" x14ac:dyDescent="0.25">
      <c r="A28" s="28" t="s">
        <v>142</v>
      </c>
      <c r="B28" s="28" t="s">
        <v>91</v>
      </c>
      <c r="C28" s="28"/>
      <c r="D28" s="28"/>
      <c r="E28" s="28"/>
      <c r="F28" s="29"/>
      <c r="G28" s="30"/>
      <c r="H28" s="30"/>
    </row>
    <row r="29" spans="1:9" s="31" customFormat="1" x14ac:dyDescent="0.25">
      <c r="A29" s="28" t="s">
        <v>143</v>
      </c>
      <c r="B29" s="28" t="s">
        <v>185</v>
      </c>
      <c r="C29" s="28"/>
      <c r="D29" s="28"/>
      <c r="E29" s="28"/>
      <c r="F29" s="29"/>
      <c r="G29" s="7"/>
      <c r="H29" s="5"/>
      <c r="I29" s="2"/>
    </row>
    <row r="30" spans="1:9" x14ac:dyDescent="0.25">
      <c r="A30" s="1"/>
      <c r="B30" s="1"/>
      <c r="C30" s="1"/>
      <c r="D30" s="1"/>
      <c r="E30" s="1"/>
      <c r="F30" s="4"/>
    </row>
    <row r="31" spans="1:9" x14ac:dyDescent="0.25">
      <c r="A31" s="6" t="s">
        <v>2</v>
      </c>
      <c r="B31" s="6"/>
      <c r="C31" s="6"/>
      <c r="D31" s="1"/>
      <c r="E31" s="1"/>
      <c r="F31" s="4"/>
    </row>
    <row r="32" spans="1:9" x14ac:dyDescent="0.25">
      <c r="C32" s="6"/>
      <c r="D32" s="1"/>
      <c r="E32" s="1"/>
      <c r="F32" s="4"/>
    </row>
    <row r="33" spans="1:9" s="33" customFormat="1" x14ac:dyDescent="0.25">
      <c r="A33" s="35" t="s">
        <v>144</v>
      </c>
      <c r="B33" s="35"/>
      <c r="C33" s="35"/>
      <c r="D33" s="32"/>
      <c r="E33" s="32"/>
      <c r="F33" s="34">
        <f>Laura!F10</f>
        <v>15</v>
      </c>
      <c r="G33" s="22"/>
      <c r="H33" s="22"/>
    </row>
    <row r="34" spans="1:9" s="33" customFormat="1" x14ac:dyDescent="0.25">
      <c r="A34" s="35"/>
      <c r="B34" s="33" t="s">
        <v>145</v>
      </c>
      <c r="C34" s="35"/>
      <c r="D34" s="32"/>
      <c r="E34" s="32"/>
      <c r="F34" s="22">
        <f>Laura!F31</f>
        <v>0</v>
      </c>
      <c r="G34" s="36"/>
      <c r="H34" s="22"/>
    </row>
    <row r="35" spans="1:9" s="33" customFormat="1" x14ac:dyDescent="0.25">
      <c r="A35" s="32"/>
      <c r="B35" s="33" t="s">
        <v>146</v>
      </c>
      <c r="C35" s="32"/>
      <c r="D35" s="32"/>
      <c r="E35" s="32"/>
      <c r="F35" s="22">
        <f>Laura!F102</f>
        <v>0</v>
      </c>
      <c r="G35" s="36"/>
      <c r="H35" s="22"/>
    </row>
    <row r="36" spans="1:9" x14ac:dyDescent="0.25">
      <c r="A36" s="1"/>
      <c r="B36" s="1"/>
      <c r="C36" s="1"/>
      <c r="D36" s="1"/>
      <c r="E36" s="1"/>
      <c r="F36" s="4"/>
      <c r="G36" s="9"/>
    </row>
    <row r="37" spans="1:9" x14ac:dyDescent="0.25">
      <c r="A37" s="6" t="s">
        <v>6</v>
      </c>
      <c r="B37" s="6"/>
      <c r="C37" s="6"/>
      <c r="D37" s="6"/>
      <c r="E37" s="6"/>
      <c r="F37" s="37">
        <f>SUM(F38:F41)</f>
        <v>5</v>
      </c>
    </row>
    <row r="38" spans="1:9" x14ac:dyDescent="0.25">
      <c r="A38" s="2" t="s">
        <v>3</v>
      </c>
      <c r="B38" s="2" t="s">
        <v>7</v>
      </c>
      <c r="F38" s="38">
        <v>4</v>
      </c>
    </row>
    <row r="39" spans="1:9" x14ac:dyDescent="0.25">
      <c r="B39" s="2" t="s">
        <v>8</v>
      </c>
      <c r="F39" s="38">
        <v>1</v>
      </c>
    </row>
    <row r="40" spans="1:9" x14ac:dyDescent="0.25">
      <c r="B40" s="2" t="s">
        <v>9</v>
      </c>
      <c r="C40" s="2" t="s">
        <v>4</v>
      </c>
      <c r="F40" s="38">
        <v>0</v>
      </c>
      <c r="I40" s="4"/>
    </row>
    <row r="41" spans="1:9" x14ac:dyDescent="0.25">
      <c r="B41" s="2" t="s">
        <v>5</v>
      </c>
      <c r="F41" s="38">
        <v>0</v>
      </c>
      <c r="I41" s="4"/>
    </row>
    <row r="42" spans="1:9" x14ac:dyDescent="0.25">
      <c r="G42" s="22"/>
      <c r="H42" s="22"/>
      <c r="I42" s="34"/>
    </row>
    <row r="43" spans="1:9" s="33" customFormat="1" x14ac:dyDescent="0.25">
      <c r="A43" s="32" t="s">
        <v>84</v>
      </c>
      <c r="F43" s="34">
        <f>SUM(F44:F46)</f>
        <v>0</v>
      </c>
      <c r="G43" s="22"/>
      <c r="H43" s="22"/>
      <c r="I43" s="34"/>
    </row>
    <row r="44" spans="1:9" s="33" customFormat="1" x14ac:dyDescent="0.25">
      <c r="B44" s="33" t="s">
        <v>73</v>
      </c>
      <c r="F44" s="22">
        <f>Kathy!G65</f>
        <v>0</v>
      </c>
      <c r="G44" s="22"/>
      <c r="H44" s="22"/>
      <c r="I44" s="34"/>
    </row>
    <row r="45" spans="1:9" s="33" customFormat="1" x14ac:dyDescent="0.25">
      <c r="B45" s="33" t="s">
        <v>74</v>
      </c>
      <c r="F45" s="22">
        <f>Kathy!H65</f>
        <v>0</v>
      </c>
      <c r="G45" s="22"/>
      <c r="H45" s="22"/>
      <c r="I45" s="34"/>
    </row>
    <row r="46" spans="1:9" s="33" customFormat="1" x14ac:dyDescent="0.25">
      <c r="B46" s="33" t="s">
        <v>147</v>
      </c>
      <c r="F46" s="22">
        <f>Kathy!I65</f>
        <v>0</v>
      </c>
      <c r="G46" s="5"/>
      <c r="H46" s="5"/>
      <c r="I46" s="4"/>
    </row>
    <row r="47" spans="1:9" x14ac:dyDescent="0.25">
      <c r="A47" s="6"/>
      <c r="I47" s="4"/>
    </row>
    <row r="48" spans="1:9" s="33" customFormat="1" x14ac:dyDescent="0.25">
      <c r="A48" s="32" t="s">
        <v>80</v>
      </c>
      <c r="F48" s="34">
        <f>Sheryl!F62</f>
        <v>0</v>
      </c>
      <c r="G48" s="22"/>
      <c r="H48" s="22"/>
    </row>
    <row r="49" spans="1:9" s="33" customFormat="1" x14ac:dyDescent="0.25">
      <c r="A49" s="32" t="s">
        <v>81</v>
      </c>
      <c r="F49" s="34">
        <f>Sheryl!F34</f>
        <v>0</v>
      </c>
      <c r="G49" s="22"/>
      <c r="H49" s="22"/>
    </row>
    <row r="50" spans="1:9" x14ac:dyDescent="0.25">
      <c r="A50" s="32" t="s">
        <v>82</v>
      </c>
      <c r="F50" s="34">
        <f>Sheryl!F124</f>
        <v>0</v>
      </c>
    </row>
    <row r="51" spans="1:9" x14ac:dyDescent="0.25">
      <c r="G51" s="30"/>
      <c r="H51" s="30"/>
      <c r="I51" s="31"/>
    </row>
    <row r="52" spans="1:9" s="31" customFormat="1" x14ac:dyDescent="0.25">
      <c r="A52" s="28" t="s">
        <v>142</v>
      </c>
      <c r="B52" s="28" t="s">
        <v>107</v>
      </c>
      <c r="C52" s="28"/>
      <c r="D52" s="28"/>
      <c r="E52" s="28"/>
      <c r="F52" s="29"/>
      <c r="G52" s="30"/>
      <c r="H52" s="30"/>
    </row>
    <row r="53" spans="1:9" s="31" customFormat="1" x14ac:dyDescent="0.25">
      <c r="A53" s="28" t="s">
        <v>143</v>
      </c>
      <c r="B53" s="28" t="s">
        <v>152</v>
      </c>
      <c r="C53" s="28"/>
      <c r="D53" s="28"/>
      <c r="E53" s="28"/>
      <c r="F53" s="29"/>
      <c r="G53" s="7"/>
      <c r="H53" s="5"/>
      <c r="I53" s="2"/>
    </row>
    <row r="54" spans="1:9" x14ac:dyDescent="0.25">
      <c r="A54" s="1"/>
      <c r="B54" s="1"/>
      <c r="C54" s="1"/>
      <c r="D54" s="1"/>
      <c r="E54" s="1"/>
      <c r="F54" s="4"/>
    </row>
    <row r="55" spans="1:9" x14ac:dyDescent="0.25">
      <c r="A55" s="6" t="s">
        <v>2</v>
      </c>
      <c r="B55" s="6"/>
      <c r="C55" s="6"/>
      <c r="D55" s="1"/>
      <c r="E55" s="1"/>
      <c r="F55" s="4"/>
    </row>
    <row r="56" spans="1:9" x14ac:dyDescent="0.25">
      <c r="C56" s="6"/>
      <c r="D56" s="1"/>
      <c r="E56" s="1"/>
      <c r="F56" s="4"/>
    </row>
    <row r="57" spans="1:9" s="33" customFormat="1" x14ac:dyDescent="0.25">
      <c r="A57" s="35" t="s">
        <v>144</v>
      </c>
      <c r="B57" s="35"/>
      <c r="C57" s="35"/>
      <c r="D57" s="32"/>
      <c r="E57" s="32"/>
      <c r="F57" s="34">
        <f>Laura!F21</f>
        <v>0</v>
      </c>
      <c r="G57" s="22"/>
      <c r="H57" s="22"/>
    </row>
    <row r="58" spans="1:9" s="33" customFormat="1" x14ac:dyDescent="0.25">
      <c r="A58" s="35"/>
      <c r="B58" s="33" t="s">
        <v>145</v>
      </c>
      <c r="C58" s="35"/>
      <c r="D58" s="32"/>
      <c r="E58" s="32"/>
      <c r="F58" s="22">
        <f>Laura!G42</f>
        <v>0</v>
      </c>
      <c r="G58" s="36"/>
      <c r="H58" s="22"/>
    </row>
    <row r="59" spans="1:9" s="33" customFormat="1" x14ac:dyDescent="0.25">
      <c r="A59" s="32"/>
      <c r="B59" s="33" t="s">
        <v>146</v>
      </c>
      <c r="C59" s="32"/>
      <c r="D59" s="32"/>
      <c r="E59" s="32"/>
      <c r="F59" s="22">
        <f>Laura!F62</f>
        <v>0</v>
      </c>
      <c r="G59" s="36"/>
      <c r="H59" s="22"/>
    </row>
    <row r="60" spans="1:9" x14ac:dyDescent="0.25">
      <c r="A60" s="1"/>
      <c r="B60" s="1"/>
      <c r="C60" s="1"/>
      <c r="D60" s="1"/>
      <c r="E60" s="1"/>
      <c r="F60" s="4"/>
      <c r="G60" s="10"/>
    </row>
    <row r="61" spans="1:9" ht="12" customHeight="1" x14ac:dyDescent="0.25">
      <c r="G61" s="9"/>
    </row>
    <row r="62" spans="1:9" x14ac:dyDescent="0.25">
      <c r="A62" s="6" t="s">
        <v>6</v>
      </c>
      <c r="B62" s="6"/>
      <c r="C62" s="6"/>
      <c r="D62" s="6"/>
      <c r="E62" s="6"/>
      <c r="F62" s="37">
        <v>0</v>
      </c>
    </row>
    <row r="63" spans="1:9" x14ac:dyDescent="0.25">
      <c r="A63" s="2" t="s">
        <v>3</v>
      </c>
      <c r="B63" s="2" t="s">
        <v>7</v>
      </c>
      <c r="F63" s="38">
        <v>0</v>
      </c>
    </row>
    <row r="64" spans="1:9" x14ac:dyDescent="0.25">
      <c r="B64" s="2" t="s">
        <v>8</v>
      </c>
      <c r="F64" s="38">
        <v>0</v>
      </c>
    </row>
    <row r="65" spans="1:9" x14ac:dyDescent="0.25">
      <c r="B65" s="2" t="s">
        <v>9</v>
      </c>
      <c r="C65" s="2" t="s">
        <v>4</v>
      </c>
      <c r="F65" s="38">
        <v>0</v>
      </c>
      <c r="I65" s="4"/>
    </row>
    <row r="66" spans="1:9" x14ac:dyDescent="0.25">
      <c r="B66" s="2" t="s">
        <v>5</v>
      </c>
      <c r="F66" s="38">
        <v>0</v>
      </c>
      <c r="I66" s="4"/>
    </row>
    <row r="67" spans="1:9" x14ac:dyDescent="0.25">
      <c r="I67" s="4"/>
    </row>
    <row r="68" spans="1:9" s="33" customFormat="1" x14ac:dyDescent="0.25">
      <c r="A68" s="32" t="s">
        <v>84</v>
      </c>
      <c r="F68" s="34">
        <f>SUM(F69:F71)</f>
        <v>0</v>
      </c>
      <c r="G68" s="22"/>
      <c r="H68" s="22"/>
      <c r="I68" s="34"/>
    </row>
    <row r="69" spans="1:9" s="33" customFormat="1" x14ac:dyDescent="0.25">
      <c r="B69" s="33" t="s">
        <v>73</v>
      </c>
      <c r="F69" s="22">
        <f>Kathy!G20</f>
        <v>0</v>
      </c>
      <c r="G69" s="22"/>
      <c r="H69" s="22"/>
      <c r="I69" s="34"/>
    </row>
    <row r="70" spans="1:9" s="33" customFormat="1" x14ac:dyDescent="0.25">
      <c r="B70" s="33" t="s">
        <v>74</v>
      </c>
      <c r="F70" s="22">
        <f>Kathy!H20</f>
        <v>0</v>
      </c>
      <c r="G70" s="22"/>
      <c r="H70" s="22"/>
      <c r="I70" s="34"/>
    </row>
    <row r="71" spans="1:9" s="33" customFormat="1" x14ac:dyDescent="0.25">
      <c r="B71" s="33" t="s">
        <v>147</v>
      </c>
      <c r="F71" s="22">
        <f>Kathy!I20</f>
        <v>0</v>
      </c>
      <c r="G71" s="22"/>
      <c r="H71" s="22"/>
      <c r="I71" s="34"/>
    </row>
    <row r="72" spans="1:9" x14ac:dyDescent="0.25">
      <c r="A72" s="6"/>
      <c r="I72" s="4"/>
    </row>
    <row r="73" spans="1:9" s="33" customFormat="1" x14ac:dyDescent="0.25">
      <c r="A73" s="32" t="s">
        <v>80</v>
      </c>
      <c r="F73" s="34">
        <f>Sheryl!F21</f>
        <v>0</v>
      </c>
      <c r="G73" s="22"/>
      <c r="H73" s="22"/>
    </row>
    <row r="74" spans="1:9" s="33" customFormat="1" x14ac:dyDescent="0.25">
      <c r="A74" s="32" t="s">
        <v>81</v>
      </c>
      <c r="F74" s="34">
        <f>Sheryl!F45</f>
        <v>0</v>
      </c>
      <c r="G74" s="22"/>
      <c r="H74" s="22"/>
    </row>
    <row r="75" spans="1:9" x14ac:dyDescent="0.25">
      <c r="A75" s="32" t="s">
        <v>82</v>
      </c>
      <c r="F75" s="34">
        <f>Sheryl!F84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3" sqref="F23"/>
    </sheetView>
  </sheetViews>
  <sheetFormatPr defaultRowHeight="13.2" x14ac:dyDescent="0.25"/>
  <cols>
    <col min="1" max="1" width="10.33203125" customWidth="1"/>
  </cols>
  <sheetData>
    <row r="1" spans="1:9" s="2" customFormat="1" x14ac:dyDescent="0.25">
      <c r="A1" s="1" t="s">
        <v>0</v>
      </c>
      <c r="B1" s="1"/>
      <c r="C1" s="1"/>
      <c r="D1" s="1"/>
      <c r="E1" s="1"/>
      <c r="G1" s="3" t="s">
        <v>164</v>
      </c>
      <c r="H1" s="45">
        <v>36696</v>
      </c>
      <c r="I1" s="3"/>
    </row>
    <row r="2" spans="1:9" s="2" customFormat="1" x14ac:dyDescent="0.25">
      <c r="A2" s="1" t="s">
        <v>43</v>
      </c>
      <c r="B2" s="1" t="s">
        <v>253</v>
      </c>
      <c r="C2" s="1"/>
      <c r="D2" s="1"/>
      <c r="E2" s="1"/>
      <c r="G2" s="30"/>
      <c r="H2" s="30"/>
      <c r="I2" s="31"/>
    </row>
    <row r="3" spans="1:9" s="31" customFormat="1" x14ac:dyDescent="0.25">
      <c r="A3" s="28" t="s">
        <v>142</v>
      </c>
      <c r="B3" s="28" t="s">
        <v>252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307</v>
      </c>
      <c r="C4" s="28"/>
      <c r="D4" s="28"/>
      <c r="E4" s="28"/>
      <c r="F4" s="29"/>
      <c r="G4" s="7"/>
      <c r="H4" s="5"/>
      <c r="I4" s="2"/>
    </row>
    <row r="5" spans="1:9" s="2" customFormat="1" x14ac:dyDescent="0.25">
      <c r="C5" s="6"/>
      <c r="D5" s="1"/>
      <c r="E5" s="1"/>
      <c r="F5" s="4"/>
      <c r="G5" s="5"/>
      <c r="H5" s="5"/>
    </row>
    <row r="6" spans="1:9" s="33" customFormat="1" x14ac:dyDescent="0.25">
      <c r="A6" s="35" t="s">
        <v>144</v>
      </c>
      <c r="B6" s="35"/>
      <c r="C6" s="35"/>
      <c r="D6" s="32"/>
      <c r="E6" s="32"/>
      <c r="F6" s="34">
        <v>17</v>
      </c>
      <c r="G6" s="22"/>
      <c r="H6" s="22"/>
    </row>
    <row r="7" spans="1:9" s="33" customFormat="1" x14ac:dyDescent="0.25">
      <c r="A7" s="35"/>
      <c r="B7" s="33" t="s">
        <v>145</v>
      </c>
      <c r="C7" s="35"/>
      <c r="D7" s="32"/>
      <c r="E7" s="32"/>
      <c r="F7" s="22">
        <v>0</v>
      </c>
      <c r="G7" s="36"/>
      <c r="H7" s="22"/>
    </row>
    <row r="8" spans="1:9" s="33" customFormat="1" x14ac:dyDescent="0.25">
      <c r="A8" s="32"/>
      <c r="B8" s="33" t="s">
        <v>146</v>
      </c>
      <c r="C8" s="32"/>
      <c r="D8" s="32"/>
      <c r="E8" s="32"/>
      <c r="F8" s="22">
        <v>0</v>
      </c>
      <c r="G8" s="36"/>
      <c r="H8" s="22"/>
    </row>
    <row r="9" spans="1:9" s="2" customFormat="1" x14ac:dyDescent="0.25">
      <c r="A9" s="1"/>
      <c r="B9" s="1"/>
      <c r="C9" s="1"/>
      <c r="D9" s="1"/>
      <c r="E9" s="1"/>
      <c r="F9" s="4"/>
      <c r="G9" s="9"/>
      <c r="H9" s="5"/>
    </row>
    <row r="10" spans="1:9" s="2" customFormat="1" x14ac:dyDescent="0.25">
      <c r="A10" s="6" t="s">
        <v>6</v>
      </c>
      <c r="B10" s="6"/>
      <c r="C10" s="6"/>
      <c r="D10" s="6"/>
      <c r="E10" s="6"/>
      <c r="F10" s="37">
        <v>13</v>
      </c>
      <c r="G10" s="5"/>
      <c r="H10" s="5"/>
    </row>
    <row r="11" spans="1:9" s="2" customFormat="1" x14ac:dyDescent="0.25">
      <c r="A11" s="2" t="s">
        <v>3</v>
      </c>
      <c r="B11" s="2" t="s">
        <v>7</v>
      </c>
      <c r="F11" s="38">
        <v>6</v>
      </c>
      <c r="G11" s="5"/>
      <c r="H11" s="5"/>
    </row>
    <row r="12" spans="1:9" s="2" customFormat="1" x14ac:dyDescent="0.25">
      <c r="B12" s="2" t="s">
        <v>8</v>
      </c>
      <c r="F12" s="38">
        <v>2</v>
      </c>
      <c r="G12" s="5"/>
      <c r="H12" s="5"/>
    </row>
    <row r="13" spans="1:9" s="2" customFormat="1" x14ac:dyDescent="0.25">
      <c r="B13" s="2" t="s">
        <v>9</v>
      </c>
      <c r="C13" s="2" t="s">
        <v>4</v>
      </c>
      <c r="F13" s="38">
        <v>1</v>
      </c>
      <c r="G13" s="5"/>
      <c r="H13" s="5"/>
      <c r="I13" s="4"/>
    </row>
    <row r="14" spans="1:9" s="2" customFormat="1" x14ac:dyDescent="0.25">
      <c r="B14" s="2" t="s">
        <v>5</v>
      </c>
      <c r="F14" s="38">
        <v>4</v>
      </c>
      <c r="G14" s="5"/>
      <c r="H14" s="5"/>
      <c r="I14" s="4"/>
    </row>
    <row r="15" spans="1:9" s="2" customFormat="1" x14ac:dyDescent="0.25">
      <c r="F15" s="5"/>
      <c r="G15" s="22"/>
      <c r="H15" s="22"/>
      <c r="I15" s="34"/>
    </row>
    <row r="16" spans="1:9" s="33" customFormat="1" x14ac:dyDescent="0.25">
      <c r="A16" s="32" t="s">
        <v>84</v>
      </c>
      <c r="F16" s="34">
        <f>SUM(F17:F19)</f>
        <v>1</v>
      </c>
      <c r="G16" s="22"/>
      <c r="H16" s="22"/>
      <c r="I16" s="34"/>
    </row>
    <row r="17" spans="1:9" s="33" customFormat="1" x14ac:dyDescent="0.25">
      <c r="B17" s="33" t="s">
        <v>73</v>
      </c>
      <c r="F17" s="22">
        <v>1</v>
      </c>
      <c r="G17" s="22"/>
      <c r="H17" s="22"/>
      <c r="I17" s="34"/>
    </row>
    <row r="18" spans="1:9" s="33" customFormat="1" x14ac:dyDescent="0.25">
      <c r="B18" s="33" t="s">
        <v>74</v>
      </c>
      <c r="F18" s="22">
        <v>0</v>
      </c>
      <c r="G18" s="22"/>
      <c r="H18" s="22"/>
      <c r="I18" s="34"/>
    </row>
    <row r="19" spans="1:9" s="33" customFormat="1" x14ac:dyDescent="0.25">
      <c r="B19" s="33" t="s">
        <v>147</v>
      </c>
      <c r="F19" s="22">
        <v>0</v>
      </c>
      <c r="G19" s="5"/>
      <c r="H19" s="5"/>
      <c r="I19" s="4"/>
    </row>
    <row r="20" spans="1:9" s="2" customFormat="1" x14ac:dyDescent="0.25">
      <c r="A20" s="6"/>
      <c r="F20" s="5"/>
      <c r="G20" s="5"/>
      <c r="H20" s="5"/>
      <c r="I20" s="4"/>
    </row>
    <row r="21" spans="1:9" s="33" customFormat="1" x14ac:dyDescent="0.25">
      <c r="A21" s="32" t="s">
        <v>80</v>
      </c>
      <c r="F21" s="34">
        <v>0</v>
      </c>
      <c r="G21" s="22"/>
      <c r="H21" s="22"/>
    </row>
    <row r="22" spans="1:9" s="33" customFormat="1" x14ac:dyDescent="0.25">
      <c r="A22" s="32" t="s">
        <v>81</v>
      </c>
      <c r="F22" s="34">
        <v>0</v>
      </c>
      <c r="G22" s="22"/>
      <c r="H22" s="22"/>
    </row>
    <row r="23" spans="1:9" s="2" customFormat="1" x14ac:dyDescent="0.25">
      <c r="A23" s="32" t="s">
        <v>82</v>
      </c>
      <c r="F23" s="34">
        <v>1</v>
      </c>
      <c r="G23" s="5"/>
      <c r="H23" s="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87"/>
  <sheetViews>
    <sheetView topLeftCell="A48" workbookViewId="0">
      <selection activeCell="J60" sqref="J60"/>
    </sheetView>
  </sheetViews>
  <sheetFormatPr defaultColWidth="9.109375" defaultRowHeight="13.2" x14ac:dyDescent="0.25"/>
  <cols>
    <col min="1" max="1" width="10.109375" style="2" customWidth="1"/>
    <col min="2" max="4" width="9.109375" style="2"/>
    <col min="5" max="5" width="12.44140625" style="2" customWidth="1"/>
    <col min="6" max="6" width="9.6640625" style="5" customWidth="1"/>
    <col min="7" max="7" width="9" style="5" customWidth="1"/>
    <col min="8" max="8" width="13.109375" style="5" customWidth="1"/>
    <col min="9" max="9" width="9.6640625" style="2" customWidth="1"/>
    <col min="10" max="10" width="12.44140625" style="2" customWidth="1"/>
    <col min="11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402</v>
      </c>
    </row>
    <row r="2" spans="1:9" x14ac:dyDescent="0.25">
      <c r="A2" s="1" t="s">
        <v>1</v>
      </c>
      <c r="B2" s="1" t="s">
        <v>46</v>
      </c>
      <c r="C2" s="1"/>
      <c r="D2" s="1"/>
      <c r="E2" s="1"/>
      <c r="F2" s="2"/>
      <c r="G2" s="3"/>
      <c r="H2" s="3"/>
      <c r="I2" s="3"/>
    </row>
    <row r="3" spans="1:9" x14ac:dyDescent="0.25">
      <c r="A3" s="1"/>
      <c r="B3" s="1"/>
      <c r="C3" s="1"/>
      <c r="D3" s="1"/>
      <c r="E3" s="1"/>
      <c r="F3" s="4"/>
    </row>
    <row r="4" spans="1:9" x14ac:dyDescent="0.25">
      <c r="A4" s="1"/>
      <c r="B4" s="1"/>
      <c r="C4" s="1"/>
      <c r="D4" s="1"/>
      <c r="E4" s="1"/>
      <c r="F4" s="4"/>
    </row>
    <row r="5" spans="1:9" x14ac:dyDescent="0.25">
      <c r="A5" s="6" t="s">
        <v>2</v>
      </c>
      <c r="B5" s="6"/>
      <c r="C5" s="6"/>
      <c r="D5" s="1"/>
      <c r="E5" s="1"/>
      <c r="F5" s="4"/>
    </row>
    <row r="6" spans="1:9" x14ac:dyDescent="0.25">
      <c r="A6" s="6"/>
      <c r="B6" s="6"/>
      <c r="C6" s="6"/>
      <c r="D6" s="1"/>
      <c r="E6" s="1"/>
      <c r="F6" s="4"/>
    </row>
    <row r="7" spans="1:9" x14ac:dyDescent="0.25">
      <c r="A7" s="6" t="s">
        <v>26</v>
      </c>
      <c r="B7" s="6"/>
      <c r="C7" s="6"/>
      <c r="D7" s="6"/>
      <c r="E7" s="8"/>
      <c r="F7" s="37">
        <f>SUM(F8:F24)</f>
        <v>11</v>
      </c>
    </row>
    <row r="8" spans="1:9" x14ac:dyDescent="0.25">
      <c r="B8" s="2" t="s">
        <v>48</v>
      </c>
      <c r="F8" s="38">
        <v>3</v>
      </c>
      <c r="G8" s="2"/>
      <c r="H8" s="2"/>
    </row>
    <row r="9" spans="1:9" x14ac:dyDescent="0.25">
      <c r="B9" s="2" t="s">
        <v>16</v>
      </c>
      <c r="F9" s="38">
        <v>0</v>
      </c>
      <c r="G9" s="2"/>
      <c r="H9" s="2"/>
    </row>
    <row r="10" spans="1:9" x14ac:dyDescent="0.25">
      <c r="B10" s="2" t="s">
        <v>186</v>
      </c>
      <c r="F10" s="38">
        <v>2</v>
      </c>
      <c r="G10" s="2"/>
      <c r="H10" s="2"/>
    </row>
    <row r="11" spans="1:9" x14ac:dyDescent="0.25">
      <c r="B11" s="2" t="s">
        <v>19</v>
      </c>
      <c r="F11" s="38">
        <v>0</v>
      </c>
      <c r="G11" s="2"/>
      <c r="H11" s="2"/>
    </row>
    <row r="12" spans="1:9" x14ac:dyDescent="0.25">
      <c r="B12" s="2" t="s">
        <v>22</v>
      </c>
      <c r="F12" s="38">
        <v>0</v>
      </c>
      <c r="G12" s="2"/>
      <c r="H12" s="2"/>
    </row>
    <row r="13" spans="1:9" x14ac:dyDescent="0.25">
      <c r="B13" s="2" t="s">
        <v>21</v>
      </c>
      <c r="F13" s="38">
        <v>0</v>
      </c>
      <c r="G13" s="2"/>
      <c r="H13" s="2"/>
    </row>
    <row r="14" spans="1:9" x14ac:dyDescent="0.25">
      <c r="B14" s="2" t="s">
        <v>288</v>
      </c>
      <c r="F14" s="38">
        <v>1</v>
      </c>
      <c r="G14" s="2"/>
      <c r="H14" s="2"/>
    </row>
    <row r="15" spans="1:9" x14ac:dyDescent="0.25">
      <c r="B15" s="2" t="s">
        <v>23</v>
      </c>
      <c r="F15" s="38">
        <v>0</v>
      </c>
      <c r="G15" s="2"/>
      <c r="H15" s="2"/>
    </row>
    <row r="16" spans="1:9" x14ac:dyDescent="0.25">
      <c r="B16" s="2" t="s">
        <v>24</v>
      </c>
      <c r="F16" s="38">
        <v>1</v>
      </c>
      <c r="G16" s="2"/>
      <c r="H16" s="2"/>
    </row>
    <row r="17" spans="1:8" x14ac:dyDescent="0.25">
      <c r="B17" s="2" t="s">
        <v>311</v>
      </c>
      <c r="F17" s="38">
        <v>0</v>
      </c>
      <c r="G17" s="2"/>
      <c r="H17" s="2"/>
    </row>
    <row r="18" spans="1:8" x14ac:dyDescent="0.25">
      <c r="B18" s="2" t="s">
        <v>17</v>
      </c>
      <c r="F18" s="38">
        <v>1</v>
      </c>
      <c r="G18" s="2"/>
      <c r="H18" s="2"/>
    </row>
    <row r="19" spans="1:8" x14ac:dyDescent="0.25">
      <c r="B19" s="2" t="s">
        <v>135</v>
      </c>
      <c r="F19" s="38">
        <v>0</v>
      </c>
      <c r="G19" s="2"/>
      <c r="H19" s="2"/>
    </row>
    <row r="20" spans="1:8" x14ac:dyDescent="0.25">
      <c r="B20" s="2" t="s">
        <v>136</v>
      </c>
      <c r="F20" s="38">
        <v>0</v>
      </c>
      <c r="G20" s="2"/>
      <c r="H20" s="2"/>
    </row>
    <row r="21" spans="1:8" x14ac:dyDescent="0.25">
      <c r="B21" s="2" t="s">
        <v>18</v>
      </c>
      <c r="F21" s="38">
        <v>0</v>
      </c>
      <c r="G21" s="2"/>
      <c r="H21" s="2"/>
    </row>
    <row r="22" spans="1:8" x14ac:dyDescent="0.25">
      <c r="B22" s="2" t="s">
        <v>25</v>
      </c>
      <c r="F22" s="38">
        <v>0</v>
      </c>
      <c r="G22" s="2"/>
      <c r="H22" s="2"/>
    </row>
    <row r="23" spans="1:8" x14ac:dyDescent="0.25">
      <c r="B23" s="2" t="s">
        <v>137</v>
      </c>
      <c r="F23" s="38">
        <v>3</v>
      </c>
      <c r="G23" s="2"/>
      <c r="H23" s="2"/>
    </row>
    <row r="24" spans="1:8" x14ac:dyDescent="0.25">
      <c r="B24" s="2" t="s">
        <v>312</v>
      </c>
      <c r="F24" s="38">
        <v>0</v>
      </c>
      <c r="G24" s="2"/>
      <c r="H24" s="2"/>
    </row>
    <row r="25" spans="1:8" x14ac:dyDescent="0.25">
      <c r="G25" s="12"/>
      <c r="H25" s="12"/>
    </row>
    <row r="26" spans="1:8" x14ac:dyDescent="0.25">
      <c r="A26" s="2" t="s">
        <v>3</v>
      </c>
      <c r="B26" s="2" t="s">
        <v>7</v>
      </c>
      <c r="F26" s="38">
        <v>6</v>
      </c>
    </row>
    <row r="27" spans="1:8" x14ac:dyDescent="0.25">
      <c r="B27" s="2" t="s">
        <v>8</v>
      </c>
      <c r="F27" s="38">
        <v>2</v>
      </c>
    </row>
    <row r="28" spans="1:8" x14ac:dyDescent="0.25">
      <c r="B28" s="2" t="s">
        <v>27</v>
      </c>
      <c r="F28" s="38">
        <v>3</v>
      </c>
    </row>
    <row r="29" spans="1:8" x14ac:dyDescent="0.25">
      <c r="B29" s="2" t="s">
        <v>5</v>
      </c>
      <c r="F29" s="38">
        <v>0</v>
      </c>
    </row>
    <row r="31" spans="1:8" x14ac:dyDescent="0.25">
      <c r="A31" s="6" t="s">
        <v>28</v>
      </c>
      <c r="B31" s="6"/>
      <c r="C31" s="14"/>
      <c r="D31" s="14"/>
      <c r="E31" s="14"/>
      <c r="F31" s="37">
        <f>SUM(F32:F48)</f>
        <v>1</v>
      </c>
    </row>
    <row r="32" spans="1:8" x14ac:dyDescent="0.25">
      <c r="B32" s="2" t="s">
        <v>48</v>
      </c>
      <c r="F32" s="38">
        <v>0</v>
      </c>
      <c r="G32" s="12"/>
    </row>
    <row r="33" spans="1:9" x14ac:dyDescent="0.25">
      <c r="B33" s="2" t="s">
        <v>16</v>
      </c>
      <c r="F33" s="38">
        <v>0</v>
      </c>
      <c r="G33" s="12"/>
    </row>
    <row r="34" spans="1:9" x14ac:dyDescent="0.25">
      <c r="B34" s="2" t="s">
        <v>186</v>
      </c>
      <c r="F34" s="38">
        <v>0</v>
      </c>
      <c r="G34" s="12"/>
    </row>
    <row r="35" spans="1:9" x14ac:dyDescent="0.25">
      <c r="B35" s="2" t="s">
        <v>19</v>
      </c>
      <c r="F35" s="38">
        <v>0</v>
      </c>
      <c r="G35" s="12"/>
    </row>
    <row r="36" spans="1:9" x14ac:dyDescent="0.25">
      <c r="B36" s="2" t="s">
        <v>22</v>
      </c>
      <c r="F36" s="38">
        <v>0</v>
      </c>
      <c r="G36" s="12"/>
    </row>
    <row r="37" spans="1:9" x14ac:dyDescent="0.25">
      <c r="B37" s="2" t="s">
        <v>21</v>
      </c>
      <c r="F37" s="38">
        <v>0</v>
      </c>
      <c r="G37" s="12"/>
    </row>
    <row r="38" spans="1:9" x14ac:dyDescent="0.25">
      <c r="B38" s="2" t="s">
        <v>288</v>
      </c>
      <c r="F38" s="38">
        <v>0</v>
      </c>
      <c r="G38" s="12"/>
    </row>
    <row r="39" spans="1:9" x14ac:dyDescent="0.25">
      <c r="B39" s="2" t="s">
        <v>23</v>
      </c>
      <c r="F39" s="38">
        <v>0</v>
      </c>
      <c r="G39" s="12"/>
    </row>
    <row r="40" spans="1:9" x14ac:dyDescent="0.25">
      <c r="B40" s="2" t="s">
        <v>139</v>
      </c>
      <c r="F40" s="38">
        <v>1</v>
      </c>
      <c r="G40" s="12"/>
    </row>
    <row r="41" spans="1:9" x14ac:dyDescent="0.25">
      <c r="B41" s="2" t="s">
        <v>311</v>
      </c>
      <c r="F41" s="38">
        <v>0</v>
      </c>
      <c r="G41" s="12"/>
    </row>
    <row r="42" spans="1:9" x14ac:dyDescent="0.25">
      <c r="B42" s="2" t="s">
        <v>17</v>
      </c>
      <c r="F42" s="38">
        <v>0</v>
      </c>
      <c r="G42" s="12"/>
    </row>
    <row r="43" spans="1:9" x14ac:dyDescent="0.25">
      <c r="B43" s="2" t="s">
        <v>135</v>
      </c>
      <c r="F43" s="38">
        <v>0</v>
      </c>
      <c r="G43" s="12"/>
    </row>
    <row r="44" spans="1:9" x14ac:dyDescent="0.25">
      <c r="B44" s="2" t="s">
        <v>136</v>
      </c>
      <c r="F44" s="38">
        <v>0</v>
      </c>
      <c r="G44" s="12"/>
    </row>
    <row r="45" spans="1:9" x14ac:dyDescent="0.25">
      <c r="B45" s="2" t="s">
        <v>18</v>
      </c>
      <c r="F45" s="38">
        <v>0</v>
      </c>
      <c r="G45" s="12"/>
    </row>
    <row r="46" spans="1:9" x14ac:dyDescent="0.25">
      <c r="B46" s="2" t="s">
        <v>25</v>
      </c>
      <c r="F46" s="38">
        <v>0</v>
      </c>
      <c r="G46" s="12"/>
    </row>
    <row r="47" spans="1:9" x14ac:dyDescent="0.25">
      <c r="A47" s="11"/>
      <c r="B47" s="18" t="s">
        <v>137</v>
      </c>
      <c r="C47" s="13"/>
      <c r="D47" s="13"/>
      <c r="E47" s="13"/>
      <c r="F47" s="42">
        <v>0</v>
      </c>
      <c r="G47" s="13"/>
      <c r="H47" s="13"/>
      <c r="I47" s="13"/>
    </row>
    <row r="48" spans="1:9" x14ac:dyDescent="0.25">
      <c r="A48" s="11"/>
      <c r="B48" s="18" t="s">
        <v>312</v>
      </c>
      <c r="C48" s="13"/>
      <c r="D48" s="13"/>
      <c r="E48" s="13"/>
      <c r="F48" s="42">
        <v>0</v>
      </c>
      <c r="G48" s="13"/>
      <c r="H48" s="13"/>
      <c r="I48" s="13"/>
    </row>
    <row r="49" spans="1:9" x14ac:dyDescent="0.25">
      <c r="A49" s="11"/>
      <c r="B49" s="17"/>
      <c r="C49" s="13"/>
      <c r="D49" s="13"/>
      <c r="E49" s="13"/>
      <c r="F49" s="13"/>
      <c r="G49" s="13"/>
      <c r="H49" s="13"/>
      <c r="I49" s="13"/>
    </row>
    <row r="50" spans="1:9" x14ac:dyDescent="0.25">
      <c r="A50" s="11"/>
      <c r="B50" s="17"/>
      <c r="C50" s="13"/>
      <c r="D50" s="13"/>
      <c r="E50" s="13"/>
      <c r="F50" s="13"/>
      <c r="G50" s="13"/>
      <c r="H50" s="13"/>
      <c r="I50" s="13"/>
    </row>
    <row r="51" spans="1:9" x14ac:dyDescent="0.25">
      <c r="A51" s="11"/>
      <c r="B51" s="14"/>
    </row>
    <row r="52" spans="1:9" x14ac:dyDescent="0.25">
      <c r="A52" s="6" t="s">
        <v>29</v>
      </c>
      <c r="B52" s="6" t="s">
        <v>30</v>
      </c>
      <c r="C52" s="14"/>
      <c r="D52" s="14"/>
      <c r="E52" s="14"/>
      <c r="F52" s="37">
        <f>SUM(F53:F55)</f>
        <v>9</v>
      </c>
    </row>
    <row r="53" spans="1:9" x14ac:dyDescent="0.25">
      <c r="B53" s="2" t="s">
        <v>7</v>
      </c>
      <c r="F53" s="43">
        <v>6</v>
      </c>
      <c r="G53" s="39" t="s">
        <v>31</v>
      </c>
      <c r="H53" s="40">
        <v>78200</v>
      </c>
    </row>
    <row r="54" spans="1:9" x14ac:dyDescent="0.25">
      <c r="A54" s="2" t="s">
        <v>3</v>
      </c>
      <c r="B54" s="2" t="s">
        <v>8</v>
      </c>
      <c r="F54" s="43">
        <v>0</v>
      </c>
      <c r="G54" s="39" t="s">
        <v>32</v>
      </c>
      <c r="H54" s="40">
        <v>0</v>
      </c>
    </row>
    <row r="55" spans="1:9" x14ac:dyDescent="0.25">
      <c r="B55" s="2" t="s">
        <v>33</v>
      </c>
      <c r="F55" s="43">
        <v>3</v>
      </c>
      <c r="G55" s="39" t="s">
        <v>31</v>
      </c>
      <c r="H55" s="40">
        <v>15000</v>
      </c>
    </row>
    <row r="56" spans="1:9" x14ac:dyDescent="0.25">
      <c r="F56" s="38"/>
      <c r="G56" s="38"/>
      <c r="H56" s="40"/>
    </row>
    <row r="57" spans="1:9" x14ac:dyDescent="0.25">
      <c r="H57" s="16"/>
    </row>
    <row r="58" spans="1:9" x14ac:dyDescent="0.25">
      <c r="B58" s="6" t="s">
        <v>34</v>
      </c>
      <c r="C58" s="6"/>
      <c r="D58" s="6"/>
      <c r="E58" s="6"/>
      <c r="F58" s="41">
        <v>10</v>
      </c>
      <c r="G58" s="15" t="s">
        <v>31</v>
      </c>
      <c r="H58" s="40">
        <v>11700</v>
      </c>
    </row>
    <row r="59" spans="1:9" x14ac:dyDescent="0.25">
      <c r="F59" s="38"/>
    </row>
    <row r="60" spans="1:9" x14ac:dyDescent="0.25">
      <c r="B60" s="6" t="s">
        <v>35</v>
      </c>
      <c r="C60" s="6"/>
      <c r="D60" s="6"/>
      <c r="E60" s="6"/>
      <c r="F60" s="41">
        <v>0</v>
      </c>
    </row>
    <row r="61" spans="1:9" x14ac:dyDescent="0.25">
      <c r="F61" s="38"/>
    </row>
    <row r="62" spans="1:9" x14ac:dyDescent="0.25">
      <c r="F62" s="38"/>
    </row>
    <row r="63" spans="1:9" x14ac:dyDescent="0.25">
      <c r="B63" s="6" t="s">
        <v>63</v>
      </c>
      <c r="F63" s="41">
        <v>0</v>
      </c>
    </row>
    <row r="64" spans="1:9" x14ac:dyDescent="0.25">
      <c r="B64" s="6"/>
      <c r="F64" s="41"/>
    </row>
    <row r="65" spans="1:9" x14ac:dyDescent="0.25">
      <c r="B65" s="6" t="s">
        <v>115</v>
      </c>
      <c r="F65" s="41">
        <v>0</v>
      </c>
    </row>
    <row r="66" spans="1:9" x14ac:dyDescent="0.25">
      <c r="F66" s="38"/>
    </row>
    <row r="67" spans="1:9" x14ac:dyDescent="0.25">
      <c r="A67" s="6" t="s">
        <v>41</v>
      </c>
      <c r="F67" s="41">
        <v>0</v>
      </c>
    </row>
    <row r="68" spans="1:9" x14ac:dyDescent="0.25">
      <c r="A68" s="6"/>
      <c r="F68" s="41"/>
    </row>
    <row r="69" spans="1:9" x14ac:dyDescent="0.25">
      <c r="G69" s="8" t="s">
        <v>65</v>
      </c>
      <c r="H69" s="8" t="s">
        <v>168</v>
      </c>
      <c r="I69" s="6" t="s">
        <v>69</v>
      </c>
    </row>
    <row r="70" spans="1:9" x14ac:dyDescent="0.25">
      <c r="A70" s="6" t="s">
        <v>167</v>
      </c>
      <c r="F70" s="37">
        <f>SUM(F71:F87)</f>
        <v>17</v>
      </c>
      <c r="G70" s="22">
        <f>SUM(G71:G87)</f>
        <v>16</v>
      </c>
      <c r="H70" s="22">
        <f>SUM(H71:H87)</f>
        <v>0</v>
      </c>
      <c r="I70" s="22">
        <f>SUM(I71:I87)</f>
        <v>1</v>
      </c>
    </row>
    <row r="71" spans="1:9" x14ac:dyDescent="0.25">
      <c r="B71" s="2" t="s">
        <v>48</v>
      </c>
      <c r="F71" s="43">
        <f t="shared" ref="F71:F87" si="0">SUM(G71:I71)</f>
        <v>1</v>
      </c>
      <c r="G71" s="38">
        <v>1</v>
      </c>
      <c r="H71" s="38">
        <v>0</v>
      </c>
      <c r="I71" s="38">
        <v>0</v>
      </c>
    </row>
    <row r="72" spans="1:9" x14ac:dyDescent="0.25">
      <c r="B72" s="2" t="s">
        <v>16</v>
      </c>
      <c r="F72" s="43">
        <f t="shared" si="0"/>
        <v>0</v>
      </c>
      <c r="G72" s="38">
        <v>0</v>
      </c>
      <c r="H72" s="38">
        <v>0</v>
      </c>
      <c r="I72" s="38">
        <v>0</v>
      </c>
    </row>
    <row r="73" spans="1:9" x14ac:dyDescent="0.25">
      <c r="B73" s="2" t="s">
        <v>20</v>
      </c>
      <c r="F73" s="43">
        <f t="shared" si="0"/>
        <v>0</v>
      </c>
      <c r="G73" s="38">
        <v>0</v>
      </c>
      <c r="H73" s="38">
        <v>0</v>
      </c>
      <c r="I73" s="38">
        <v>0</v>
      </c>
    </row>
    <row r="74" spans="1:9" x14ac:dyDescent="0.25">
      <c r="B74" s="2" t="s">
        <v>19</v>
      </c>
      <c r="F74" s="43">
        <f t="shared" si="0"/>
        <v>1</v>
      </c>
      <c r="G74" s="38">
        <v>1</v>
      </c>
      <c r="H74" s="38">
        <v>0</v>
      </c>
      <c r="I74" s="38">
        <v>0</v>
      </c>
    </row>
    <row r="75" spans="1:9" x14ac:dyDescent="0.25">
      <c r="B75" s="2" t="s">
        <v>22</v>
      </c>
      <c r="F75" s="43">
        <f t="shared" si="0"/>
        <v>0</v>
      </c>
      <c r="G75" s="38">
        <v>0</v>
      </c>
      <c r="H75" s="38">
        <v>0</v>
      </c>
      <c r="I75" s="38">
        <v>0</v>
      </c>
    </row>
    <row r="76" spans="1:9" x14ac:dyDescent="0.25">
      <c r="B76" s="2" t="s">
        <v>21</v>
      </c>
      <c r="F76" s="43">
        <f t="shared" si="0"/>
        <v>0</v>
      </c>
      <c r="G76" s="38">
        <v>0</v>
      </c>
      <c r="H76" s="38">
        <v>0</v>
      </c>
      <c r="I76" s="38">
        <v>0</v>
      </c>
    </row>
    <row r="77" spans="1:9" x14ac:dyDescent="0.25">
      <c r="B77" s="2" t="s">
        <v>288</v>
      </c>
      <c r="F77" s="43">
        <f t="shared" si="0"/>
        <v>2</v>
      </c>
      <c r="G77" s="38">
        <v>1</v>
      </c>
      <c r="H77" s="38">
        <v>0</v>
      </c>
      <c r="I77" s="38">
        <v>1</v>
      </c>
    </row>
    <row r="78" spans="1:9" x14ac:dyDescent="0.25">
      <c r="B78" s="2" t="s">
        <v>23</v>
      </c>
      <c r="F78" s="43">
        <f t="shared" si="0"/>
        <v>0</v>
      </c>
      <c r="G78" s="38">
        <v>0</v>
      </c>
      <c r="H78" s="38">
        <v>0</v>
      </c>
      <c r="I78" s="38">
        <v>0</v>
      </c>
    </row>
    <row r="79" spans="1:9" x14ac:dyDescent="0.25">
      <c r="B79" s="2" t="s">
        <v>139</v>
      </c>
      <c r="F79" s="43">
        <f t="shared" si="0"/>
        <v>10</v>
      </c>
      <c r="G79" s="38">
        <v>10</v>
      </c>
      <c r="H79" s="38">
        <v>0</v>
      </c>
      <c r="I79" s="38">
        <v>0</v>
      </c>
    </row>
    <row r="80" spans="1:9" x14ac:dyDescent="0.25">
      <c r="B80" s="2" t="s">
        <v>311</v>
      </c>
      <c r="F80" s="43">
        <f t="shared" si="0"/>
        <v>0</v>
      </c>
      <c r="G80" s="38">
        <v>0</v>
      </c>
      <c r="H80" s="38">
        <v>0</v>
      </c>
      <c r="I80" s="38">
        <v>0</v>
      </c>
    </row>
    <row r="81" spans="2:9" x14ac:dyDescent="0.25">
      <c r="B81" s="2" t="s">
        <v>17</v>
      </c>
      <c r="F81" s="43">
        <f t="shared" si="0"/>
        <v>0</v>
      </c>
      <c r="G81" s="38">
        <v>0</v>
      </c>
      <c r="H81" s="38">
        <v>0</v>
      </c>
      <c r="I81" s="38">
        <v>0</v>
      </c>
    </row>
    <row r="82" spans="2:9" x14ac:dyDescent="0.25">
      <c r="B82" s="2" t="s">
        <v>135</v>
      </c>
      <c r="F82" s="43">
        <f t="shared" si="0"/>
        <v>0</v>
      </c>
      <c r="G82" s="38">
        <v>0</v>
      </c>
      <c r="H82" s="38">
        <v>0</v>
      </c>
      <c r="I82" s="38">
        <v>0</v>
      </c>
    </row>
    <row r="83" spans="2:9" x14ac:dyDescent="0.25">
      <c r="B83" s="2" t="s">
        <v>136</v>
      </c>
      <c r="F83" s="43">
        <f t="shared" si="0"/>
        <v>0</v>
      </c>
      <c r="G83" s="38">
        <v>0</v>
      </c>
      <c r="H83" s="38">
        <v>0</v>
      </c>
      <c r="I83" s="38">
        <v>0</v>
      </c>
    </row>
    <row r="84" spans="2:9" x14ac:dyDescent="0.25">
      <c r="B84" s="2" t="s">
        <v>18</v>
      </c>
      <c r="F84" s="43">
        <f t="shared" si="0"/>
        <v>0</v>
      </c>
      <c r="G84" s="38">
        <v>0</v>
      </c>
      <c r="H84" s="38">
        <v>0</v>
      </c>
      <c r="I84" s="38">
        <v>0</v>
      </c>
    </row>
    <row r="85" spans="2:9" x14ac:dyDescent="0.25">
      <c r="B85" s="2" t="s">
        <v>25</v>
      </c>
      <c r="F85" s="43">
        <f t="shared" si="0"/>
        <v>0</v>
      </c>
      <c r="G85" s="38">
        <v>0</v>
      </c>
      <c r="H85" s="38">
        <v>0</v>
      </c>
      <c r="I85" s="38">
        <v>0</v>
      </c>
    </row>
    <row r="86" spans="2:9" x14ac:dyDescent="0.25">
      <c r="B86" s="18" t="s">
        <v>137</v>
      </c>
      <c r="C86" s="13"/>
      <c r="D86" s="13"/>
      <c r="E86" s="13"/>
      <c r="F86" s="43">
        <f t="shared" si="0"/>
        <v>3</v>
      </c>
      <c r="G86" s="38">
        <v>3</v>
      </c>
      <c r="H86" s="38">
        <v>0</v>
      </c>
      <c r="I86" s="38">
        <v>0</v>
      </c>
    </row>
    <row r="87" spans="2:9" x14ac:dyDescent="0.25">
      <c r="B87" s="18" t="s">
        <v>138</v>
      </c>
      <c r="C87" s="13"/>
      <c r="D87" s="13"/>
      <c r="E87" s="13"/>
      <c r="F87" s="43">
        <f t="shared" si="0"/>
        <v>0</v>
      </c>
      <c r="G87" s="38">
        <v>0</v>
      </c>
      <c r="H87" s="38">
        <v>0</v>
      </c>
      <c r="I87" s="38">
        <v>0</v>
      </c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1"/>
  <sheetViews>
    <sheetView workbookViewId="0">
      <selection activeCell="C2" sqref="C2"/>
    </sheetView>
  </sheetViews>
  <sheetFormatPr defaultColWidth="9.109375" defaultRowHeight="13.2" x14ac:dyDescent="0.25"/>
  <cols>
    <col min="1" max="1" width="16.88671875" style="2" bestFit="1" customWidth="1"/>
    <col min="2" max="2" width="20.5546875" style="2" bestFit="1" customWidth="1"/>
    <col min="3" max="3" width="8" style="2" bestFit="1" customWidth="1"/>
    <col min="4" max="4" width="10.44140625" style="2" bestFit="1" customWidth="1"/>
    <col min="5" max="5" width="16.88671875" style="2" bestFit="1" customWidth="1"/>
    <col min="6" max="6" width="12.88671875" style="5" bestFit="1" customWidth="1"/>
    <col min="7" max="8" width="9.109375" style="5"/>
    <col min="9" max="16384" width="9.109375" style="2"/>
  </cols>
  <sheetData>
    <row r="1" spans="1:7" s="24" customFormat="1" x14ac:dyDescent="0.25">
      <c r="A1" s="83" t="s">
        <v>53</v>
      </c>
      <c r="B1" s="83" t="s">
        <v>174</v>
      </c>
      <c r="C1" s="83" t="s">
        <v>175</v>
      </c>
      <c r="D1" s="83" t="s">
        <v>177</v>
      </c>
      <c r="E1" s="84" t="s">
        <v>54</v>
      </c>
      <c r="F1" s="84" t="s">
        <v>178</v>
      </c>
      <c r="G1" s="85"/>
    </row>
    <row r="2" spans="1:7" s="86" customFormat="1" x14ac:dyDescent="0.25">
      <c r="A2" t="s">
        <v>403</v>
      </c>
      <c r="B2" t="s">
        <v>180</v>
      </c>
      <c r="C2">
        <v>100242</v>
      </c>
      <c r="D2" t="s">
        <v>373</v>
      </c>
      <c r="E2" t="s">
        <v>159</v>
      </c>
      <c r="F2" t="s">
        <v>404</v>
      </c>
    </row>
    <row r="3" spans="1:7" s="86" customFormat="1" x14ac:dyDescent="0.25"/>
    <row r="4" spans="1:7" s="86" customFormat="1" x14ac:dyDescent="0.25"/>
    <row r="5" spans="1:7" s="86" customFormat="1" x14ac:dyDescent="0.25"/>
    <row r="6" spans="1:7" s="86" customFormat="1" x14ac:dyDescent="0.25"/>
    <row r="7" spans="1:7" s="86" customFormat="1" x14ac:dyDescent="0.25"/>
    <row r="8" spans="1:7" s="86" customFormat="1" x14ac:dyDescent="0.25"/>
    <row r="9" spans="1:7" s="86" customFormat="1" x14ac:dyDescent="0.25"/>
    <row r="10" spans="1:7" s="86" customFormat="1" x14ac:dyDescent="0.25"/>
    <row r="11" spans="1:7" s="86" customFormat="1" x14ac:dyDescent="0.25"/>
  </sheetData>
  <pageMargins left="0.75" right="0.75" top="1" bottom="1" header="0.5" footer="0.5"/>
  <pageSetup orientation="portrait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4" sqref="G4"/>
    </sheetView>
  </sheetViews>
  <sheetFormatPr defaultRowHeight="13.2" x14ac:dyDescent="0.25"/>
  <cols>
    <col min="1" max="1" width="8" customWidth="1"/>
    <col min="2" max="2" width="1.88671875" customWidth="1"/>
    <col min="3" max="3" width="17" customWidth="1"/>
    <col min="4" max="4" width="9.88671875" customWidth="1"/>
    <col min="5" max="5" width="20" customWidth="1"/>
    <col min="6" max="6" width="22.33203125" customWidth="1"/>
    <col min="7" max="7" width="15" customWidth="1"/>
    <col min="8" max="8" width="14.88671875" customWidth="1"/>
  </cols>
  <sheetData>
    <row r="1" spans="1:8" x14ac:dyDescent="0.25">
      <c r="A1" s="255" t="s">
        <v>267</v>
      </c>
      <c r="B1" s="255"/>
      <c r="C1" s="255"/>
      <c r="F1" s="46" t="s">
        <v>169</v>
      </c>
      <c r="G1" s="170"/>
      <c r="H1" s="171" t="s">
        <v>268</v>
      </c>
    </row>
    <row r="2" spans="1:8" x14ac:dyDescent="0.25">
      <c r="A2" s="47"/>
      <c r="B2" s="48"/>
      <c r="C2" s="24"/>
      <c r="F2" s="49" t="s">
        <v>170</v>
      </c>
      <c r="G2" s="172">
        <v>10</v>
      </c>
      <c r="H2" s="90"/>
    </row>
    <row r="3" spans="1:8" x14ac:dyDescent="0.25">
      <c r="A3" s="50"/>
      <c r="B3" s="48"/>
      <c r="C3" s="24"/>
      <c r="F3" s="51" t="s">
        <v>171</v>
      </c>
      <c r="G3" s="172">
        <v>0</v>
      </c>
      <c r="H3" s="90"/>
    </row>
    <row r="4" spans="1:8" x14ac:dyDescent="0.25">
      <c r="A4" s="50"/>
      <c r="B4" s="48"/>
      <c r="C4" s="24"/>
      <c r="F4" s="51" t="s">
        <v>172</v>
      </c>
      <c r="G4" s="172">
        <v>10</v>
      </c>
      <c r="H4" s="90"/>
    </row>
    <row r="5" spans="1:8" ht="5.25" customHeight="1" x14ac:dyDescent="0.25">
      <c r="A5" s="24"/>
      <c r="B5" s="48"/>
      <c r="C5" s="24"/>
      <c r="F5" s="52"/>
      <c r="G5" s="173"/>
      <c r="H5" s="58"/>
    </row>
    <row r="6" spans="1:8" ht="13.8" thickBot="1" x14ac:dyDescent="0.3">
      <c r="A6" s="53"/>
      <c r="B6" s="48"/>
      <c r="C6" s="24"/>
      <c r="F6" s="174" t="s">
        <v>173</v>
      </c>
      <c r="G6" s="175"/>
      <c r="H6" s="176"/>
    </row>
    <row r="7" spans="1:8" ht="13.8" thickTop="1" x14ac:dyDescent="0.25">
      <c r="A7" s="255"/>
      <c r="B7" s="255"/>
      <c r="C7" s="255"/>
      <c r="F7" s="53"/>
      <c r="G7" s="24"/>
    </row>
    <row r="8" spans="1:8" ht="6" customHeight="1" x14ac:dyDescent="0.25">
      <c r="A8" s="54"/>
      <c r="B8" s="55"/>
      <c r="C8" s="54"/>
      <c r="D8" s="55"/>
      <c r="E8" s="55"/>
      <c r="F8" s="55"/>
      <c r="G8" s="55"/>
      <c r="H8" s="55"/>
    </row>
    <row r="9" spans="1:8" x14ac:dyDescent="0.25">
      <c r="A9" s="56"/>
      <c r="B9" s="52"/>
      <c r="C9" s="57" t="s">
        <v>53</v>
      </c>
      <c r="D9" s="57" t="s">
        <v>174</v>
      </c>
      <c r="E9" s="57" t="s">
        <v>269</v>
      </c>
      <c r="F9" s="57" t="s">
        <v>114</v>
      </c>
      <c r="G9" s="256" t="s">
        <v>176</v>
      </c>
      <c r="H9" s="257"/>
    </row>
    <row r="10" spans="1:8" ht="5.25" customHeight="1" x14ac:dyDescent="0.25">
      <c r="A10" s="52"/>
      <c r="B10" s="52"/>
      <c r="C10" s="58"/>
      <c r="D10" s="58"/>
      <c r="E10" s="58"/>
      <c r="F10" s="183"/>
      <c r="G10" s="58"/>
      <c r="H10" s="55"/>
    </row>
    <row r="11" spans="1:8" ht="15" customHeight="1" x14ac:dyDescent="0.25">
      <c r="A11" s="258" t="s">
        <v>170</v>
      </c>
      <c r="B11" s="55"/>
      <c r="C11" s="87" t="str">
        <f>Offers!A3</f>
        <v>Jeff Moore</v>
      </c>
      <c r="D11" s="184" t="str">
        <f>Offers!B3</f>
        <v>Specialist</v>
      </c>
      <c r="E11" s="184" t="str">
        <f>Offers!D3</f>
        <v>5413/105645</v>
      </c>
      <c r="F11" s="184" t="str">
        <f>Offers!E3</f>
        <v>A - RHI</v>
      </c>
      <c r="G11" s="254" t="str">
        <f>Offers!F3</f>
        <v>Tim Abasov</v>
      </c>
      <c r="H11" s="254"/>
    </row>
    <row r="12" spans="1:8" ht="15" customHeight="1" x14ac:dyDescent="0.25">
      <c r="A12" s="259"/>
      <c r="B12" s="55"/>
      <c r="C12" s="87" t="str">
        <f>Offers!A4</f>
        <v>Troy Williams</v>
      </c>
      <c r="D12" s="184" t="str">
        <f>Offers!B4</f>
        <v>Q A Tester</v>
      </c>
      <c r="E12" s="184" t="str">
        <f>Offers!D4</f>
        <v>0011/102719</v>
      </c>
      <c r="F12" s="184" t="str">
        <f>Offers!E4</f>
        <v>ER - MB</v>
      </c>
      <c r="G12" s="254" t="str">
        <f>Offers!F4</f>
        <v>Chris Hanz</v>
      </c>
      <c r="H12" s="254"/>
    </row>
    <row r="13" spans="1:8" ht="15" customHeight="1" x14ac:dyDescent="0.25">
      <c r="A13" s="259"/>
      <c r="B13" s="55"/>
      <c r="C13" s="87" t="str">
        <f>Offers!A5</f>
        <v>Ying (Sandy)  Chen</v>
      </c>
      <c r="D13" s="184" t="str">
        <f>Offers!B5</f>
        <v>Specialist</v>
      </c>
      <c r="E13" s="184" t="str">
        <f>Offers!D5</f>
        <v>5413/105645</v>
      </c>
      <c r="F13" s="184" t="str">
        <f>Offers!E5</f>
        <v>ER - MB</v>
      </c>
      <c r="G13" s="254" t="str">
        <f>Offers!F5</f>
        <v>Zhiyong Wei</v>
      </c>
      <c r="H13" s="254"/>
    </row>
    <row r="14" spans="1:8" ht="15" customHeight="1" x14ac:dyDescent="0.25">
      <c r="A14" s="259"/>
      <c r="B14" s="55"/>
      <c r="C14" s="87" t="str">
        <f>Offers!A6</f>
        <v>Paul O'Neal</v>
      </c>
      <c r="D14" s="184" t="str">
        <f>Offers!B6</f>
        <v>Specialist</v>
      </c>
      <c r="E14" s="184" t="str">
        <f>Offers!D6</f>
        <v>0011/100244</v>
      </c>
      <c r="F14" s="184" t="str">
        <f>Offers!E6</f>
        <v>A - Eminent Resources</v>
      </c>
      <c r="G14" s="254" t="str">
        <f>Offers!F6</f>
        <v>Jeff Johnson</v>
      </c>
      <c r="H14" s="254"/>
    </row>
    <row r="15" spans="1:8" ht="15" customHeight="1" x14ac:dyDescent="0.25">
      <c r="A15" s="259"/>
      <c r="B15" s="55"/>
      <c r="C15" s="87" t="str">
        <f>Offers!A7</f>
        <v>Kumaran Sivaprakasam</v>
      </c>
      <c r="D15" s="184" t="str">
        <f>Offers!B7</f>
        <v>Sr. Specialist</v>
      </c>
      <c r="E15" s="184" t="str">
        <f>Offers!D7</f>
        <v>0011/100244</v>
      </c>
      <c r="F15" s="184" t="str">
        <f>Offers!E7</f>
        <v>A - TIG First Source</v>
      </c>
      <c r="G15" s="254" t="str">
        <f>Offers!F7</f>
        <v>Jeff Johnson</v>
      </c>
      <c r="H15" s="254"/>
    </row>
    <row r="16" spans="1:8" ht="15" customHeight="1" x14ac:dyDescent="0.25">
      <c r="A16" s="259"/>
      <c r="B16" s="55"/>
      <c r="C16" s="87" t="str">
        <f>Offers!A8</f>
        <v>Kostyantyn Boryshpol</v>
      </c>
      <c r="D16" s="184" t="str">
        <f>Offers!B8</f>
        <v>Specialist</v>
      </c>
      <c r="E16" s="184" t="str">
        <f>Offers!D8</f>
        <v>0011/100849</v>
      </c>
      <c r="F16" s="184" t="str">
        <f>Offers!E8</f>
        <v>A - Clientsoft</v>
      </c>
      <c r="G16" s="254" t="str">
        <f>Offers!F8</f>
        <v>Teresa Smith</v>
      </c>
      <c r="H16" s="254"/>
    </row>
    <row r="17" spans="1:9" ht="15" customHeight="1" x14ac:dyDescent="0.25">
      <c r="A17" s="259"/>
      <c r="B17" s="55"/>
      <c r="C17" s="87" t="str">
        <f>Offers!A9</f>
        <v>Shannon Powers</v>
      </c>
      <c r="D17" s="184" t="str">
        <f>Offers!B9</f>
        <v>Sr. Specialist</v>
      </c>
      <c r="E17" s="184" t="str">
        <f>Offers!D9</f>
        <v>0011/102719</v>
      </c>
      <c r="F17" s="184" t="str">
        <f>Offers!E9</f>
        <v>R - Yannis Tzamouranis</v>
      </c>
      <c r="G17" s="254" t="str">
        <f>Offers!F9</f>
        <v>Peggy Alix</v>
      </c>
      <c r="H17" s="254"/>
    </row>
    <row r="18" spans="1:9" ht="15" customHeight="1" x14ac:dyDescent="0.25">
      <c r="A18" s="259"/>
      <c r="B18" s="55"/>
      <c r="C18" s="87" t="str">
        <f>Offers!A10</f>
        <v>Elaine Tombaugh</v>
      </c>
      <c r="D18" s="184" t="str">
        <f>Offers!B10</f>
        <v>Manager</v>
      </c>
      <c r="E18" s="184" t="str">
        <f>Offers!D10</f>
        <v>1179/111619</v>
      </c>
      <c r="F18" s="184" t="str">
        <f>Offers!E10</f>
        <v>R - Ahmad Mouselli</v>
      </c>
      <c r="G18" s="254" t="str">
        <f>Offers!F10</f>
        <v>Nick Rahn</v>
      </c>
      <c r="H18" s="254"/>
    </row>
    <row r="19" spans="1:9" ht="15" customHeight="1" x14ac:dyDescent="0.25">
      <c r="A19" s="259"/>
      <c r="B19" s="55"/>
      <c r="C19" s="87" t="str">
        <f>Offers!A11</f>
        <v>Sandra McCary</v>
      </c>
      <c r="D19" s="184" t="str">
        <f>Offers!B11</f>
        <v>Sr. Specialist</v>
      </c>
      <c r="E19" s="184" t="str">
        <f>Offers!D11</f>
        <v>1179/111619</v>
      </c>
      <c r="F19" s="184" t="str">
        <f>Offers!E11</f>
        <v>R - Dori Cooper</v>
      </c>
      <c r="G19" s="254" t="str">
        <f>Offers!F11</f>
        <v>Lisa Sawyer</v>
      </c>
      <c r="H19" s="254"/>
    </row>
    <row r="20" spans="1:9" ht="15" customHeight="1" x14ac:dyDescent="0.25">
      <c r="A20" s="259"/>
      <c r="B20" s="55"/>
      <c r="C20" s="87" t="str">
        <f>Offers!A12</f>
        <v>Craig Teel</v>
      </c>
      <c r="D20" s="184" t="str">
        <f>Offers!B12</f>
        <v>Specialist</v>
      </c>
      <c r="E20" s="184" t="str">
        <f>Offers!D12</f>
        <v>1179/111619</v>
      </c>
      <c r="F20" s="184" t="str">
        <f>Offers!E12</f>
        <v>A - Bidding Network</v>
      </c>
      <c r="G20" s="254" t="str">
        <f>Offers!F12</f>
        <v>Mark Finkle</v>
      </c>
      <c r="H20" s="254"/>
    </row>
    <row r="21" spans="1:9" ht="15" customHeight="1" x14ac:dyDescent="0.25">
      <c r="A21" s="259"/>
      <c r="B21" s="55"/>
      <c r="C21" s="87" t="str">
        <f>Offers!A13</f>
        <v>Mark Mooney</v>
      </c>
      <c r="D21" s="184" t="str">
        <f>Offers!B13</f>
        <v>Specialist</v>
      </c>
      <c r="E21" s="184" t="str">
        <f>Offers!D13</f>
        <v>0011/100242</v>
      </c>
      <c r="F21" s="184" t="str">
        <f>Offers!E13</f>
        <v>A - Icon Info Cslt</v>
      </c>
      <c r="G21" s="254" t="str">
        <f>Offers!F13</f>
        <v>Hasan Imam</v>
      </c>
      <c r="H21" s="254"/>
    </row>
    <row r="22" spans="1:9" ht="15" customHeight="1" x14ac:dyDescent="0.25">
      <c r="A22" s="259"/>
      <c r="B22" s="55"/>
      <c r="C22" s="87">
        <f>Offers!A14</f>
        <v>0</v>
      </c>
      <c r="D22" s="184">
        <f>Offers!B14</f>
        <v>0</v>
      </c>
      <c r="E22" s="184">
        <f>Offers!D14</f>
        <v>0</v>
      </c>
      <c r="F22" s="184">
        <f>Offers!E14</f>
        <v>0</v>
      </c>
      <c r="G22" s="254">
        <f>Offers!F14</f>
        <v>0</v>
      </c>
      <c r="H22" s="254"/>
    </row>
    <row r="23" spans="1:9" ht="15" customHeight="1" x14ac:dyDescent="0.25">
      <c r="A23" s="259"/>
      <c r="B23" s="55"/>
      <c r="C23" s="87">
        <f>Offers!A15</f>
        <v>0</v>
      </c>
      <c r="D23" s="184">
        <f>Offers!B15</f>
        <v>0</v>
      </c>
      <c r="E23" s="184">
        <f>Offers!D15</f>
        <v>0</v>
      </c>
      <c r="F23" s="184">
        <f>Offers!E15</f>
        <v>0</v>
      </c>
      <c r="G23" s="254">
        <f>Offers!F15</f>
        <v>0</v>
      </c>
      <c r="H23" s="254"/>
    </row>
    <row r="24" spans="1:9" ht="15" customHeight="1" x14ac:dyDescent="0.25">
      <c r="A24" s="259"/>
      <c r="B24" s="55"/>
      <c r="C24" s="87">
        <f>Offers!A16</f>
        <v>0</v>
      </c>
      <c r="D24" s="184">
        <f>Offers!B16</f>
        <v>0</v>
      </c>
      <c r="E24" s="184">
        <f>Offers!D16</f>
        <v>0</v>
      </c>
      <c r="F24" s="184">
        <f>Offers!E16</f>
        <v>0</v>
      </c>
      <c r="G24" s="254">
        <f>Offers!F16</f>
        <v>0</v>
      </c>
      <c r="H24" s="254"/>
    </row>
    <row r="25" spans="1:9" ht="15" customHeight="1" x14ac:dyDescent="0.25">
      <c r="A25" s="259"/>
      <c r="B25" s="55"/>
      <c r="C25" s="87">
        <f>Offers!A17</f>
        <v>0</v>
      </c>
      <c r="D25" s="184">
        <f>Offers!B17</f>
        <v>0</v>
      </c>
      <c r="E25" s="184">
        <f>Offers!D17</f>
        <v>0</v>
      </c>
      <c r="F25" s="184">
        <f>Offers!E17</f>
        <v>0</v>
      </c>
      <c r="G25" s="254">
        <f>Offers!F17</f>
        <v>0</v>
      </c>
      <c r="H25" s="254"/>
    </row>
    <row r="26" spans="1:9" ht="15" customHeight="1" x14ac:dyDescent="0.25">
      <c r="A26" s="259"/>
      <c r="B26" s="55"/>
      <c r="C26" s="87">
        <f>Offers!A18</f>
        <v>0</v>
      </c>
      <c r="D26" s="184">
        <f>Offers!B18</f>
        <v>0</v>
      </c>
      <c r="E26" s="184">
        <f>Offers!D18</f>
        <v>0</v>
      </c>
      <c r="F26" s="184">
        <f>Offers!E18</f>
        <v>0</v>
      </c>
      <c r="G26" s="254">
        <f>Offers!F18</f>
        <v>0</v>
      </c>
      <c r="H26" s="254"/>
    </row>
    <row r="27" spans="1:9" ht="15" customHeight="1" x14ac:dyDescent="0.25">
      <c r="A27" s="259"/>
      <c r="B27" s="55"/>
      <c r="C27" s="87">
        <f>Offers!A19</f>
        <v>0</v>
      </c>
      <c r="D27" s="184">
        <f>Offers!B19</f>
        <v>0</v>
      </c>
      <c r="E27" s="184">
        <f>Offers!D19</f>
        <v>0</v>
      </c>
      <c r="F27" s="184">
        <f>Offers!E19</f>
        <v>0</v>
      </c>
      <c r="G27" s="254">
        <f>Offers!F19</f>
        <v>0</v>
      </c>
      <c r="H27" s="254"/>
    </row>
    <row r="28" spans="1:9" ht="15" customHeight="1" x14ac:dyDescent="0.25">
      <c r="A28" s="259"/>
      <c r="B28" s="55"/>
      <c r="C28" s="164"/>
      <c r="D28" s="164"/>
      <c r="E28" s="164"/>
      <c r="F28" s="164"/>
      <c r="G28" s="164"/>
      <c r="H28" s="164"/>
      <c r="I28" s="164"/>
    </row>
    <row r="29" spans="1:9" ht="18.75" customHeight="1" x14ac:dyDescent="0.25">
      <c r="A29" s="259"/>
      <c r="B29" s="55"/>
      <c r="C29" s="164"/>
      <c r="D29" s="164"/>
      <c r="E29" s="215"/>
      <c r="F29" s="164"/>
      <c r="G29" s="164"/>
      <c r="H29" s="164"/>
      <c r="I29" s="164"/>
    </row>
    <row r="30" spans="1:9" ht="6" customHeight="1" x14ac:dyDescent="0.25">
      <c r="A30" s="55"/>
      <c r="B30" s="55"/>
      <c r="C30" s="59"/>
      <c r="D30" s="60"/>
      <c r="E30" s="60"/>
      <c r="F30" s="60"/>
      <c r="G30" s="61"/>
      <c r="H30" s="55"/>
    </row>
    <row r="31" spans="1:9" x14ac:dyDescent="0.25">
      <c r="A31" s="56"/>
      <c r="B31" s="52"/>
      <c r="C31" s="57" t="s">
        <v>53</v>
      </c>
      <c r="D31" s="57" t="s">
        <v>174</v>
      </c>
      <c r="E31" s="57" t="s">
        <v>269</v>
      </c>
      <c r="F31" s="57" t="s">
        <v>177</v>
      </c>
      <c r="G31" s="57" t="s">
        <v>178</v>
      </c>
      <c r="H31" s="1" t="s">
        <v>270</v>
      </c>
    </row>
    <row r="32" spans="1:9" ht="6" customHeight="1" x14ac:dyDescent="0.25">
      <c r="A32" s="55"/>
      <c r="B32" s="55"/>
      <c r="C32" s="55"/>
      <c r="D32" s="55"/>
      <c r="E32" s="55"/>
      <c r="F32" s="55"/>
      <c r="G32" s="62"/>
      <c r="H32" s="55"/>
    </row>
    <row r="33" spans="1:8" ht="15" customHeight="1" x14ac:dyDescent="0.25">
      <c r="A33" s="253" t="s">
        <v>173</v>
      </c>
      <c r="B33" s="55"/>
      <c r="C33" s="66"/>
      <c r="D33" s="166"/>
      <c r="E33" s="166"/>
      <c r="F33" s="67"/>
      <c r="G33" s="65"/>
      <c r="H33" s="90"/>
    </row>
    <row r="34" spans="1:8" ht="15" customHeight="1" x14ac:dyDescent="0.25">
      <c r="A34" s="253"/>
      <c r="B34" s="55"/>
      <c r="C34" s="66"/>
      <c r="D34" s="166"/>
      <c r="E34" s="166"/>
      <c r="F34" s="67"/>
      <c r="G34" s="65"/>
      <c r="H34" s="90"/>
    </row>
    <row r="35" spans="1:8" ht="15" customHeight="1" x14ac:dyDescent="0.25">
      <c r="A35" s="253"/>
      <c r="B35" s="55"/>
      <c r="C35" s="66"/>
      <c r="D35" s="65"/>
      <c r="E35" s="65"/>
      <c r="F35" s="67"/>
      <c r="G35" s="68"/>
      <c r="H35" s="86"/>
    </row>
    <row r="36" spans="1:8" ht="15" customHeight="1" x14ac:dyDescent="0.25">
      <c r="A36" s="253"/>
      <c r="B36" s="55"/>
      <c r="C36" s="86"/>
      <c r="D36" s="90"/>
      <c r="E36" s="90"/>
      <c r="F36" s="90"/>
      <c r="G36" s="90"/>
      <c r="H36" s="86"/>
    </row>
    <row r="37" spans="1:8" ht="15" customHeight="1" x14ac:dyDescent="0.25">
      <c r="A37" s="253"/>
      <c r="B37" s="55"/>
      <c r="C37" s="86"/>
      <c r="D37" s="90"/>
      <c r="E37" s="90"/>
      <c r="F37" s="90"/>
      <c r="G37" s="90"/>
      <c r="H37" s="86"/>
    </row>
    <row r="38" spans="1:8" ht="15" customHeight="1" x14ac:dyDescent="0.25">
      <c r="A38" s="253"/>
      <c r="B38" s="55"/>
      <c r="C38" s="86"/>
      <c r="D38" s="86"/>
      <c r="E38" s="86"/>
      <c r="F38" s="86"/>
      <c r="G38" s="86"/>
      <c r="H38" s="86"/>
    </row>
    <row r="39" spans="1:8" ht="15" customHeight="1" x14ac:dyDescent="0.25">
      <c r="A39" s="253"/>
      <c r="B39" s="55"/>
      <c r="C39" s="86"/>
      <c r="D39" s="86"/>
      <c r="E39" s="86"/>
      <c r="F39" s="86"/>
      <c r="G39" s="86"/>
      <c r="H39" s="86"/>
    </row>
    <row r="40" spans="1:8" ht="15" customHeight="1" x14ac:dyDescent="0.25">
      <c r="A40" s="253"/>
      <c r="B40" s="55"/>
      <c r="C40" s="86"/>
      <c r="D40" s="86"/>
      <c r="E40" s="86"/>
      <c r="F40" s="86"/>
      <c r="G40" s="86"/>
      <c r="H40" s="86"/>
    </row>
    <row r="41" spans="1:8" ht="15" customHeight="1" x14ac:dyDescent="0.25">
      <c r="A41" s="253"/>
      <c r="B41" s="55"/>
      <c r="C41" s="86"/>
      <c r="D41" s="86"/>
      <c r="E41" s="86"/>
      <c r="F41" s="86"/>
      <c r="G41" s="86"/>
      <c r="H41" s="86"/>
    </row>
    <row r="42" spans="1:8" ht="15" customHeight="1" x14ac:dyDescent="0.25">
      <c r="A42" s="253"/>
      <c r="B42" s="55"/>
      <c r="C42" s="63"/>
      <c r="D42" s="90"/>
      <c r="E42" s="90"/>
      <c r="F42" s="90"/>
      <c r="G42" s="90"/>
      <c r="H42" s="86"/>
    </row>
    <row r="43" spans="1:8" ht="15" customHeight="1" x14ac:dyDescent="0.25">
      <c r="A43" s="253"/>
      <c r="B43" s="55"/>
      <c r="C43" s="63"/>
      <c r="D43" s="90"/>
      <c r="E43" s="90"/>
      <c r="F43" s="90"/>
      <c r="G43" s="90"/>
      <c r="H43" s="86"/>
    </row>
    <row r="44" spans="1:8" x14ac:dyDescent="0.25">
      <c r="A44" t="s">
        <v>179</v>
      </c>
      <c r="C44" s="63"/>
      <c r="D44" s="64"/>
      <c r="E44" s="64"/>
      <c r="F44" s="64"/>
      <c r="G44" s="260"/>
      <c r="H44" s="260"/>
    </row>
    <row r="45" spans="1:8" x14ac:dyDescent="0.25">
      <c r="A45" s="167"/>
      <c r="B45" s="63"/>
      <c r="C45" s="63"/>
      <c r="D45" s="64"/>
      <c r="E45" s="64"/>
      <c r="F45" s="64"/>
      <c r="G45" s="260"/>
      <c r="H45" s="260"/>
    </row>
    <row r="46" spans="1:8" x14ac:dyDescent="0.25">
      <c r="A46" s="167"/>
      <c r="B46" s="63"/>
      <c r="C46" s="63"/>
      <c r="D46" s="64"/>
      <c r="E46" s="64"/>
      <c r="F46" s="64"/>
      <c r="G46" s="260"/>
      <c r="H46" s="260"/>
    </row>
    <row r="47" spans="1:8" x14ac:dyDescent="0.25">
      <c r="A47" s="167"/>
      <c r="B47" s="63"/>
      <c r="C47" s="63"/>
      <c r="D47" s="64"/>
      <c r="E47" s="64"/>
      <c r="F47" s="64"/>
      <c r="G47" s="260"/>
      <c r="H47" s="260"/>
    </row>
    <row r="48" spans="1:8" x14ac:dyDescent="0.25">
      <c r="A48" s="167"/>
      <c r="B48" s="63"/>
      <c r="C48" s="63"/>
      <c r="D48" s="64"/>
      <c r="E48" s="64"/>
      <c r="F48" s="64"/>
      <c r="G48" s="260"/>
      <c r="H48" s="260"/>
    </row>
    <row r="49" spans="1:2" x14ac:dyDescent="0.25">
      <c r="A49" s="177"/>
      <c r="B49" s="178"/>
    </row>
    <row r="50" spans="1:2" x14ac:dyDescent="0.25">
      <c r="A50" s="20"/>
      <c r="B50" s="20"/>
    </row>
  </sheetData>
  <mergeCells count="27">
    <mergeCell ref="G24:H24"/>
    <mergeCell ref="G48:H48"/>
    <mergeCell ref="G12:H12"/>
    <mergeCell ref="G13:H13"/>
    <mergeCell ref="G14:H14"/>
    <mergeCell ref="G15:H15"/>
    <mergeCell ref="G16:H16"/>
    <mergeCell ref="G17:H17"/>
    <mergeCell ref="G18:H18"/>
    <mergeCell ref="G19:H19"/>
    <mergeCell ref="G45:H45"/>
    <mergeCell ref="G46:H46"/>
    <mergeCell ref="G47:H47"/>
    <mergeCell ref="G25:H25"/>
    <mergeCell ref="G26:H26"/>
    <mergeCell ref="G27:H27"/>
    <mergeCell ref="G44:H44"/>
    <mergeCell ref="A33:A43"/>
    <mergeCell ref="G20:H20"/>
    <mergeCell ref="A1:C1"/>
    <mergeCell ref="A7:C7"/>
    <mergeCell ref="G9:H9"/>
    <mergeCell ref="A11:A29"/>
    <mergeCell ref="G11:H11"/>
    <mergeCell ref="G21:H21"/>
    <mergeCell ref="G22:H22"/>
    <mergeCell ref="G23:H23"/>
  </mergeCells>
  <pageMargins left="0.75" right="0.75" top="1" bottom="1" header="0.5" footer="0.5"/>
  <pageSetup orientation="portrait" horizont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3"/>
  <sheetViews>
    <sheetView topLeftCell="B1" workbookViewId="0">
      <selection activeCell="G16" sqref="G16"/>
    </sheetView>
  </sheetViews>
  <sheetFormatPr defaultColWidth="7.109375" defaultRowHeight="13.2" x14ac:dyDescent="0.25"/>
  <cols>
    <col min="1" max="1" width="17.33203125" customWidth="1"/>
    <col min="2" max="2" width="18.88671875" customWidth="1"/>
    <col min="3" max="3" width="11.6640625" customWidth="1"/>
    <col min="4" max="4" width="11.109375" customWidth="1"/>
    <col min="5" max="5" width="24.88671875" bestFit="1" customWidth="1"/>
    <col min="6" max="6" width="14.5546875" bestFit="1" customWidth="1"/>
    <col min="7" max="7" width="17" customWidth="1"/>
    <col min="8" max="8" width="23.33203125" customWidth="1"/>
  </cols>
  <sheetData>
    <row r="1" spans="1:7" x14ac:dyDescent="0.25">
      <c r="A1" s="227" t="s">
        <v>346</v>
      </c>
      <c r="B1" s="223"/>
      <c r="C1" s="223"/>
      <c r="D1" s="223"/>
      <c r="E1" s="223"/>
      <c r="F1" s="223"/>
      <c r="G1" s="224"/>
    </row>
    <row r="2" spans="1:7" s="24" customFormat="1" x14ac:dyDescent="0.25">
      <c r="A2" s="225" t="s">
        <v>53</v>
      </c>
      <c r="B2" s="83" t="s">
        <v>174</v>
      </c>
      <c r="C2" s="83" t="s">
        <v>55</v>
      </c>
      <c r="D2" s="83" t="s">
        <v>175</v>
      </c>
      <c r="E2" s="83" t="s">
        <v>114</v>
      </c>
      <c r="F2" s="83" t="s">
        <v>176</v>
      </c>
      <c r="G2" s="226" t="s">
        <v>54</v>
      </c>
    </row>
    <row r="3" spans="1:7" x14ac:dyDescent="0.25">
      <c r="A3" t="s">
        <v>376</v>
      </c>
      <c r="B3" t="s">
        <v>180</v>
      </c>
      <c r="C3" s="168">
        <v>36731</v>
      </c>
      <c r="D3" t="s">
        <v>377</v>
      </c>
      <c r="E3" t="s">
        <v>368</v>
      </c>
      <c r="F3" t="s">
        <v>369</v>
      </c>
      <c r="G3" t="s">
        <v>165</v>
      </c>
    </row>
    <row r="4" spans="1:7" x14ac:dyDescent="0.25">
      <c r="A4" t="s">
        <v>378</v>
      </c>
      <c r="B4" t="s">
        <v>379</v>
      </c>
      <c r="C4" s="168">
        <v>36731</v>
      </c>
      <c r="D4" t="s">
        <v>380</v>
      </c>
      <c r="E4" t="s">
        <v>381</v>
      </c>
      <c r="F4" t="s">
        <v>256</v>
      </c>
      <c r="G4" t="s">
        <v>165</v>
      </c>
    </row>
    <row r="5" spans="1:7" x14ac:dyDescent="0.25">
      <c r="A5" t="s">
        <v>382</v>
      </c>
      <c r="B5" t="s">
        <v>180</v>
      </c>
      <c r="C5" s="168">
        <v>36731</v>
      </c>
      <c r="D5" t="s">
        <v>377</v>
      </c>
      <c r="E5" t="s">
        <v>381</v>
      </c>
      <c r="F5" t="s">
        <v>282</v>
      </c>
      <c r="G5" t="s">
        <v>165</v>
      </c>
    </row>
    <row r="6" spans="1:7" x14ac:dyDescent="0.25">
      <c r="A6" t="s">
        <v>383</v>
      </c>
      <c r="B6" t="s">
        <v>180</v>
      </c>
      <c r="C6" s="168">
        <v>36738</v>
      </c>
      <c r="D6" t="s">
        <v>384</v>
      </c>
      <c r="E6" t="s">
        <v>372</v>
      </c>
      <c r="F6" t="s">
        <v>185</v>
      </c>
      <c r="G6" t="s">
        <v>165</v>
      </c>
    </row>
    <row r="7" spans="1:7" x14ac:dyDescent="0.25">
      <c r="A7" t="s">
        <v>385</v>
      </c>
      <c r="B7" t="s">
        <v>194</v>
      </c>
      <c r="C7" s="168">
        <v>36738</v>
      </c>
      <c r="D7" t="s">
        <v>384</v>
      </c>
      <c r="E7" t="s">
        <v>370</v>
      </c>
      <c r="F7" t="s">
        <v>185</v>
      </c>
      <c r="G7" t="s">
        <v>165</v>
      </c>
    </row>
    <row r="8" spans="1:7" x14ac:dyDescent="0.25">
      <c r="A8" t="s">
        <v>386</v>
      </c>
      <c r="B8" t="s">
        <v>180</v>
      </c>
      <c r="C8" s="168">
        <v>36801</v>
      </c>
      <c r="D8" t="s">
        <v>387</v>
      </c>
      <c r="E8" t="s">
        <v>388</v>
      </c>
      <c r="F8" t="s">
        <v>389</v>
      </c>
      <c r="G8" t="s">
        <v>148</v>
      </c>
    </row>
    <row r="9" spans="1:7" x14ac:dyDescent="0.25">
      <c r="A9" t="s">
        <v>390</v>
      </c>
      <c r="B9" t="s">
        <v>194</v>
      </c>
      <c r="C9" s="168">
        <v>36752</v>
      </c>
      <c r="D9" t="s">
        <v>380</v>
      </c>
      <c r="E9" t="s">
        <v>391</v>
      </c>
      <c r="F9" t="s">
        <v>371</v>
      </c>
      <c r="G9" t="s">
        <v>165</v>
      </c>
    </row>
    <row r="10" spans="1:7" x14ac:dyDescent="0.25">
      <c r="A10" t="s">
        <v>392</v>
      </c>
      <c r="B10" t="s">
        <v>187</v>
      </c>
      <c r="C10" s="168">
        <v>36724</v>
      </c>
      <c r="D10" t="s">
        <v>395</v>
      </c>
      <c r="E10" t="s">
        <v>393</v>
      </c>
      <c r="F10" t="s">
        <v>394</v>
      </c>
      <c r="G10" t="s">
        <v>156</v>
      </c>
    </row>
    <row r="11" spans="1:7" x14ac:dyDescent="0.25">
      <c r="A11" t="s">
        <v>396</v>
      </c>
      <c r="B11" t="s">
        <v>194</v>
      </c>
      <c r="C11" s="168">
        <v>36731</v>
      </c>
      <c r="D11" t="s">
        <v>395</v>
      </c>
      <c r="E11" t="s">
        <v>397</v>
      </c>
      <c r="F11" t="s">
        <v>398</v>
      </c>
      <c r="G11" t="s">
        <v>156</v>
      </c>
    </row>
    <row r="12" spans="1:7" x14ac:dyDescent="0.25">
      <c r="A12" t="s">
        <v>399</v>
      </c>
      <c r="B12" t="s">
        <v>180</v>
      </c>
      <c r="C12" s="168">
        <v>36738</v>
      </c>
      <c r="D12" t="s">
        <v>395</v>
      </c>
      <c r="E12" t="s">
        <v>400</v>
      </c>
      <c r="F12" t="s">
        <v>401</v>
      </c>
      <c r="G12" t="s">
        <v>156</v>
      </c>
    </row>
    <row r="13" spans="1:7" x14ac:dyDescent="0.25">
      <c r="A13" t="s">
        <v>403</v>
      </c>
      <c r="B13" t="s">
        <v>180</v>
      </c>
      <c r="C13" s="242" t="s">
        <v>373</v>
      </c>
      <c r="D13" t="s">
        <v>408</v>
      </c>
      <c r="E13" t="s">
        <v>409</v>
      </c>
      <c r="F13" t="s">
        <v>205</v>
      </c>
      <c r="G13" t="s">
        <v>159</v>
      </c>
    </row>
    <row r="14" spans="1:7" x14ac:dyDescent="0.25">
      <c r="C14" s="168"/>
    </row>
    <row r="15" spans="1:7" x14ac:dyDescent="0.25">
      <c r="C15" s="168"/>
    </row>
    <row r="16" spans="1:7" x14ac:dyDescent="0.25">
      <c r="C16" s="168"/>
    </row>
    <row r="17" spans="1:8" x14ac:dyDescent="0.25">
      <c r="C17" s="168"/>
    </row>
    <row r="18" spans="1:8" x14ac:dyDescent="0.25">
      <c r="C18" s="168"/>
    </row>
    <row r="19" spans="1:8" x14ac:dyDescent="0.25">
      <c r="C19" s="168"/>
    </row>
    <row r="20" spans="1:8" s="86" customFormat="1" x14ac:dyDescent="0.25">
      <c r="A20" s="164"/>
      <c r="B20" s="164"/>
      <c r="C20" s="162"/>
      <c r="D20" s="90"/>
      <c r="E20" s="164"/>
      <c r="F20" s="164"/>
      <c r="G20" s="164"/>
      <c r="H20" s="222"/>
    </row>
    <row r="21" spans="1:8" s="86" customFormat="1" x14ac:dyDescent="0.25">
      <c r="A21" s="164"/>
      <c r="B21" s="164"/>
      <c r="C21" s="162"/>
      <c r="D21" s="90"/>
      <c r="E21" s="164"/>
      <c r="F21" s="164"/>
      <c r="G21" s="164"/>
      <c r="H21" s="222"/>
    </row>
    <row r="22" spans="1:8" x14ac:dyDescent="0.25">
      <c r="A22" s="165"/>
      <c r="B22" s="165"/>
      <c r="C22" s="168"/>
      <c r="D22" s="163"/>
      <c r="E22" s="165"/>
      <c r="F22" s="165"/>
      <c r="G22" s="165"/>
    </row>
    <row r="23" spans="1:8" x14ac:dyDescent="0.25">
      <c r="A23" s="165"/>
      <c r="B23" s="165"/>
      <c r="C23" s="168"/>
      <c r="E23" s="165"/>
      <c r="F23" s="165"/>
      <c r="G23" s="165"/>
    </row>
    <row r="24" spans="1:8" x14ac:dyDescent="0.25">
      <c r="A24" s="165"/>
      <c r="B24" s="165"/>
      <c r="C24" s="168"/>
      <c r="E24" s="165"/>
      <c r="F24" s="165"/>
      <c r="G24" s="165"/>
    </row>
    <row r="25" spans="1:8" x14ac:dyDescent="0.25">
      <c r="C25" s="168"/>
    </row>
    <row r="26" spans="1:8" x14ac:dyDescent="0.25">
      <c r="C26" s="168"/>
    </row>
    <row r="27" spans="1:8" x14ac:dyDescent="0.25">
      <c r="C27" s="168"/>
    </row>
    <row r="28" spans="1:8" x14ac:dyDescent="0.25">
      <c r="C28" s="168"/>
    </row>
    <row r="29" spans="1:8" x14ac:dyDescent="0.25">
      <c r="C29" s="168"/>
    </row>
    <row r="30" spans="1:8" x14ac:dyDescent="0.25">
      <c r="C30" s="168"/>
    </row>
    <row r="32" spans="1:8" x14ac:dyDescent="0.25">
      <c r="C32" s="168"/>
    </row>
    <row r="34" spans="3:3" x14ac:dyDescent="0.25">
      <c r="C34" s="168"/>
    </row>
    <row r="35" spans="3:3" x14ac:dyDescent="0.25">
      <c r="C35" s="168"/>
    </row>
    <row r="39" spans="3:3" ht="13.5" customHeight="1" x14ac:dyDescent="0.25"/>
    <row r="143" ht="12" customHeight="1" x14ac:dyDescent="0.25"/>
  </sheetData>
  <pageMargins left="0.75" right="0.75" top="1" bottom="1" header="0.5" footer="0.5"/>
  <pageSetup orientation="landscape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A18" sqref="A18"/>
    </sheetView>
  </sheetViews>
  <sheetFormatPr defaultRowHeight="13.2" x14ac:dyDescent="0.25"/>
  <cols>
    <col min="1" max="1" width="19.33203125" bestFit="1" customWidth="1"/>
    <col min="2" max="2" width="12" bestFit="1" customWidth="1"/>
    <col min="4" max="4" width="14.88671875" bestFit="1" customWidth="1"/>
    <col min="5" max="5" width="10" bestFit="1" customWidth="1"/>
    <col min="6" max="6" width="15" bestFit="1" customWidth="1"/>
    <col min="7" max="7" width="10.33203125" bestFit="1" customWidth="1"/>
  </cols>
  <sheetData>
    <row r="3" spans="1:7" x14ac:dyDescent="0.25">
      <c r="A3" s="127" t="s">
        <v>53</v>
      </c>
      <c r="B3" s="127" t="s">
        <v>188</v>
      </c>
      <c r="C3" s="127" t="s">
        <v>174</v>
      </c>
      <c r="D3" s="127" t="s">
        <v>189</v>
      </c>
      <c r="E3" s="127" t="s">
        <v>55</v>
      </c>
      <c r="F3" s="127" t="s">
        <v>190</v>
      </c>
      <c r="G3" s="147" t="s">
        <v>247</v>
      </c>
    </row>
    <row r="4" spans="1:7" s="108" customFormat="1" x14ac:dyDescent="0.25">
      <c r="A4" s="156" t="s">
        <v>191</v>
      </c>
      <c r="B4" s="109"/>
      <c r="C4" s="109"/>
      <c r="D4" s="109"/>
      <c r="E4" s="109"/>
      <c r="F4" s="109"/>
      <c r="G4" s="155"/>
    </row>
    <row r="5" spans="1:7" s="31" customFormat="1" x14ac:dyDescent="0.25">
      <c r="A5" s="143" t="s">
        <v>390</v>
      </c>
      <c r="B5" s="144">
        <v>103891</v>
      </c>
      <c r="C5" s="143" t="s">
        <v>194</v>
      </c>
      <c r="D5" s="143" t="s">
        <v>405</v>
      </c>
      <c r="E5" s="145">
        <v>36752</v>
      </c>
      <c r="F5" s="238">
        <v>11000</v>
      </c>
      <c r="G5" s="239">
        <v>5000</v>
      </c>
    </row>
    <row r="6" spans="1:7" s="31" customFormat="1" x14ac:dyDescent="0.25">
      <c r="A6" s="143" t="s">
        <v>392</v>
      </c>
      <c r="B6" s="144">
        <v>104375</v>
      </c>
      <c r="C6" s="143" t="s">
        <v>187</v>
      </c>
      <c r="D6" s="143" t="s">
        <v>406</v>
      </c>
      <c r="E6" s="145">
        <v>36724</v>
      </c>
      <c r="F6" s="238">
        <v>13000</v>
      </c>
      <c r="G6" s="239">
        <v>5000</v>
      </c>
    </row>
    <row r="7" spans="1:7" s="31" customFormat="1" x14ac:dyDescent="0.25">
      <c r="A7" s="31" t="s">
        <v>396</v>
      </c>
      <c r="B7" s="30">
        <v>103875</v>
      </c>
      <c r="C7" s="31" t="s">
        <v>194</v>
      </c>
      <c r="D7" s="31" t="s">
        <v>407</v>
      </c>
      <c r="E7" s="210">
        <v>36731</v>
      </c>
      <c r="F7" s="219">
        <v>11400</v>
      </c>
      <c r="G7" s="220">
        <v>5000</v>
      </c>
    </row>
    <row r="8" spans="1:7" s="31" customFormat="1" x14ac:dyDescent="0.25">
      <c r="A8" s="143"/>
      <c r="B8" s="144"/>
      <c r="C8" s="143"/>
      <c r="D8" s="143"/>
      <c r="E8" s="145"/>
      <c r="F8" s="238"/>
      <c r="G8" s="238"/>
    </row>
    <row r="9" spans="1:7" ht="12" customHeight="1" x14ac:dyDescent="0.25">
      <c r="B9" s="163"/>
      <c r="E9" s="168"/>
      <c r="F9" s="169"/>
      <c r="G9" s="169"/>
    </row>
    <row r="10" spans="1:7" x14ac:dyDescent="0.25">
      <c r="A10" t="s">
        <v>49</v>
      </c>
      <c r="E10" s="168"/>
      <c r="F10" s="169">
        <f>SUM(F5:F9)</f>
        <v>35400</v>
      </c>
      <c r="G10" s="169">
        <f>SUM(G4:G9)</f>
        <v>15000</v>
      </c>
    </row>
    <row r="11" spans="1:7" x14ac:dyDescent="0.25">
      <c r="E11" s="168"/>
      <c r="F11" s="169"/>
      <c r="G11" s="169"/>
    </row>
    <row r="12" spans="1:7" x14ac:dyDescent="0.25">
      <c r="A12" s="136" t="s">
        <v>249</v>
      </c>
    </row>
    <row r="13" spans="1:7" s="33" customFormat="1" x14ac:dyDescent="0.25">
      <c r="A13" s="137"/>
      <c r="B13" s="138"/>
      <c r="C13" s="137"/>
      <c r="D13" s="137"/>
      <c r="E13" s="139"/>
      <c r="F13" s="141"/>
      <c r="G13" s="141"/>
    </row>
    <row r="14" spans="1:7" x14ac:dyDescent="0.25">
      <c r="A14" s="33"/>
      <c r="B14" s="22"/>
      <c r="C14" s="33"/>
      <c r="D14" s="33"/>
      <c r="E14" s="181"/>
      <c r="F14" s="182"/>
    </row>
    <row r="15" spans="1:7" x14ac:dyDescent="0.25">
      <c r="B15" s="163"/>
    </row>
    <row r="16" spans="1:7" x14ac:dyDescent="0.25">
      <c r="A16" t="s">
        <v>49</v>
      </c>
      <c r="B16" s="163"/>
      <c r="F16" s="131">
        <f>SUM(F13:F15)</f>
        <v>0</v>
      </c>
    </row>
    <row r="17" spans="2:2" x14ac:dyDescent="0.25">
      <c r="B17" s="163"/>
    </row>
    <row r="18" spans="2:2" x14ac:dyDescent="0.25">
      <c r="B18" s="163"/>
    </row>
    <row r="19" spans="2:2" x14ac:dyDescent="0.25">
      <c r="B19" s="163"/>
    </row>
    <row r="20" spans="2:2" x14ac:dyDescent="0.25">
      <c r="B20" s="163"/>
    </row>
    <row r="21" spans="2:2" x14ac:dyDescent="0.25">
      <c r="B21" s="163"/>
    </row>
    <row r="22" spans="2:2" x14ac:dyDescent="0.25">
      <c r="B22" s="163"/>
    </row>
    <row r="23" spans="2:2" x14ac:dyDescent="0.25">
      <c r="B23" s="163"/>
    </row>
    <row r="24" spans="2:2" x14ac:dyDescent="0.25">
      <c r="B24" s="163"/>
    </row>
    <row r="25" spans="2:2" x14ac:dyDescent="0.25">
      <c r="B25" s="163"/>
    </row>
    <row r="26" spans="2:2" x14ac:dyDescent="0.25">
      <c r="B26" s="163"/>
    </row>
    <row r="27" spans="2:2" x14ac:dyDescent="0.25">
      <c r="B27" s="163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8"/>
  <sheetViews>
    <sheetView workbookViewId="0">
      <selection activeCell="I11" sqref="I11"/>
    </sheetView>
  </sheetViews>
  <sheetFormatPr defaultColWidth="9.109375" defaultRowHeight="13.2" x14ac:dyDescent="0.25"/>
  <cols>
    <col min="1" max="4" width="9.109375" style="2"/>
    <col min="5" max="5" width="12.44140625" style="2" customWidth="1"/>
    <col min="6" max="6" width="9.6640625" style="5" customWidth="1"/>
    <col min="7" max="7" width="8.44140625" style="5" customWidth="1"/>
    <col min="8" max="8" width="11.66406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374</v>
      </c>
    </row>
    <row r="2" spans="1:9" x14ac:dyDescent="0.25">
      <c r="A2" s="1" t="s">
        <v>1</v>
      </c>
      <c r="B2" s="1" t="s">
        <v>254</v>
      </c>
      <c r="C2" s="1"/>
      <c r="D2" s="1"/>
      <c r="E2" s="1"/>
      <c r="F2" s="2"/>
      <c r="G2" s="3"/>
      <c r="H2" s="3"/>
      <c r="I2" s="3"/>
    </row>
    <row r="3" spans="1:9" x14ac:dyDescent="0.25">
      <c r="A3" s="1"/>
      <c r="B3" s="1"/>
      <c r="C3" s="1"/>
      <c r="D3" s="1"/>
      <c r="E3" s="1" t="s">
        <v>345</v>
      </c>
      <c r="F3" s="4"/>
    </row>
    <row r="4" spans="1:9" ht="13.5" customHeight="1" x14ac:dyDescent="0.25">
      <c r="H4" s="4" t="s">
        <v>10</v>
      </c>
      <c r="I4" s="4" t="s">
        <v>11</v>
      </c>
    </row>
    <row r="5" spans="1:9" ht="13.5" customHeight="1" x14ac:dyDescent="0.25">
      <c r="G5" s="8" t="s">
        <v>13</v>
      </c>
      <c r="H5" s="8" t="s">
        <v>14</v>
      </c>
      <c r="I5" s="8" t="s">
        <v>15</v>
      </c>
    </row>
    <row r="6" spans="1:9" x14ac:dyDescent="0.25">
      <c r="A6" s="6" t="s">
        <v>12</v>
      </c>
      <c r="B6" s="6"/>
      <c r="C6" s="6"/>
      <c r="D6" s="6"/>
      <c r="E6" s="6"/>
      <c r="F6" s="88">
        <f>G6+I6</f>
        <v>29</v>
      </c>
      <c r="G6" s="88">
        <f>SUM(G7:G23)</f>
        <v>8</v>
      </c>
      <c r="H6" s="88">
        <f>SUM(H7:H23)</f>
        <v>3</v>
      </c>
      <c r="I6" s="88">
        <f>SUM(I7:I23)</f>
        <v>21</v>
      </c>
    </row>
    <row r="7" spans="1:9" x14ac:dyDescent="0.25">
      <c r="B7" s="2" t="s">
        <v>48</v>
      </c>
      <c r="F7" s="89">
        <f t="shared" ref="F7:F23" si="0">G7+I7</f>
        <v>9</v>
      </c>
      <c r="G7" s="38">
        <v>4</v>
      </c>
      <c r="H7" s="38">
        <v>2</v>
      </c>
      <c r="I7" s="38">
        <v>5</v>
      </c>
    </row>
    <row r="8" spans="1:9" x14ac:dyDescent="0.25">
      <c r="B8" s="2" t="s">
        <v>16</v>
      </c>
      <c r="F8" s="89">
        <f t="shared" si="0"/>
        <v>2</v>
      </c>
      <c r="G8" s="38">
        <v>2</v>
      </c>
      <c r="H8" s="38">
        <v>0</v>
      </c>
      <c r="I8" s="38">
        <v>0</v>
      </c>
    </row>
    <row r="9" spans="1:9" x14ac:dyDescent="0.25">
      <c r="B9" s="2" t="s">
        <v>186</v>
      </c>
      <c r="F9" s="89">
        <f t="shared" si="0"/>
        <v>4</v>
      </c>
      <c r="G9" s="38">
        <v>0</v>
      </c>
      <c r="H9" s="38">
        <v>1</v>
      </c>
      <c r="I9" s="38">
        <v>4</v>
      </c>
    </row>
    <row r="10" spans="1:9" x14ac:dyDescent="0.25">
      <c r="B10" s="2" t="s">
        <v>19</v>
      </c>
      <c r="F10" s="89">
        <f t="shared" si="0"/>
        <v>2</v>
      </c>
      <c r="G10" s="38">
        <v>0</v>
      </c>
      <c r="H10" s="38">
        <v>0</v>
      </c>
      <c r="I10" s="38">
        <v>2</v>
      </c>
    </row>
    <row r="11" spans="1:9" x14ac:dyDescent="0.25">
      <c r="B11" s="2" t="s">
        <v>22</v>
      </c>
      <c r="F11" s="89">
        <f t="shared" si="0"/>
        <v>0</v>
      </c>
      <c r="G11" s="38">
        <v>0</v>
      </c>
      <c r="H11" s="38">
        <v>0</v>
      </c>
      <c r="I11" s="38">
        <v>0</v>
      </c>
    </row>
    <row r="12" spans="1:9" x14ac:dyDescent="0.25">
      <c r="B12" s="2" t="s">
        <v>21</v>
      </c>
      <c r="F12" s="89">
        <f t="shared" si="0"/>
        <v>0</v>
      </c>
      <c r="G12" s="38">
        <v>0</v>
      </c>
      <c r="H12" s="38">
        <v>0</v>
      </c>
      <c r="I12" s="38">
        <v>0</v>
      </c>
    </row>
    <row r="13" spans="1:9" x14ac:dyDescent="0.25">
      <c r="B13" s="2" t="s">
        <v>288</v>
      </c>
      <c r="F13" s="89">
        <f t="shared" si="0"/>
        <v>1</v>
      </c>
      <c r="G13" s="38">
        <v>0</v>
      </c>
      <c r="H13" s="38">
        <v>0</v>
      </c>
      <c r="I13" s="38">
        <v>1</v>
      </c>
    </row>
    <row r="14" spans="1:9" x14ac:dyDescent="0.25">
      <c r="B14" s="2" t="s">
        <v>23</v>
      </c>
      <c r="F14" s="89">
        <f t="shared" si="0"/>
        <v>1</v>
      </c>
      <c r="G14" s="38">
        <v>0</v>
      </c>
      <c r="H14" s="38">
        <v>0</v>
      </c>
      <c r="I14" s="38">
        <v>1</v>
      </c>
    </row>
    <row r="15" spans="1:9" x14ac:dyDescent="0.25">
      <c r="B15" s="2" t="s">
        <v>139</v>
      </c>
      <c r="F15" s="89">
        <f t="shared" si="0"/>
        <v>6</v>
      </c>
      <c r="G15" s="38">
        <v>2</v>
      </c>
      <c r="H15" s="38">
        <v>0</v>
      </c>
      <c r="I15" s="38">
        <v>4</v>
      </c>
    </row>
    <row r="16" spans="1:9" x14ac:dyDescent="0.25">
      <c r="B16" s="2" t="s">
        <v>311</v>
      </c>
      <c r="F16" s="89">
        <f t="shared" si="0"/>
        <v>0</v>
      </c>
      <c r="G16" s="38">
        <v>0</v>
      </c>
      <c r="H16" s="38">
        <v>0</v>
      </c>
      <c r="I16" s="38">
        <v>0</v>
      </c>
    </row>
    <row r="17" spans="1:9" x14ac:dyDescent="0.25">
      <c r="B17" s="2" t="s">
        <v>17</v>
      </c>
      <c r="F17" s="89">
        <f t="shared" si="0"/>
        <v>1</v>
      </c>
      <c r="G17" s="38">
        <v>0</v>
      </c>
      <c r="H17" s="38">
        <v>0</v>
      </c>
      <c r="I17" s="38">
        <v>1</v>
      </c>
    </row>
    <row r="18" spans="1:9" x14ac:dyDescent="0.25">
      <c r="B18" s="2" t="s">
        <v>135</v>
      </c>
      <c r="F18" s="89">
        <f t="shared" si="0"/>
        <v>0</v>
      </c>
      <c r="G18" s="38">
        <v>0</v>
      </c>
      <c r="H18" s="38">
        <v>0</v>
      </c>
      <c r="I18" s="38">
        <v>0</v>
      </c>
    </row>
    <row r="19" spans="1:9" x14ac:dyDescent="0.25">
      <c r="B19" s="2" t="s">
        <v>136</v>
      </c>
      <c r="F19" s="89">
        <f t="shared" si="0"/>
        <v>0</v>
      </c>
      <c r="G19" s="38">
        <v>0</v>
      </c>
      <c r="H19" s="38">
        <v>0</v>
      </c>
      <c r="I19" s="38">
        <v>0</v>
      </c>
    </row>
    <row r="20" spans="1:9" x14ac:dyDescent="0.25">
      <c r="B20" s="2" t="s">
        <v>18</v>
      </c>
      <c r="F20" s="89">
        <v>0</v>
      </c>
      <c r="G20" s="38">
        <v>0</v>
      </c>
      <c r="H20" s="38">
        <v>0</v>
      </c>
      <c r="I20" s="38">
        <v>0</v>
      </c>
    </row>
    <row r="21" spans="1:9" x14ac:dyDescent="0.25">
      <c r="B21" s="2" t="s">
        <v>25</v>
      </c>
      <c r="C21" s="2" t="s">
        <v>295</v>
      </c>
      <c r="F21" s="89">
        <f t="shared" si="0"/>
        <v>0</v>
      </c>
      <c r="G21" s="38">
        <v>0</v>
      </c>
      <c r="H21" s="38">
        <v>0</v>
      </c>
      <c r="I21" s="38">
        <v>0</v>
      </c>
    </row>
    <row r="22" spans="1:9" x14ac:dyDescent="0.25">
      <c r="A22" s="11"/>
      <c r="B22" s="18" t="s">
        <v>137</v>
      </c>
      <c r="C22" s="13" t="s">
        <v>110</v>
      </c>
      <c r="D22" s="13"/>
      <c r="E22" s="13"/>
      <c r="F22" s="89">
        <f t="shared" si="0"/>
        <v>3</v>
      </c>
      <c r="G22" s="38">
        <v>0</v>
      </c>
      <c r="H22" s="38">
        <v>0</v>
      </c>
      <c r="I22" s="38">
        <v>3</v>
      </c>
    </row>
    <row r="23" spans="1:9" x14ac:dyDescent="0.25">
      <c r="A23" s="11"/>
      <c r="B23" s="18" t="s">
        <v>293</v>
      </c>
      <c r="C23" s="13" t="s">
        <v>312</v>
      </c>
      <c r="D23" s="13"/>
      <c r="E23" s="13"/>
      <c r="F23" s="89">
        <f t="shared" si="0"/>
        <v>0</v>
      </c>
      <c r="G23" s="38">
        <v>0</v>
      </c>
      <c r="H23" s="38">
        <v>0</v>
      </c>
      <c r="I23" s="38">
        <v>0</v>
      </c>
    </row>
    <row r="24" spans="1:9" x14ac:dyDescent="0.25">
      <c r="F24" s="89"/>
      <c r="G24" s="38"/>
      <c r="H24" s="38"/>
      <c r="I24" s="38"/>
    </row>
    <row r="25" spans="1:9" x14ac:dyDescent="0.25">
      <c r="F25" s="89"/>
      <c r="G25" s="38"/>
      <c r="H25" s="38"/>
      <c r="I25" s="38"/>
    </row>
    <row r="26" spans="1:9" x14ac:dyDescent="0.25">
      <c r="F26" s="89"/>
      <c r="G26" s="38"/>
      <c r="H26" s="38"/>
      <c r="I26" s="38"/>
    </row>
    <row r="27" spans="1:9" x14ac:dyDescent="0.25">
      <c r="A27" s="11"/>
      <c r="B27" s="18"/>
      <c r="C27" s="13"/>
      <c r="D27" s="13"/>
      <c r="E27" s="13"/>
      <c r="F27" s="89"/>
      <c r="G27" s="42"/>
      <c r="H27" s="42"/>
      <c r="I27" s="42"/>
    </row>
    <row r="28" spans="1:9" x14ac:dyDescent="0.25">
      <c r="A28" s="11"/>
      <c r="B28" s="18"/>
      <c r="C28" s="13"/>
      <c r="D28" s="13"/>
      <c r="E28" s="13"/>
      <c r="F28" s="89"/>
      <c r="G28" s="42"/>
      <c r="H28" s="42"/>
      <c r="I28" s="42"/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78"/>
  <sheetViews>
    <sheetView topLeftCell="A46" workbookViewId="0">
      <selection activeCell="H62" sqref="H62"/>
    </sheetView>
  </sheetViews>
  <sheetFormatPr defaultColWidth="9.109375" defaultRowHeight="13.2" x14ac:dyDescent="0.25"/>
  <cols>
    <col min="1" max="4" width="9.109375" style="2"/>
    <col min="5" max="5" width="12.44140625" style="2" customWidth="1"/>
    <col min="6" max="6" width="9.6640625" style="5" customWidth="1"/>
    <col min="7" max="7" width="7.6640625" style="5" customWidth="1"/>
    <col min="8" max="8" width="11.66406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1" t="s">
        <v>375</v>
      </c>
      <c r="G1" s="2"/>
      <c r="H1" s="44"/>
    </row>
    <row r="2" spans="1:9" x14ac:dyDescent="0.25">
      <c r="A2" s="1" t="s">
        <v>1</v>
      </c>
      <c r="B2" s="1" t="s">
        <v>140</v>
      </c>
      <c r="C2" s="1"/>
      <c r="D2" s="1"/>
      <c r="E2" s="1"/>
      <c r="F2" s="2"/>
      <c r="G2" s="3"/>
      <c r="H2" s="3"/>
      <c r="I2" s="3"/>
    </row>
    <row r="3" spans="1:9" x14ac:dyDescent="0.25">
      <c r="A3" s="1"/>
      <c r="B3" s="1"/>
      <c r="C3" s="1"/>
      <c r="D3" s="1"/>
      <c r="E3" s="1"/>
      <c r="F3" s="4"/>
    </row>
    <row r="4" spans="1:9" x14ac:dyDescent="0.25">
      <c r="A4" s="1"/>
      <c r="B4" s="1"/>
      <c r="C4" s="1"/>
      <c r="D4" s="1"/>
      <c r="E4" s="1"/>
      <c r="F4" s="4"/>
    </row>
    <row r="5" spans="1:9" x14ac:dyDescent="0.25">
      <c r="A5" s="6" t="s">
        <v>2</v>
      </c>
      <c r="B5" s="6"/>
      <c r="C5" s="6"/>
      <c r="D5" s="1"/>
      <c r="E5" s="1"/>
      <c r="F5" s="4"/>
    </row>
    <row r="6" spans="1:9" x14ac:dyDescent="0.25">
      <c r="A6" s="6"/>
      <c r="G6" s="4" t="s">
        <v>38</v>
      </c>
      <c r="H6" s="4" t="s">
        <v>39</v>
      </c>
    </row>
    <row r="7" spans="1:9" x14ac:dyDescent="0.25">
      <c r="A7" s="6" t="s">
        <v>37</v>
      </c>
      <c r="B7" s="6"/>
      <c r="C7" s="6"/>
      <c r="F7" s="37">
        <f>SUM(F8:F24)</f>
        <v>153</v>
      </c>
      <c r="G7" s="37">
        <f>SUM(G8:G24)</f>
        <v>134</v>
      </c>
      <c r="H7" s="37">
        <f>SUM(H8:H24)</f>
        <v>19</v>
      </c>
    </row>
    <row r="8" spans="1:9" x14ac:dyDescent="0.25">
      <c r="A8" s="2" t="s">
        <v>319</v>
      </c>
      <c r="B8" s="2" t="s">
        <v>290</v>
      </c>
      <c r="C8" s="6"/>
      <c r="D8" s="6"/>
      <c r="E8" s="6"/>
      <c r="F8" s="22">
        <f>SUM(G8:H8)</f>
        <v>33</v>
      </c>
      <c r="G8" s="5">
        <v>33</v>
      </c>
      <c r="H8" s="5">
        <v>0</v>
      </c>
    </row>
    <row r="9" spans="1:9" x14ac:dyDescent="0.25">
      <c r="A9" s="2" t="s">
        <v>295</v>
      </c>
      <c r="B9" s="2" t="s">
        <v>16</v>
      </c>
      <c r="D9" s="6"/>
      <c r="E9" s="6"/>
      <c r="F9" s="22">
        <f t="shared" ref="F9:F24" si="0">SUM(G9:H9)</f>
        <v>10</v>
      </c>
      <c r="G9" s="5">
        <v>10</v>
      </c>
      <c r="H9" s="5">
        <v>0</v>
      </c>
    </row>
    <row r="10" spans="1:9" x14ac:dyDescent="0.25">
      <c r="A10" s="2" t="s">
        <v>296</v>
      </c>
      <c r="B10" s="2" t="s">
        <v>186</v>
      </c>
      <c r="D10" s="6"/>
      <c r="E10" s="6"/>
      <c r="F10" s="22">
        <f t="shared" si="0"/>
        <v>15</v>
      </c>
      <c r="G10" s="5">
        <v>15</v>
      </c>
      <c r="H10" s="5">
        <v>0</v>
      </c>
    </row>
    <row r="11" spans="1:9" x14ac:dyDescent="0.25">
      <c r="A11" s="2" t="s">
        <v>297</v>
      </c>
      <c r="B11" s="2" t="s">
        <v>19</v>
      </c>
      <c r="D11" s="6"/>
      <c r="E11" s="6"/>
      <c r="F11" s="22">
        <f t="shared" si="0"/>
        <v>3</v>
      </c>
      <c r="G11" s="5">
        <v>3</v>
      </c>
      <c r="H11" s="5">
        <v>0</v>
      </c>
    </row>
    <row r="12" spans="1:9" x14ac:dyDescent="0.25">
      <c r="A12" s="2" t="s">
        <v>294</v>
      </c>
      <c r="B12" s="2" t="s">
        <v>22</v>
      </c>
      <c r="D12" s="6"/>
      <c r="E12" s="6"/>
      <c r="F12" s="22">
        <f t="shared" si="0"/>
        <v>6</v>
      </c>
      <c r="G12" s="5">
        <v>6</v>
      </c>
      <c r="H12" s="5">
        <v>0</v>
      </c>
    </row>
    <row r="13" spans="1:9" x14ac:dyDescent="0.25">
      <c r="A13" s="2" t="s">
        <v>298</v>
      </c>
      <c r="B13" s="2" t="s">
        <v>21</v>
      </c>
      <c r="D13" s="6"/>
      <c r="E13" s="6"/>
      <c r="F13" s="22">
        <f t="shared" si="0"/>
        <v>7</v>
      </c>
      <c r="G13" s="5">
        <v>6</v>
      </c>
      <c r="H13" s="5">
        <v>1</v>
      </c>
    </row>
    <row r="14" spans="1:9" x14ac:dyDescent="0.25">
      <c r="A14" s="2" t="s">
        <v>299</v>
      </c>
      <c r="B14" s="2" t="s">
        <v>288</v>
      </c>
      <c r="F14" s="22">
        <f t="shared" si="0"/>
        <v>12</v>
      </c>
      <c r="G14" s="5">
        <v>12</v>
      </c>
      <c r="H14" s="5">
        <v>0</v>
      </c>
    </row>
    <row r="15" spans="1:9" x14ac:dyDescent="0.25">
      <c r="A15" s="2" t="s">
        <v>337</v>
      </c>
      <c r="B15" s="2" t="s">
        <v>340</v>
      </c>
      <c r="F15" s="22">
        <f t="shared" si="0"/>
        <v>10</v>
      </c>
      <c r="G15" s="5">
        <v>10</v>
      </c>
      <c r="H15" s="5">
        <v>0</v>
      </c>
    </row>
    <row r="16" spans="1:9" x14ac:dyDescent="0.25">
      <c r="A16" s="2" t="s">
        <v>338</v>
      </c>
      <c r="B16" s="2" t="s">
        <v>24</v>
      </c>
      <c r="F16" s="22">
        <f t="shared" si="0"/>
        <v>9</v>
      </c>
      <c r="G16" s="5">
        <v>9</v>
      </c>
      <c r="H16" s="5">
        <v>0</v>
      </c>
    </row>
    <row r="17" spans="1:8" x14ac:dyDescent="0.25">
      <c r="A17" s="2" t="s">
        <v>310</v>
      </c>
      <c r="B17" s="2" t="s">
        <v>311</v>
      </c>
      <c r="F17" s="22">
        <f t="shared" si="0"/>
        <v>3</v>
      </c>
      <c r="G17" s="5">
        <v>3</v>
      </c>
      <c r="H17" s="5">
        <v>0</v>
      </c>
    </row>
    <row r="18" spans="1:8" x14ac:dyDescent="0.25">
      <c r="A18" s="2" t="s">
        <v>300</v>
      </c>
      <c r="B18" s="2" t="s">
        <v>17</v>
      </c>
      <c r="F18" s="22">
        <f t="shared" si="0"/>
        <v>15</v>
      </c>
      <c r="G18" s="5">
        <v>15</v>
      </c>
      <c r="H18" s="5">
        <v>0</v>
      </c>
    </row>
    <row r="19" spans="1:8" x14ac:dyDescent="0.25">
      <c r="A19" s="2" t="s">
        <v>301</v>
      </c>
      <c r="B19" s="2" t="s">
        <v>135</v>
      </c>
      <c r="F19" s="22">
        <f t="shared" si="0"/>
        <v>6</v>
      </c>
      <c r="G19" s="5">
        <v>6</v>
      </c>
      <c r="H19" s="5">
        <v>0</v>
      </c>
    </row>
    <row r="20" spans="1:8" x14ac:dyDescent="0.25">
      <c r="A20" s="2" t="s">
        <v>302</v>
      </c>
      <c r="B20" s="2" t="s">
        <v>136</v>
      </c>
      <c r="F20" s="22">
        <f t="shared" si="0"/>
        <v>0</v>
      </c>
      <c r="G20" s="5">
        <v>0</v>
      </c>
      <c r="H20" s="5">
        <v>0</v>
      </c>
    </row>
    <row r="21" spans="1:8" x14ac:dyDescent="0.25">
      <c r="A21" s="2" t="s">
        <v>303</v>
      </c>
      <c r="B21" s="2" t="s">
        <v>18</v>
      </c>
      <c r="F21" s="22">
        <f t="shared" si="0"/>
        <v>0</v>
      </c>
      <c r="G21" s="5">
        <v>0</v>
      </c>
      <c r="H21" s="5">
        <v>0</v>
      </c>
    </row>
    <row r="22" spans="1:8" x14ac:dyDescent="0.25">
      <c r="A22" s="2" t="s">
        <v>304</v>
      </c>
      <c r="B22" s="2" t="s">
        <v>25</v>
      </c>
      <c r="F22" s="22">
        <f t="shared" si="0"/>
        <v>4</v>
      </c>
      <c r="G22" s="5">
        <v>2</v>
      </c>
      <c r="H22" s="5">
        <v>2</v>
      </c>
    </row>
    <row r="23" spans="1:8" x14ac:dyDescent="0.25">
      <c r="A23" s="2" t="s">
        <v>305</v>
      </c>
      <c r="B23" s="2" t="s">
        <v>137</v>
      </c>
      <c r="F23" s="22">
        <f t="shared" si="0"/>
        <v>16</v>
      </c>
      <c r="G23" s="5">
        <v>1</v>
      </c>
      <c r="H23" s="5">
        <v>15</v>
      </c>
    </row>
    <row r="24" spans="1:8" x14ac:dyDescent="0.25">
      <c r="A24" s="2" t="s">
        <v>306</v>
      </c>
      <c r="B24" s="2" t="s">
        <v>292</v>
      </c>
      <c r="F24" s="22">
        <f t="shared" si="0"/>
        <v>4</v>
      </c>
      <c r="G24" s="5">
        <v>3</v>
      </c>
      <c r="H24" s="5">
        <v>1</v>
      </c>
    </row>
    <row r="25" spans="1:8" x14ac:dyDescent="0.25">
      <c r="F25" s="22"/>
      <c r="G25" s="2"/>
      <c r="H25" s="2"/>
    </row>
    <row r="26" spans="1:8" x14ac:dyDescent="0.25">
      <c r="G26" s="8"/>
      <c r="H26" s="8"/>
    </row>
    <row r="27" spans="1:8" x14ac:dyDescent="0.25">
      <c r="G27" s="8" t="s">
        <v>38</v>
      </c>
      <c r="H27" s="8" t="s">
        <v>39</v>
      </c>
    </row>
    <row r="28" spans="1:8" x14ac:dyDescent="0.25">
      <c r="A28" s="6" t="s">
        <v>40</v>
      </c>
      <c r="C28" s="6"/>
      <c r="F28" s="37">
        <f>SUM(G28:H28)</f>
        <v>16</v>
      </c>
      <c r="G28" s="37">
        <f>SUM(G29:G45)</f>
        <v>16</v>
      </c>
      <c r="H28" s="37">
        <f>SUM(H29:H45)</f>
        <v>0</v>
      </c>
    </row>
    <row r="29" spans="1:8" x14ac:dyDescent="0.25">
      <c r="A29" s="2" t="s">
        <v>294</v>
      </c>
      <c r="B29" s="2" t="s">
        <v>290</v>
      </c>
      <c r="D29" s="6"/>
      <c r="E29" s="6"/>
      <c r="F29" s="22">
        <f>SUM(G29:H29)</f>
        <v>10</v>
      </c>
      <c r="G29" s="38">
        <v>10</v>
      </c>
      <c r="H29" s="38">
        <v>0</v>
      </c>
    </row>
    <row r="30" spans="1:8" x14ac:dyDescent="0.25">
      <c r="A30" s="2" t="s">
        <v>295</v>
      </c>
      <c r="B30" s="2" t="s">
        <v>16</v>
      </c>
      <c r="D30" s="6"/>
      <c r="E30" s="6"/>
      <c r="F30" s="22">
        <f t="shared" ref="F30:F45" si="1">SUM(G30:H30)</f>
        <v>0</v>
      </c>
      <c r="G30" s="38">
        <v>0</v>
      </c>
      <c r="H30" s="38">
        <v>0</v>
      </c>
    </row>
    <row r="31" spans="1:8" x14ac:dyDescent="0.25">
      <c r="A31" s="2" t="s">
        <v>296</v>
      </c>
      <c r="B31" s="2" t="s">
        <v>186</v>
      </c>
      <c r="D31" s="6"/>
      <c r="E31" s="6"/>
      <c r="F31" s="22">
        <f t="shared" si="1"/>
        <v>0</v>
      </c>
      <c r="G31" s="38">
        <v>0</v>
      </c>
      <c r="H31" s="38">
        <v>0</v>
      </c>
    </row>
    <row r="32" spans="1:8" x14ac:dyDescent="0.25">
      <c r="A32" s="2" t="s">
        <v>297</v>
      </c>
      <c r="B32" s="2" t="s">
        <v>19</v>
      </c>
      <c r="D32" s="6"/>
      <c r="E32" s="6"/>
      <c r="F32" s="22">
        <f t="shared" si="1"/>
        <v>0</v>
      </c>
      <c r="G32" s="38">
        <v>0</v>
      </c>
      <c r="H32" s="38">
        <v>0</v>
      </c>
    </row>
    <row r="33" spans="1:8" x14ac:dyDescent="0.25">
      <c r="A33" s="2" t="s">
        <v>294</v>
      </c>
      <c r="B33" s="2" t="s">
        <v>22</v>
      </c>
      <c r="D33" s="6"/>
      <c r="E33" s="6"/>
      <c r="F33" s="22">
        <f t="shared" si="1"/>
        <v>1</v>
      </c>
      <c r="G33" s="38">
        <v>1</v>
      </c>
      <c r="H33" s="38">
        <v>0</v>
      </c>
    </row>
    <row r="34" spans="1:8" x14ac:dyDescent="0.25">
      <c r="A34" s="2" t="s">
        <v>298</v>
      </c>
      <c r="B34" s="2" t="s">
        <v>21</v>
      </c>
      <c r="D34" s="6"/>
      <c r="E34" s="6"/>
      <c r="F34" s="22">
        <f t="shared" si="1"/>
        <v>0</v>
      </c>
      <c r="G34" s="38">
        <v>0</v>
      </c>
      <c r="H34" s="38">
        <v>0</v>
      </c>
    </row>
    <row r="35" spans="1:8" x14ac:dyDescent="0.25">
      <c r="A35" s="2" t="s">
        <v>299</v>
      </c>
      <c r="B35" s="2" t="s">
        <v>288</v>
      </c>
      <c r="D35" s="6"/>
      <c r="E35" s="6"/>
      <c r="F35" s="22">
        <f t="shared" si="1"/>
        <v>0</v>
      </c>
      <c r="G35" s="38">
        <v>0</v>
      </c>
      <c r="H35" s="38">
        <v>0</v>
      </c>
    </row>
    <row r="36" spans="1:8" x14ac:dyDescent="0.25">
      <c r="A36" s="2" t="s">
        <v>337</v>
      </c>
      <c r="B36" s="2" t="s">
        <v>340</v>
      </c>
      <c r="D36" s="6"/>
      <c r="E36" s="6"/>
      <c r="F36" s="22">
        <f t="shared" si="1"/>
        <v>2</v>
      </c>
      <c r="G36" s="38">
        <v>2</v>
      </c>
      <c r="H36" s="38">
        <v>0</v>
      </c>
    </row>
    <row r="37" spans="1:8" x14ac:dyDescent="0.25">
      <c r="A37" s="2" t="s">
        <v>338</v>
      </c>
      <c r="B37" s="2" t="s">
        <v>24</v>
      </c>
      <c r="D37" s="6"/>
      <c r="E37" s="6"/>
      <c r="F37" s="22">
        <f t="shared" si="1"/>
        <v>0</v>
      </c>
      <c r="G37" s="38">
        <v>0</v>
      </c>
      <c r="H37" s="38">
        <v>0</v>
      </c>
    </row>
    <row r="38" spans="1:8" x14ac:dyDescent="0.25">
      <c r="A38" s="2" t="s">
        <v>310</v>
      </c>
      <c r="B38" s="2" t="s">
        <v>311</v>
      </c>
      <c r="D38" s="6"/>
      <c r="E38" s="6"/>
      <c r="F38" s="22">
        <f t="shared" si="1"/>
        <v>0</v>
      </c>
      <c r="G38" s="38">
        <v>0</v>
      </c>
      <c r="H38" s="38">
        <v>0</v>
      </c>
    </row>
    <row r="39" spans="1:8" x14ac:dyDescent="0.25">
      <c r="A39" s="2" t="s">
        <v>300</v>
      </c>
      <c r="B39" s="2" t="s">
        <v>17</v>
      </c>
      <c r="D39" s="6"/>
      <c r="E39" s="6"/>
      <c r="F39" s="22">
        <f t="shared" si="1"/>
        <v>2</v>
      </c>
      <c r="G39" s="38">
        <v>2</v>
      </c>
      <c r="H39" s="38">
        <v>0</v>
      </c>
    </row>
    <row r="40" spans="1:8" x14ac:dyDescent="0.25">
      <c r="A40" s="2" t="s">
        <v>301</v>
      </c>
      <c r="B40" s="2" t="s">
        <v>135</v>
      </c>
      <c r="D40" s="6"/>
      <c r="E40" s="6"/>
      <c r="F40" s="22">
        <f t="shared" si="1"/>
        <v>1</v>
      </c>
      <c r="G40" s="38">
        <v>1</v>
      </c>
      <c r="H40" s="38">
        <v>0</v>
      </c>
    </row>
    <row r="41" spans="1:8" x14ac:dyDescent="0.25">
      <c r="A41" s="2" t="s">
        <v>302</v>
      </c>
      <c r="B41" s="2" t="s">
        <v>136</v>
      </c>
      <c r="D41" s="6"/>
      <c r="E41" s="6"/>
      <c r="F41" s="22">
        <f t="shared" si="1"/>
        <v>0</v>
      </c>
      <c r="G41" s="38">
        <v>0</v>
      </c>
      <c r="H41" s="38">
        <v>0</v>
      </c>
    </row>
    <row r="42" spans="1:8" x14ac:dyDescent="0.25">
      <c r="A42" s="2" t="s">
        <v>303</v>
      </c>
      <c r="B42" s="2" t="s">
        <v>18</v>
      </c>
      <c r="D42" s="6"/>
      <c r="E42" s="6"/>
      <c r="F42" s="22">
        <f t="shared" si="1"/>
        <v>0</v>
      </c>
      <c r="G42" s="38">
        <v>0</v>
      </c>
      <c r="H42" s="38">
        <v>0</v>
      </c>
    </row>
    <row r="43" spans="1:8" x14ac:dyDescent="0.25">
      <c r="A43" s="2" t="s">
        <v>304</v>
      </c>
      <c r="B43" s="2" t="s">
        <v>25</v>
      </c>
      <c r="D43" s="6"/>
      <c r="E43" s="6"/>
      <c r="F43" s="22">
        <f t="shared" si="1"/>
        <v>0</v>
      </c>
      <c r="G43" s="38">
        <v>0</v>
      </c>
      <c r="H43" s="38">
        <v>0</v>
      </c>
    </row>
    <row r="44" spans="1:8" x14ac:dyDescent="0.25">
      <c r="A44" s="2" t="s">
        <v>305</v>
      </c>
      <c r="B44" s="2" t="s">
        <v>137</v>
      </c>
      <c r="D44" s="6"/>
      <c r="E44" s="6"/>
      <c r="F44" s="22">
        <f t="shared" si="1"/>
        <v>0</v>
      </c>
      <c r="G44" s="38">
        <v>0</v>
      </c>
      <c r="H44" s="38">
        <v>0</v>
      </c>
    </row>
    <row r="45" spans="1:8" x14ac:dyDescent="0.25">
      <c r="A45" s="2" t="s">
        <v>306</v>
      </c>
      <c r="B45" s="2" t="s">
        <v>293</v>
      </c>
      <c r="D45" s="6"/>
      <c r="E45" s="6"/>
      <c r="F45" s="22">
        <f t="shared" si="1"/>
        <v>0</v>
      </c>
      <c r="G45" s="38">
        <v>0</v>
      </c>
      <c r="H45" s="38">
        <v>0</v>
      </c>
    </row>
    <row r="46" spans="1:8" x14ac:dyDescent="0.25">
      <c r="A46" s="6"/>
      <c r="D46" s="6"/>
      <c r="E46" s="6"/>
      <c r="F46" s="8"/>
    </row>
    <row r="47" spans="1:8" x14ac:dyDescent="0.25">
      <c r="A47" s="6"/>
      <c r="D47" s="6"/>
      <c r="E47" s="6"/>
      <c r="F47" s="8"/>
    </row>
    <row r="48" spans="1:8" x14ac:dyDescent="0.25">
      <c r="A48" s="6" t="s">
        <v>42</v>
      </c>
      <c r="B48" s="6"/>
      <c r="C48" s="6"/>
      <c r="D48" s="6"/>
      <c r="E48" s="6"/>
      <c r="F48" s="37">
        <f>SUM(F49:F65)</f>
        <v>0</v>
      </c>
    </row>
    <row r="49" spans="1:6" x14ac:dyDescent="0.25">
      <c r="A49" s="2" t="s">
        <v>294</v>
      </c>
      <c r="B49" s="2" t="s">
        <v>48</v>
      </c>
      <c r="F49" s="38">
        <v>0</v>
      </c>
    </row>
    <row r="50" spans="1:6" x14ac:dyDescent="0.25">
      <c r="A50" s="2" t="s">
        <v>295</v>
      </c>
      <c r="B50" s="2" t="s">
        <v>16</v>
      </c>
      <c r="F50" s="38">
        <v>0</v>
      </c>
    </row>
    <row r="51" spans="1:6" x14ac:dyDescent="0.25">
      <c r="A51" s="2" t="s">
        <v>296</v>
      </c>
      <c r="B51" s="2" t="s">
        <v>186</v>
      </c>
      <c r="F51" s="38"/>
    </row>
    <row r="52" spans="1:6" x14ac:dyDescent="0.25">
      <c r="A52" s="2" t="s">
        <v>297</v>
      </c>
      <c r="B52" s="2" t="s">
        <v>19</v>
      </c>
      <c r="F52" s="38">
        <v>0</v>
      </c>
    </row>
    <row r="53" spans="1:6" ht="12" customHeight="1" x14ac:dyDescent="0.25">
      <c r="A53" s="2" t="s">
        <v>294</v>
      </c>
      <c r="B53" s="2" t="s">
        <v>22</v>
      </c>
      <c r="F53" s="38">
        <v>0</v>
      </c>
    </row>
    <row r="54" spans="1:6" x14ac:dyDescent="0.25">
      <c r="A54" s="2" t="s">
        <v>298</v>
      </c>
      <c r="B54" s="2" t="s">
        <v>21</v>
      </c>
      <c r="F54" s="38">
        <v>0</v>
      </c>
    </row>
    <row r="55" spans="1:6" x14ac:dyDescent="0.25">
      <c r="A55" s="2" t="s">
        <v>299</v>
      </c>
      <c r="B55" s="2" t="s">
        <v>288</v>
      </c>
      <c r="F55" s="38">
        <v>0</v>
      </c>
    </row>
    <row r="56" spans="1:6" x14ac:dyDescent="0.25">
      <c r="A56" s="2" t="s">
        <v>337</v>
      </c>
      <c r="B56" s="2" t="s">
        <v>339</v>
      </c>
      <c r="F56" s="38">
        <v>0</v>
      </c>
    </row>
    <row r="57" spans="1:6" x14ac:dyDescent="0.25">
      <c r="A57" s="2" t="s">
        <v>338</v>
      </c>
      <c r="B57" s="2" t="s">
        <v>24</v>
      </c>
      <c r="F57" s="38">
        <v>0</v>
      </c>
    </row>
    <row r="58" spans="1:6" x14ac:dyDescent="0.25">
      <c r="A58" s="2" t="s">
        <v>310</v>
      </c>
      <c r="B58" s="2" t="s">
        <v>311</v>
      </c>
      <c r="F58" s="38">
        <v>0</v>
      </c>
    </row>
    <row r="59" spans="1:6" x14ac:dyDescent="0.25">
      <c r="A59" s="2" t="s">
        <v>300</v>
      </c>
      <c r="B59" s="2" t="s">
        <v>17</v>
      </c>
      <c r="F59" s="38">
        <v>0</v>
      </c>
    </row>
    <row r="60" spans="1:6" x14ac:dyDescent="0.25">
      <c r="A60" s="2" t="s">
        <v>301</v>
      </c>
      <c r="B60" s="2" t="s">
        <v>135</v>
      </c>
      <c r="F60" s="38">
        <v>0</v>
      </c>
    </row>
    <row r="61" spans="1:6" x14ac:dyDescent="0.25">
      <c r="A61" s="2" t="s">
        <v>302</v>
      </c>
      <c r="B61" s="2" t="s">
        <v>136</v>
      </c>
      <c r="F61" s="38">
        <v>0</v>
      </c>
    </row>
    <row r="62" spans="1:6" x14ac:dyDescent="0.25">
      <c r="A62" s="2" t="s">
        <v>303</v>
      </c>
      <c r="B62" s="2" t="s">
        <v>18</v>
      </c>
      <c r="F62" s="38"/>
    </row>
    <row r="63" spans="1:6" x14ac:dyDescent="0.25">
      <c r="A63" s="2" t="s">
        <v>304</v>
      </c>
      <c r="B63" s="2" t="s">
        <v>25</v>
      </c>
      <c r="F63" s="38">
        <v>0</v>
      </c>
    </row>
    <row r="64" spans="1:6" x14ac:dyDescent="0.25">
      <c r="A64" s="2" t="s">
        <v>305</v>
      </c>
      <c r="B64" s="2" t="s">
        <v>137</v>
      </c>
      <c r="F64" s="38"/>
    </row>
    <row r="65" spans="1:6" x14ac:dyDescent="0.25">
      <c r="A65" s="2" t="s">
        <v>306</v>
      </c>
      <c r="B65" s="2" t="s">
        <v>293</v>
      </c>
      <c r="F65" s="38">
        <v>0</v>
      </c>
    </row>
    <row r="67" spans="1:6" x14ac:dyDescent="0.25">
      <c r="B67" s="6" t="s">
        <v>36</v>
      </c>
      <c r="C67" s="6"/>
      <c r="D67" s="6"/>
      <c r="E67" s="6"/>
      <c r="F67" s="37">
        <f>SUM(F68:F70)</f>
        <v>5</v>
      </c>
    </row>
    <row r="68" spans="1:6" x14ac:dyDescent="0.25">
      <c r="B68" s="2" t="s">
        <v>7</v>
      </c>
      <c r="F68" s="38">
        <v>5</v>
      </c>
    </row>
    <row r="69" spans="1:6" x14ac:dyDescent="0.25">
      <c r="A69" s="2" t="s">
        <v>3</v>
      </c>
      <c r="B69" s="2" t="s">
        <v>8</v>
      </c>
      <c r="F69" s="38">
        <v>0</v>
      </c>
    </row>
    <row r="70" spans="1:6" x14ac:dyDescent="0.25">
      <c r="B70" s="2" t="s">
        <v>27</v>
      </c>
      <c r="F70" s="38"/>
    </row>
    <row r="72" spans="1:6" x14ac:dyDescent="0.25">
      <c r="A72" s="6" t="s">
        <v>330</v>
      </c>
      <c r="B72" s="6"/>
    </row>
    <row r="73" spans="1:6" x14ac:dyDescent="0.25">
      <c r="F73" s="218">
        <f>SUM(F74:F78)</f>
        <v>153</v>
      </c>
    </row>
    <row r="74" spans="1:6" x14ac:dyDescent="0.25">
      <c r="A74" s="2" t="s">
        <v>331</v>
      </c>
      <c r="F74" s="5">
        <v>101</v>
      </c>
    </row>
    <row r="75" spans="1:6" x14ac:dyDescent="0.25">
      <c r="A75" s="2" t="s">
        <v>332</v>
      </c>
      <c r="F75" s="5">
        <v>22</v>
      </c>
    </row>
    <row r="76" spans="1:6" x14ac:dyDescent="0.25">
      <c r="A76" s="2" t="s">
        <v>333</v>
      </c>
      <c r="F76" s="5">
        <v>23</v>
      </c>
    </row>
    <row r="77" spans="1:6" x14ac:dyDescent="0.25">
      <c r="A77" s="2" t="s">
        <v>334</v>
      </c>
      <c r="F77" s="5">
        <v>4</v>
      </c>
    </row>
    <row r="78" spans="1:6" x14ac:dyDescent="0.25">
      <c r="A78" s="2" t="s">
        <v>335</v>
      </c>
      <c r="F78" s="5">
        <v>3</v>
      </c>
    </row>
  </sheetData>
  <pageMargins left="0.75" right="0.75" top="1" bottom="1" header="0.5" footer="0.5"/>
  <pageSetup orientation="portrait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3"/>
  <sheetViews>
    <sheetView workbookViewId="0">
      <selection activeCell="J24" sqref="J24"/>
    </sheetView>
  </sheetViews>
  <sheetFormatPr defaultRowHeight="13.2" x14ac:dyDescent="0.25"/>
  <cols>
    <col min="4" max="4" width="10.5546875" customWidth="1"/>
  </cols>
  <sheetData>
    <row r="1" spans="1:9" x14ac:dyDescent="0.25">
      <c r="A1" s="248" t="s">
        <v>116</v>
      </c>
      <c r="B1" s="248"/>
      <c r="C1" s="248"/>
      <c r="D1" s="248"/>
      <c r="E1" s="248"/>
      <c r="F1" s="248"/>
      <c r="G1" s="248"/>
    </row>
    <row r="3" spans="1:9" x14ac:dyDescent="0.25">
      <c r="A3" s="19" t="s">
        <v>117</v>
      </c>
      <c r="B3" s="19"/>
      <c r="C3" s="19"/>
      <c r="D3" s="19"/>
      <c r="E3" s="2"/>
      <c r="F3" s="5">
        <v>2255</v>
      </c>
      <c r="G3" s="5"/>
      <c r="H3" s="5"/>
      <c r="I3" s="2"/>
    </row>
    <row r="4" spans="1:9" x14ac:dyDescent="0.25">
      <c r="A4" s="19" t="s">
        <v>118</v>
      </c>
      <c r="B4" s="19"/>
      <c r="C4" s="19"/>
      <c r="D4" s="19"/>
      <c r="E4" s="2"/>
      <c r="F4" s="5">
        <v>716</v>
      </c>
      <c r="G4" s="5"/>
      <c r="H4" s="5"/>
      <c r="I4" s="2"/>
    </row>
    <row r="5" spans="1:9" x14ac:dyDescent="0.25">
      <c r="A5" s="19" t="s">
        <v>119</v>
      </c>
      <c r="B5" s="19"/>
      <c r="C5" s="2"/>
      <c r="D5" s="2"/>
      <c r="E5" s="2"/>
      <c r="F5" s="5">
        <v>209</v>
      </c>
      <c r="G5" s="5"/>
      <c r="H5" s="5"/>
      <c r="I5" s="2"/>
    </row>
    <row r="6" spans="1:9" x14ac:dyDescent="0.25">
      <c r="A6" s="19" t="s">
        <v>28</v>
      </c>
      <c r="B6" s="19"/>
      <c r="C6" s="19"/>
      <c r="D6" s="2"/>
      <c r="E6" s="2"/>
      <c r="F6" s="5">
        <v>19</v>
      </c>
      <c r="G6" s="27"/>
      <c r="H6" s="5"/>
      <c r="I6" s="2"/>
    </row>
    <row r="7" spans="1:9" x14ac:dyDescent="0.25">
      <c r="A7" s="19" t="s">
        <v>120</v>
      </c>
      <c r="B7" s="19"/>
      <c r="C7" s="19"/>
      <c r="D7" s="2"/>
      <c r="E7" s="2"/>
      <c r="F7" s="27">
        <v>0.90900000000000003</v>
      </c>
      <c r="G7" s="27"/>
      <c r="H7" s="5"/>
      <c r="I7" s="2"/>
    </row>
    <row r="8" spans="1:9" x14ac:dyDescent="0.25">
      <c r="A8" s="19" t="s">
        <v>29</v>
      </c>
      <c r="B8" s="19"/>
      <c r="C8" s="2"/>
      <c r="D8" s="2"/>
      <c r="E8" s="15"/>
      <c r="F8" s="5">
        <v>293</v>
      </c>
      <c r="G8" s="5"/>
      <c r="H8" s="5"/>
      <c r="I8" s="2"/>
    </row>
    <row r="9" spans="1:9" x14ac:dyDescent="0.25">
      <c r="A9" s="2"/>
      <c r="B9" s="2"/>
      <c r="C9" s="15"/>
      <c r="D9" s="15" t="s">
        <v>30</v>
      </c>
      <c r="E9" s="5">
        <v>90</v>
      </c>
      <c r="F9" s="15"/>
      <c r="G9" s="5"/>
      <c r="H9" s="5"/>
      <c r="I9" s="2"/>
    </row>
    <row r="10" spans="1:9" x14ac:dyDescent="0.25">
      <c r="A10" s="2"/>
      <c r="B10" s="2"/>
      <c r="C10" s="15"/>
      <c r="D10" s="15" t="s">
        <v>121</v>
      </c>
      <c r="E10" s="5">
        <v>29</v>
      </c>
      <c r="F10" s="15"/>
      <c r="G10" s="5"/>
      <c r="H10" s="5"/>
      <c r="I10" s="2"/>
    </row>
    <row r="11" spans="1:9" x14ac:dyDescent="0.25">
      <c r="A11" s="2"/>
      <c r="B11" s="2"/>
      <c r="C11" s="261" t="s">
        <v>122</v>
      </c>
      <c r="D11" s="262"/>
      <c r="E11" s="5">
        <v>12</v>
      </c>
      <c r="F11" s="21"/>
      <c r="G11" s="5"/>
      <c r="H11" s="5"/>
      <c r="I11" s="2"/>
    </row>
    <row r="12" spans="1:9" x14ac:dyDescent="0.25">
      <c r="A12" s="2"/>
      <c r="B12" s="2"/>
      <c r="C12" s="15"/>
      <c r="D12" s="15" t="s">
        <v>36</v>
      </c>
      <c r="E12" s="5">
        <v>147</v>
      </c>
      <c r="F12" s="15"/>
      <c r="G12" s="5"/>
      <c r="H12" s="5"/>
      <c r="I12" s="2"/>
    </row>
    <row r="13" spans="1:9" x14ac:dyDescent="0.25">
      <c r="A13" s="2"/>
      <c r="B13" s="2"/>
      <c r="C13" s="15"/>
      <c r="D13" s="15" t="s">
        <v>123</v>
      </c>
      <c r="E13" s="5">
        <v>15</v>
      </c>
      <c r="F13" s="15"/>
      <c r="G13" s="5"/>
      <c r="H13" s="5"/>
      <c r="I13" s="2"/>
    </row>
    <row r="14" spans="1:9" x14ac:dyDescent="0.25">
      <c r="A14" s="19" t="s">
        <v>124</v>
      </c>
      <c r="B14" s="19"/>
      <c r="C14" s="19"/>
      <c r="D14" s="2"/>
      <c r="E14" s="15"/>
      <c r="F14" s="5">
        <v>318</v>
      </c>
      <c r="G14" s="5"/>
      <c r="H14" s="5"/>
      <c r="I14" s="2"/>
    </row>
    <row r="15" spans="1:9" x14ac:dyDescent="0.25">
      <c r="A15" s="2"/>
      <c r="B15" s="2"/>
      <c r="C15" s="2"/>
      <c r="D15" s="15" t="s">
        <v>38</v>
      </c>
      <c r="E15" s="5">
        <v>273</v>
      </c>
      <c r="F15" s="5"/>
      <c r="G15" s="5"/>
      <c r="H15" s="5"/>
      <c r="I15" s="2"/>
    </row>
    <row r="16" spans="1:9" x14ac:dyDescent="0.25">
      <c r="A16" s="2"/>
      <c r="B16" s="2"/>
      <c r="C16" s="2"/>
      <c r="D16" s="2" t="s">
        <v>125</v>
      </c>
      <c r="E16" s="5">
        <v>45</v>
      </c>
      <c r="F16" s="5"/>
      <c r="G16" s="5"/>
      <c r="H16" s="5"/>
      <c r="I16" s="2"/>
    </row>
    <row r="17" spans="1:9" x14ac:dyDescent="0.25">
      <c r="A17" s="19" t="s">
        <v>126</v>
      </c>
      <c r="B17" s="19"/>
      <c r="C17" s="19"/>
      <c r="D17" s="19"/>
      <c r="E17" s="2"/>
      <c r="F17" s="5">
        <v>55</v>
      </c>
      <c r="G17" s="5"/>
      <c r="H17" s="5"/>
      <c r="I17" s="2"/>
    </row>
    <row r="18" spans="1:9" x14ac:dyDescent="0.25">
      <c r="A18" s="19" t="s">
        <v>127</v>
      </c>
      <c r="B18" s="19"/>
      <c r="C18" s="19"/>
      <c r="D18" s="19"/>
      <c r="E18" s="19"/>
      <c r="F18" s="5">
        <v>62</v>
      </c>
      <c r="G18" s="5"/>
      <c r="H18" s="5"/>
      <c r="I18" s="2"/>
    </row>
    <row r="19" spans="1:9" x14ac:dyDescent="0.25">
      <c r="A19" s="19" t="s">
        <v>128</v>
      </c>
      <c r="B19" s="19"/>
      <c r="C19" s="19"/>
      <c r="D19" s="19"/>
      <c r="E19" s="19"/>
      <c r="F19" s="5">
        <v>161</v>
      </c>
      <c r="G19" s="5"/>
      <c r="H19" s="5"/>
      <c r="I19" s="2"/>
    </row>
    <row r="20" spans="1:9" x14ac:dyDescent="0.25">
      <c r="A20" s="19" t="s">
        <v>129</v>
      </c>
      <c r="B20" s="19" t="s">
        <v>130</v>
      </c>
      <c r="C20" s="19"/>
      <c r="D20" s="19"/>
      <c r="E20" s="19"/>
      <c r="F20" s="22" t="s">
        <v>322</v>
      </c>
      <c r="G20" s="27">
        <f>F4/F3</f>
        <v>0.31751662971175165</v>
      </c>
      <c r="H20" s="5"/>
      <c r="I20" s="2"/>
    </row>
    <row r="21" spans="1:9" x14ac:dyDescent="0.25">
      <c r="A21" s="19"/>
      <c r="B21" s="19" t="s">
        <v>131</v>
      </c>
      <c r="C21" s="19"/>
      <c r="D21" s="19"/>
      <c r="E21" s="19"/>
      <c r="F21" s="22" t="s">
        <v>323</v>
      </c>
      <c r="G21" s="27">
        <f>(F5-F6)/F4</f>
        <v>0.26536312849162014</v>
      </c>
      <c r="H21" s="5"/>
      <c r="I21" s="2"/>
    </row>
    <row r="22" spans="1:9" x14ac:dyDescent="0.25">
      <c r="A22" s="19" t="s">
        <v>132</v>
      </c>
      <c r="B22" s="19"/>
      <c r="C22" s="19"/>
      <c r="D22" s="19"/>
      <c r="E22" s="19"/>
      <c r="F22" s="23">
        <v>273700</v>
      </c>
      <c r="G22" s="5"/>
      <c r="H22" s="5"/>
      <c r="I22" s="2"/>
    </row>
    <row r="23" spans="1:9" x14ac:dyDescent="0.25">
      <c r="A23" s="19" t="s">
        <v>133</v>
      </c>
      <c r="B23" s="19"/>
      <c r="C23" s="19"/>
      <c r="D23" s="19"/>
      <c r="E23" s="19"/>
      <c r="F23" s="23">
        <v>130000</v>
      </c>
      <c r="G23" s="5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43"/>
  <sheetViews>
    <sheetView topLeftCell="A5" workbookViewId="0">
      <selection activeCell="A10" sqref="A10"/>
    </sheetView>
  </sheetViews>
  <sheetFormatPr defaultColWidth="9.109375" defaultRowHeight="13.2" x14ac:dyDescent="0.25"/>
  <cols>
    <col min="1" max="2" width="9.109375" style="24"/>
    <col min="3" max="3" width="12.6640625" style="20" customWidth="1"/>
    <col min="4" max="4" width="22.5546875" style="20" bestFit="1" customWidth="1"/>
    <col min="5" max="5" width="19.33203125" style="20" customWidth="1"/>
    <col min="6" max="6" width="21.6640625" style="24" bestFit="1" customWidth="1"/>
    <col min="7" max="7" width="12.88671875" style="24" customWidth="1"/>
    <col min="8" max="8" width="13" style="24" bestFit="1" customWidth="1"/>
    <col min="9" max="9" width="11.33203125" style="24" customWidth="1"/>
    <col min="10" max="16384" width="9.109375" style="24"/>
  </cols>
  <sheetData>
    <row r="1" spans="1:9" s="48" customFormat="1" x14ac:dyDescent="0.25">
      <c r="A1" s="81"/>
      <c r="B1" s="81"/>
      <c r="C1" s="81"/>
      <c r="D1" s="81"/>
      <c r="E1" s="118" t="s">
        <v>181</v>
      </c>
      <c r="F1" s="81"/>
      <c r="G1" s="81"/>
      <c r="H1" s="81"/>
      <c r="I1" s="81"/>
    </row>
    <row r="2" spans="1:9" s="48" customFormat="1" x14ac:dyDescent="0.25">
      <c r="A2" s="82"/>
      <c r="B2" s="82"/>
      <c r="C2" s="78"/>
      <c r="D2" s="78"/>
      <c r="E2" s="126" t="s">
        <v>411</v>
      </c>
      <c r="F2" s="82"/>
      <c r="G2" s="82"/>
      <c r="H2" s="82"/>
    </row>
    <row r="3" spans="1:9" s="48" customFormat="1" x14ac:dyDescent="0.25">
      <c r="A3" s="82"/>
      <c r="B3" s="82"/>
      <c r="C3" s="78"/>
      <c r="D3" s="78"/>
      <c r="E3" s="126"/>
      <c r="F3" s="82"/>
      <c r="G3" s="82"/>
      <c r="H3" s="82"/>
    </row>
    <row r="4" spans="1:9" x14ac:dyDescent="0.25">
      <c r="A4" s="119" t="s">
        <v>52</v>
      </c>
      <c r="B4" s="119"/>
      <c r="C4" s="120" t="s">
        <v>49</v>
      </c>
      <c r="D4" s="120" t="s">
        <v>314</v>
      </c>
      <c r="E4" s="120" t="s">
        <v>51</v>
      </c>
      <c r="F4" s="80"/>
      <c r="G4" s="76"/>
      <c r="H4" s="76"/>
      <c r="I4" s="48"/>
    </row>
    <row r="5" spans="1:9" x14ac:dyDescent="0.25">
      <c r="C5" s="121">
        <f>Laura!F7</f>
        <v>153</v>
      </c>
      <c r="D5" s="121">
        <f>Laura!G7</f>
        <v>134</v>
      </c>
      <c r="E5" s="121">
        <f>Laura!H7</f>
        <v>19</v>
      </c>
      <c r="F5" s="76"/>
      <c r="G5" s="76"/>
      <c r="H5" s="76"/>
      <c r="I5" s="48"/>
    </row>
    <row r="6" spans="1:9" x14ac:dyDescent="0.25">
      <c r="A6" s="76"/>
      <c r="B6" s="76"/>
      <c r="C6" s="78"/>
      <c r="D6" s="80"/>
      <c r="E6" s="80"/>
      <c r="F6" s="76"/>
      <c r="G6" s="120" t="s">
        <v>113</v>
      </c>
      <c r="H6" s="76"/>
      <c r="I6" s="48"/>
    </row>
    <row r="7" spans="1:9" x14ac:dyDescent="0.25">
      <c r="A7" s="119" t="s">
        <v>56</v>
      </c>
      <c r="B7" s="123"/>
      <c r="C7" s="120" t="s">
        <v>49</v>
      </c>
      <c r="D7" s="120" t="s">
        <v>53</v>
      </c>
      <c r="E7" s="120" t="s">
        <v>54</v>
      </c>
      <c r="F7" s="120" t="s">
        <v>357</v>
      </c>
      <c r="G7" s="120" t="s">
        <v>55</v>
      </c>
      <c r="H7" s="76"/>
      <c r="I7" s="48"/>
    </row>
    <row r="8" spans="1:9" x14ac:dyDescent="0.25">
      <c r="A8" s="76"/>
      <c r="B8" s="77"/>
      <c r="C8" s="121">
        <f>Sheryl!F7</f>
        <v>11</v>
      </c>
      <c r="D8" s="124" t="str">
        <f>Offers!A3</f>
        <v>Jeff Moore</v>
      </c>
      <c r="E8" s="124" t="str">
        <f>Offers!G3</f>
        <v>Beth Perlman</v>
      </c>
      <c r="F8" s="124" t="str">
        <f>Offers!E3</f>
        <v>A - RHI</v>
      </c>
      <c r="G8" s="125">
        <f>Offers!C3</f>
        <v>36731</v>
      </c>
      <c r="H8" s="76"/>
      <c r="I8" s="48"/>
    </row>
    <row r="9" spans="1:9" x14ac:dyDescent="0.25">
      <c r="A9" s="76"/>
      <c r="B9" s="77"/>
      <c r="C9" s="122"/>
      <c r="D9" s="124" t="str">
        <f>Offers!A4</f>
        <v>Troy Williams</v>
      </c>
      <c r="E9" s="124" t="str">
        <f>Offers!G4</f>
        <v>Beth Perlman</v>
      </c>
      <c r="F9" s="124" t="str">
        <f>Offers!E4</f>
        <v>ER - MB</v>
      </c>
      <c r="G9" s="125">
        <f>Offers!C4</f>
        <v>36731</v>
      </c>
      <c r="H9" s="76"/>
      <c r="I9" s="48"/>
    </row>
    <row r="10" spans="1:9" x14ac:dyDescent="0.25">
      <c r="A10" s="76"/>
      <c r="B10" s="77"/>
      <c r="C10" s="122"/>
      <c r="D10" s="124" t="str">
        <f>Offers!A5</f>
        <v>Ying (Sandy)  Chen</v>
      </c>
      <c r="E10" s="124" t="str">
        <f>Offers!G5</f>
        <v>Beth Perlman</v>
      </c>
      <c r="F10" s="124" t="str">
        <f>Offers!E5</f>
        <v>ER - MB</v>
      </c>
      <c r="G10" s="125">
        <f>Offers!C5</f>
        <v>36731</v>
      </c>
      <c r="H10" s="76"/>
      <c r="I10" s="48"/>
    </row>
    <row r="11" spans="1:9" x14ac:dyDescent="0.25">
      <c r="A11" s="76"/>
      <c r="B11" s="77"/>
      <c r="C11" s="122"/>
      <c r="D11" s="124" t="str">
        <f>Offers!A6</f>
        <v>Paul O'Neal</v>
      </c>
      <c r="E11" s="124" t="str">
        <f>Offers!G6</f>
        <v>Beth Perlman</v>
      </c>
      <c r="F11" s="124" t="str">
        <f>Offers!E6</f>
        <v>A - Eminent Resources</v>
      </c>
      <c r="G11" s="125">
        <f>Offers!C6</f>
        <v>36738</v>
      </c>
      <c r="H11" s="76"/>
      <c r="I11" s="48"/>
    </row>
    <row r="12" spans="1:9" x14ac:dyDescent="0.25">
      <c r="A12" s="76"/>
      <c r="B12" s="77"/>
      <c r="C12" s="122"/>
      <c r="D12" s="124" t="str">
        <f>Offers!A7</f>
        <v>Kumaran Sivaprakasam</v>
      </c>
      <c r="E12" s="124" t="str">
        <f>Offers!G7</f>
        <v>Beth Perlman</v>
      </c>
      <c r="F12" s="124" t="str">
        <f>Offers!E7</f>
        <v>A - TIG First Source</v>
      </c>
      <c r="G12" s="125">
        <f>Offers!C7</f>
        <v>36738</v>
      </c>
      <c r="H12" s="76"/>
      <c r="I12" s="48"/>
    </row>
    <row r="13" spans="1:9" x14ac:dyDescent="0.25">
      <c r="A13" s="76"/>
      <c r="B13" s="77"/>
      <c r="C13" s="122"/>
      <c r="D13" s="124" t="str">
        <f>Offers!A8</f>
        <v>Kostyantyn Boryshpol</v>
      </c>
      <c r="E13" s="124" t="str">
        <f>Offers!G8</f>
        <v>Jay Webb</v>
      </c>
      <c r="F13" s="124" t="str">
        <f>Offers!E8</f>
        <v>A - Clientsoft</v>
      </c>
      <c r="G13" s="125">
        <f>Offers!C8</f>
        <v>36801</v>
      </c>
      <c r="H13" s="76"/>
      <c r="I13" s="48"/>
    </row>
    <row r="14" spans="1:9" x14ac:dyDescent="0.25">
      <c r="A14" s="76"/>
      <c r="B14" s="77"/>
      <c r="C14" s="122"/>
      <c r="D14" s="124" t="str">
        <f>Offers!A9</f>
        <v>Shannon Powers</v>
      </c>
      <c r="E14" s="124" t="str">
        <f>Offers!G9</f>
        <v>Beth Perlman</v>
      </c>
      <c r="F14" s="124" t="str">
        <f>Offers!E9</f>
        <v>R - Yannis Tzamouranis</v>
      </c>
      <c r="G14" s="125">
        <f>Offers!C9</f>
        <v>36752</v>
      </c>
      <c r="H14" s="76"/>
      <c r="I14" s="48"/>
    </row>
    <row r="15" spans="1:9" x14ac:dyDescent="0.25">
      <c r="A15" s="76"/>
      <c r="B15" s="77"/>
      <c r="C15" s="122"/>
      <c r="D15" s="124" t="str">
        <f>Offers!A10</f>
        <v>Elaine Tombaugh</v>
      </c>
      <c r="E15" s="124" t="str">
        <f>Offers!G10</f>
        <v>Steve Hotte</v>
      </c>
      <c r="F15" s="124" t="str">
        <f>Offers!E10</f>
        <v>R - Ahmad Mouselli</v>
      </c>
      <c r="G15" s="125">
        <f>Offers!C10</f>
        <v>36724</v>
      </c>
      <c r="H15" s="76"/>
      <c r="I15" s="48"/>
    </row>
    <row r="16" spans="1:9" x14ac:dyDescent="0.25">
      <c r="A16" s="76"/>
      <c r="B16" s="77"/>
      <c r="C16" s="122"/>
      <c r="D16" s="124" t="str">
        <f>Offers!A11</f>
        <v>Sandra McCary</v>
      </c>
      <c r="E16" s="124" t="str">
        <f>Offers!G11</f>
        <v>Steve Hotte</v>
      </c>
      <c r="F16" s="124" t="str">
        <f>Offers!E11</f>
        <v>R - Dori Cooper</v>
      </c>
      <c r="G16" s="125">
        <f>Offers!C11</f>
        <v>36731</v>
      </c>
      <c r="H16" s="76"/>
      <c r="I16" s="48"/>
    </row>
    <row r="17" spans="1:10" x14ac:dyDescent="0.25">
      <c r="A17" s="76"/>
      <c r="B17" s="77"/>
      <c r="C17" s="122"/>
      <c r="D17" s="124" t="str">
        <f>Offers!A12</f>
        <v>Craig Teel</v>
      </c>
      <c r="E17" s="124" t="str">
        <f>Offers!G12</f>
        <v>Steve Hotte</v>
      </c>
      <c r="F17" s="124" t="str">
        <f>Offers!E12</f>
        <v>A - Bidding Network</v>
      </c>
      <c r="G17" s="125">
        <f>Offers!C12</f>
        <v>36738</v>
      </c>
      <c r="H17" s="76"/>
      <c r="I17" s="48"/>
    </row>
    <row r="18" spans="1:10" x14ac:dyDescent="0.25">
      <c r="A18" s="76"/>
      <c r="B18" s="77"/>
      <c r="C18" s="122"/>
      <c r="D18" s="124" t="str">
        <f>Offers!A13</f>
        <v>Mark Mooney</v>
      </c>
      <c r="E18" s="124" t="str">
        <f>Offers!G13</f>
        <v>Jenny Rub</v>
      </c>
      <c r="F18" s="124" t="str">
        <f>Offers!E13</f>
        <v>A - Icon Info Cslt</v>
      </c>
      <c r="G18" s="125" t="str">
        <f>Offers!C13</f>
        <v>N/A</v>
      </c>
      <c r="H18" s="76"/>
      <c r="I18" s="48"/>
    </row>
    <row r="19" spans="1:10" s="48" customFormat="1" x14ac:dyDescent="0.25">
      <c r="A19" s="76"/>
      <c r="B19" s="77"/>
      <c r="C19" s="189"/>
      <c r="D19" s="80"/>
      <c r="E19" s="80"/>
      <c r="F19" s="80"/>
      <c r="G19" s="190"/>
      <c r="H19" s="76"/>
    </row>
    <row r="20" spans="1:10" x14ac:dyDescent="0.25">
      <c r="A20" s="119" t="s">
        <v>58</v>
      </c>
      <c r="B20" s="119"/>
      <c r="C20" s="120" t="s">
        <v>49</v>
      </c>
      <c r="D20" s="120" t="s">
        <v>53</v>
      </c>
      <c r="E20" s="120" t="s">
        <v>54</v>
      </c>
      <c r="F20" s="246" t="s">
        <v>57</v>
      </c>
      <c r="G20" s="246"/>
      <c r="H20" s="76"/>
      <c r="I20" s="48"/>
    </row>
    <row r="21" spans="1:10" x14ac:dyDescent="0.25">
      <c r="C21" s="121">
        <f>Sheryl!F31</f>
        <v>1</v>
      </c>
      <c r="D21" s="124" t="str">
        <f>Decline!A2</f>
        <v>Mark Mooney</v>
      </c>
      <c r="E21" s="124" t="str">
        <f>Decline!E2</f>
        <v>Jenny Rub</v>
      </c>
      <c r="F21" s="247" t="str">
        <f>Decline!F2</f>
        <v>Compensation</v>
      </c>
      <c r="G21" s="247"/>
      <c r="H21" s="77"/>
      <c r="I21" s="48"/>
    </row>
    <row r="22" spans="1:10" x14ac:dyDescent="0.25">
      <c r="C22" s="121"/>
      <c r="D22" s="124"/>
      <c r="E22" s="124"/>
      <c r="F22" s="124"/>
      <c r="G22" s="124"/>
      <c r="H22" s="77"/>
      <c r="I22" s="48"/>
    </row>
    <row r="23" spans="1:10" x14ac:dyDescent="0.25">
      <c r="C23" s="121"/>
      <c r="D23" s="124"/>
      <c r="E23" s="124"/>
      <c r="F23" s="124"/>
      <c r="G23" s="124"/>
      <c r="H23" s="77"/>
      <c r="I23" s="48"/>
    </row>
    <row r="24" spans="1:10" s="48" customFormat="1" x14ac:dyDescent="0.25">
      <c r="A24" s="76"/>
      <c r="B24" s="76"/>
      <c r="C24" s="109"/>
      <c r="D24" s="80"/>
      <c r="E24" s="80"/>
      <c r="F24" s="76"/>
    </row>
    <row r="25" spans="1:10" x14ac:dyDescent="0.25">
      <c r="A25" s="119" t="s">
        <v>64</v>
      </c>
      <c r="B25" s="119"/>
      <c r="C25" s="120" t="s">
        <v>49</v>
      </c>
      <c r="D25" s="120" t="s">
        <v>59</v>
      </c>
      <c r="E25" s="120" t="s">
        <v>60</v>
      </c>
      <c r="F25" s="120" t="s">
        <v>61</v>
      </c>
      <c r="G25" s="120" t="s">
        <v>62</v>
      </c>
      <c r="H25" s="120" t="s">
        <v>63</v>
      </c>
      <c r="I25" s="119" t="s">
        <v>115</v>
      </c>
      <c r="J25" s="48"/>
    </row>
    <row r="26" spans="1:10" x14ac:dyDescent="0.25">
      <c r="C26" s="121">
        <f>SUM(D26:I26)</f>
        <v>24</v>
      </c>
      <c r="D26" s="121">
        <f>Sheryl!F52</f>
        <v>9</v>
      </c>
      <c r="E26" s="121">
        <f>Sheryl!F58</f>
        <v>10</v>
      </c>
      <c r="F26" s="121">
        <f>Sheryl!F60</f>
        <v>0</v>
      </c>
      <c r="G26" s="121">
        <f>Laura!F67</f>
        <v>5</v>
      </c>
      <c r="H26" s="121">
        <f>Sheryl!F63</f>
        <v>0</v>
      </c>
      <c r="I26" s="121">
        <f>Sheryl!F65</f>
        <v>0</v>
      </c>
      <c r="J26" s="48"/>
    </row>
    <row r="27" spans="1:10" x14ac:dyDescent="0.25">
      <c r="A27" s="76"/>
      <c r="B27" s="76"/>
      <c r="C27" s="109"/>
      <c r="D27" s="109"/>
      <c r="E27" s="109"/>
      <c r="F27" s="109"/>
      <c r="G27" s="109"/>
      <c r="H27" s="109"/>
      <c r="I27" s="109"/>
      <c r="J27" s="48"/>
    </row>
    <row r="28" spans="1:10" x14ac:dyDescent="0.25">
      <c r="A28" s="76"/>
      <c r="B28" s="76"/>
      <c r="C28" s="80"/>
      <c r="D28" s="80"/>
      <c r="E28" s="80"/>
      <c r="F28" s="76"/>
      <c r="G28" s="76"/>
      <c r="H28" s="76"/>
      <c r="I28" s="76"/>
      <c r="J28" s="48"/>
    </row>
    <row r="29" spans="1:10" x14ac:dyDescent="0.25">
      <c r="A29" s="245" t="s">
        <v>70</v>
      </c>
      <c r="B29" s="245"/>
      <c r="C29" s="245"/>
      <c r="D29" s="120" t="s">
        <v>65</v>
      </c>
      <c r="E29" s="120" t="s">
        <v>66</v>
      </c>
      <c r="F29" s="120" t="s">
        <v>67</v>
      </c>
      <c r="G29" s="119" t="s">
        <v>68</v>
      </c>
      <c r="H29" s="119" t="s">
        <v>349</v>
      </c>
      <c r="I29" s="76"/>
      <c r="J29" s="48"/>
    </row>
    <row r="30" spans="1:10" x14ac:dyDescent="0.25">
      <c r="D30" s="116">
        <f>Sheryl!F53</f>
        <v>6</v>
      </c>
      <c r="E30" s="117">
        <f>Sheryl!F54</f>
        <v>0</v>
      </c>
      <c r="F30" s="116">
        <f>Sheryl!F55</f>
        <v>3</v>
      </c>
      <c r="G30" s="185">
        <f>Sheryl!H53</f>
        <v>78200</v>
      </c>
      <c r="H30" s="185">
        <f>Sheryl!H55</f>
        <v>15000</v>
      </c>
      <c r="I30" s="228"/>
      <c r="J30" s="48"/>
    </row>
    <row r="31" spans="1:10" x14ac:dyDescent="0.25">
      <c r="A31" s="110"/>
      <c r="B31" s="110"/>
      <c r="C31" s="110"/>
      <c r="D31" s="111"/>
      <c r="E31" s="112"/>
      <c r="F31" s="111"/>
      <c r="G31" s="113"/>
      <c r="H31" s="114"/>
      <c r="I31" s="115"/>
      <c r="J31" s="48"/>
    </row>
    <row r="32" spans="1:10" x14ac:dyDescent="0.25">
      <c r="A32" s="119" t="s">
        <v>72</v>
      </c>
      <c r="B32" s="119"/>
      <c r="C32" s="120" t="s">
        <v>49</v>
      </c>
      <c r="D32" s="120" t="s">
        <v>65</v>
      </c>
      <c r="E32" s="120" t="s">
        <v>66</v>
      </c>
      <c r="F32" s="120" t="s">
        <v>67</v>
      </c>
      <c r="G32" s="120" t="s">
        <v>71</v>
      </c>
      <c r="H32" s="76"/>
      <c r="I32" s="48"/>
      <c r="J32" s="48"/>
    </row>
    <row r="33" spans="1:10" x14ac:dyDescent="0.25">
      <c r="C33" s="121">
        <f>SUM(D33:G33)</f>
        <v>196</v>
      </c>
      <c r="D33" s="121">
        <f>JenR!F13+JenR!F37+JenR!F61+JenC!F13+JenC!F36+JenC!F61+MarkB!F13+Ed!F13+Ed!F38+Ed!F63+Ed!F88+Ed!F112+Becky!F12+Becky!F36+Mandy!F13+Mandy!F38+Mandy!F63</f>
        <v>156</v>
      </c>
      <c r="E33" s="121">
        <f>JenR!F14+JenR!F38+JenR!F62+JenC!F14+JenC!F37+JenC!F62+MarkB!F14+Ed!F14+Ed!F39+Ed!F64+Ed!F89+Ed!F113+Becky!F13+Becky!F37+Mandy!F14+Mandy!F39+Mandy!F64</f>
        <v>28</v>
      </c>
      <c r="F33" s="121">
        <f>JenR!F15+JenR!F39+JenR!F63+JenC!F15+JenC!F38+JenC!F63+MarkB!F15+Ed!F15+Ed!F40+Ed!F65+Ed!F90+Becky!F14+Becky!F38+Mandy!F15+Mandy!F40+Mandy!F65</f>
        <v>12</v>
      </c>
      <c r="G33" s="121">
        <f>JenR!F16+JenR!F40+JenR!F64+JenC!F16+JenC!F39+JenC!F64+MarkB!F16+Ed!F16+Ed!F41+Ed!F66+Ed!F91+Ed!F115+Becky!F15+Becky!F39+Mandy!F16+Mandy!F41+Mandy!F66</f>
        <v>0</v>
      </c>
      <c r="H33" s="76"/>
      <c r="I33" s="48"/>
      <c r="J33" s="48"/>
    </row>
    <row r="34" spans="1:10" x14ac:dyDescent="0.25">
      <c r="A34" s="76"/>
      <c r="B34" s="76"/>
      <c r="C34" s="80"/>
      <c r="D34" s="80"/>
      <c r="E34" s="80"/>
      <c r="F34" s="76"/>
      <c r="G34" s="76"/>
      <c r="H34" s="76"/>
      <c r="I34" s="48"/>
      <c r="J34" s="48"/>
    </row>
    <row r="35" spans="1:10" x14ac:dyDescent="0.25">
      <c r="A35" s="119" t="s">
        <v>76</v>
      </c>
      <c r="B35" s="119"/>
      <c r="C35" s="120" t="s">
        <v>49</v>
      </c>
      <c r="D35" s="120" t="s">
        <v>73</v>
      </c>
      <c r="E35" s="120" t="s">
        <v>74</v>
      </c>
      <c r="F35" s="120" t="s">
        <v>75</v>
      </c>
      <c r="G35" s="76"/>
      <c r="H35" s="76"/>
      <c r="I35" s="48"/>
      <c r="J35" s="48"/>
    </row>
    <row r="36" spans="1:10" x14ac:dyDescent="0.25">
      <c r="C36" s="121">
        <f>Kathy!F6</f>
        <v>29</v>
      </c>
      <c r="D36" s="121">
        <f>Kathy!G6</f>
        <v>8</v>
      </c>
      <c r="E36" s="121">
        <f>Kathy!H6</f>
        <v>3</v>
      </c>
      <c r="F36" s="121">
        <f>Kathy!I6</f>
        <v>21</v>
      </c>
      <c r="G36" s="76"/>
      <c r="H36" s="76"/>
      <c r="I36" s="48"/>
      <c r="J36" s="48"/>
    </row>
    <row r="37" spans="1:10" s="48" customFormat="1" x14ac:dyDescent="0.25">
      <c r="C37" s="79"/>
      <c r="D37" s="79"/>
      <c r="E37" s="79"/>
    </row>
    <row r="38" spans="1:10" s="48" customFormat="1" x14ac:dyDescent="0.25">
      <c r="A38" s="119" t="s">
        <v>324</v>
      </c>
      <c r="B38" s="119"/>
      <c r="C38" s="120"/>
      <c r="D38" s="120" t="s">
        <v>325</v>
      </c>
      <c r="E38" s="120" t="s">
        <v>326</v>
      </c>
      <c r="F38" s="120" t="s">
        <v>327</v>
      </c>
      <c r="G38" s="119" t="s">
        <v>328</v>
      </c>
      <c r="H38" s="119" t="s">
        <v>329</v>
      </c>
    </row>
    <row r="39" spans="1:10" x14ac:dyDescent="0.25">
      <c r="A39" s="187"/>
      <c r="B39" s="187"/>
      <c r="C39" s="216"/>
      <c r="D39" s="217">
        <f>Laura!F74</f>
        <v>101</v>
      </c>
      <c r="E39" s="217">
        <f>Laura!F75</f>
        <v>22</v>
      </c>
      <c r="F39" s="217">
        <f>Laura!F76</f>
        <v>23</v>
      </c>
      <c r="G39" s="217">
        <f>Laura!F77</f>
        <v>4</v>
      </c>
      <c r="H39" s="217">
        <f>Laura!F78</f>
        <v>3</v>
      </c>
    </row>
    <row r="41" spans="1:10" x14ac:dyDescent="0.25">
      <c r="A41" s="53" t="s">
        <v>358</v>
      </c>
      <c r="B41" s="53"/>
      <c r="C41" s="237"/>
    </row>
    <row r="42" spans="1:10" x14ac:dyDescent="0.25">
      <c r="A42" s="53" t="s">
        <v>359</v>
      </c>
      <c r="B42" s="53"/>
      <c r="C42" s="237"/>
    </row>
    <row r="43" spans="1:10" x14ac:dyDescent="0.25">
      <c r="A43" s="53" t="s">
        <v>360</v>
      </c>
      <c r="B43" s="53"/>
      <c r="C43" s="237"/>
    </row>
  </sheetData>
  <mergeCells count="3">
    <mergeCell ref="A29:C29"/>
    <mergeCell ref="F20:G20"/>
    <mergeCell ref="F21:G21"/>
  </mergeCells>
  <printOptions gridLines="1"/>
  <pageMargins left="0.75" right="0.75" top="1" bottom="1" header="0.5" footer="0.5"/>
  <pageSetup scale="86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workbookViewId="0">
      <selection activeCell="F3" sqref="F3"/>
    </sheetView>
  </sheetViews>
  <sheetFormatPr defaultRowHeight="13.2" x14ac:dyDescent="0.25"/>
  <cols>
    <col min="4" max="4" width="11" customWidth="1"/>
    <col min="5" max="5" width="14.6640625" customWidth="1"/>
    <col min="6" max="6" width="11.88671875" customWidth="1"/>
  </cols>
  <sheetData>
    <row r="1" spans="1:9" x14ac:dyDescent="0.25">
      <c r="A1" s="248" t="s">
        <v>116</v>
      </c>
      <c r="B1" s="248"/>
      <c r="C1" s="248"/>
      <c r="D1" s="248"/>
      <c r="E1" s="248"/>
      <c r="F1" s="248"/>
      <c r="G1" s="248"/>
    </row>
    <row r="3" spans="1:9" x14ac:dyDescent="0.25">
      <c r="A3" s="99" t="s">
        <v>117</v>
      </c>
      <c r="B3" s="99"/>
      <c r="C3" s="99"/>
      <c r="D3" s="99"/>
      <c r="E3" s="100"/>
      <c r="F3" s="93">
        <f>'Detail This Week'!C33+LWYTD!F3</f>
        <v>2451</v>
      </c>
      <c r="G3" s="106"/>
      <c r="H3" s="5"/>
      <c r="I3" s="2"/>
    </row>
    <row r="4" spans="1:9" x14ac:dyDescent="0.25">
      <c r="A4" s="99" t="s">
        <v>118</v>
      </c>
      <c r="B4" s="99"/>
      <c r="C4" s="99"/>
      <c r="D4" s="99"/>
      <c r="E4" s="100"/>
      <c r="F4" s="93">
        <f>'Detail This Week'!C36+LWYTD!F4</f>
        <v>745</v>
      </c>
      <c r="G4" s="106"/>
      <c r="H4" s="5"/>
      <c r="I4" s="2"/>
    </row>
    <row r="5" spans="1:9" x14ac:dyDescent="0.25">
      <c r="A5" s="99" t="s">
        <v>119</v>
      </c>
      <c r="B5" s="99"/>
      <c r="C5" s="100"/>
      <c r="D5" s="100"/>
      <c r="E5" s="100"/>
      <c r="F5" s="93">
        <f>'Detail This Week'!C8+LWYTD!F5</f>
        <v>220</v>
      </c>
      <c r="G5" s="106"/>
      <c r="H5" s="5"/>
      <c r="I5" s="2"/>
    </row>
    <row r="6" spans="1:9" x14ac:dyDescent="0.25">
      <c r="A6" s="99" t="s">
        <v>28</v>
      </c>
      <c r="B6" s="99"/>
      <c r="C6" s="99"/>
      <c r="D6" s="100"/>
      <c r="E6" s="100"/>
      <c r="F6" s="93">
        <f>'Detail This Week'!C21+LWYTD!F6</f>
        <v>20</v>
      </c>
      <c r="G6" s="107"/>
      <c r="H6" s="5"/>
      <c r="I6" s="2"/>
    </row>
    <row r="7" spans="1:9" x14ac:dyDescent="0.25">
      <c r="A7" s="99" t="s">
        <v>120</v>
      </c>
      <c r="B7" s="99"/>
      <c r="C7" s="99"/>
      <c r="D7" s="100"/>
      <c r="E7" s="100"/>
      <c r="F7" s="95">
        <f>(F5-F6)/F5*100%</f>
        <v>0.90909090909090906</v>
      </c>
      <c r="G7" s="107"/>
      <c r="H7" s="5"/>
      <c r="I7" s="2"/>
    </row>
    <row r="8" spans="1:9" x14ac:dyDescent="0.25">
      <c r="A8" s="99" t="s">
        <v>29</v>
      </c>
      <c r="B8" s="99"/>
      <c r="C8" s="100"/>
      <c r="D8" s="100"/>
      <c r="E8" s="101"/>
      <c r="F8" s="93">
        <f>SUM(E9:E13)</f>
        <v>317</v>
      </c>
      <c r="G8" s="106"/>
      <c r="H8" s="5"/>
      <c r="I8" s="2"/>
    </row>
    <row r="9" spans="1:9" x14ac:dyDescent="0.25">
      <c r="A9" s="102"/>
      <c r="B9" s="102"/>
      <c r="C9" s="103"/>
      <c r="D9" s="103" t="s">
        <v>30</v>
      </c>
      <c r="E9" s="93">
        <f>Sheryl!F52+LWYTD!E9</f>
        <v>99</v>
      </c>
      <c r="F9" s="103"/>
      <c r="G9" s="106"/>
      <c r="H9" s="5"/>
      <c r="I9" s="2"/>
    </row>
    <row r="10" spans="1:9" x14ac:dyDescent="0.25">
      <c r="A10" s="102"/>
      <c r="B10" s="102"/>
      <c r="C10" s="103"/>
      <c r="D10" s="103" t="s">
        <v>121</v>
      </c>
      <c r="E10" s="93">
        <f>Sheryl!F58+LWYTD!E10</f>
        <v>39</v>
      </c>
      <c r="F10" s="103"/>
      <c r="G10" s="106"/>
      <c r="H10" s="5"/>
      <c r="I10" s="2"/>
    </row>
    <row r="11" spans="1:9" x14ac:dyDescent="0.25">
      <c r="A11" s="102"/>
      <c r="B11" s="102"/>
      <c r="C11" s="249" t="s">
        <v>122</v>
      </c>
      <c r="D11" s="250"/>
      <c r="E11" s="93">
        <f>Sheryl!F60+LWYTD!E11</f>
        <v>12</v>
      </c>
      <c r="F11" s="104"/>
      <c r="G11" s="106"/>
      <c r="H11" s="5"/>
      <c r="I11" s="2"/>
    </row>
    <row r="12" spans="1:9" x14ac:dyDescent="0.25">
      <c r="A12" s="102"/>
      <c r="B12" s="102"/>
      <c r="C12" s="103"/>
      <c r="D12" s="103" t="s">
        <v>36</v>
      </c>
      <c r="E12" s="93">
        <f>Laura!F67+LWYTD!E12</f>
        <v>152</v>
      </c>
      <c r="F12" s="103"/>
      <c r="G12" s="106"/>
      <c r="H12" s="5"/>
      <c r="I12" s="2"/>
    </row>
    <row r="13" spans="1:9" x14ac:dyDescent="0.25">
      <c r="A13" s="102"/>
      <c r="B13" s="102"/>
      <c r="C13" s="103"/>
      <c r="D13" s="103" t="s">
        <v>123</v>
      </c>
      <c r="E13" s="93">
        <f>Sheryl!F63+LWYTD!E13</f>
        <v>15</v>
      </c>
      <c r="F13" s="103"/>
      <c r="G13" s="106"/>
      <c r="H13" s="5"/>
      <c r="I13" s="2"/>
    </row>
    <row r="14" spans="1:9" x14ac:dyDescent="0.25">
      <c r="A14" s="105" t="s">
        <v>124</v>
      </c>
      <c r="B14" s="105"/>
      <c r="C14" s="105"/>
      <c r="D14" s="102"/>
      <c r="E14" s="94"/>
      <c r="F14" s="93">
        <f>SUM(E15:E16)</f>
        <v>334</v>
      </c>
      <c r="G14" s="106"/>
      <c r="H14" s="5"/>
      <c r="I14" s="2"/>
    </row>
    <row r="15" spans="1:9" x14ac:dyDescent="0.25">
      <c r="A15" s="102"/>
      <c r="B15" s="102"/>
      <c r="C15" s="102"/>
      <c r="D15" s="102" t="s">
        <v>38</v>
      </c>
      <c r="E15" s="93">
        <f>Laura!G28+LWYTD!E15</f>
        <v>289</v>
      </c>
      <c r="F15" s="106"/>
      <c r="G15" s="106"/>
      <c r="H15" s="5"/>
      <c r="I15" s="2"/>
    </row>
    <row r="16" spans="1:9" x14ac:dyDescent="0.25">
      <c r="A16" s="102"/>
      <c r="B16" s="102"/>
      <c r="C16" s="102"/>
      <c r="D16" s="102" t="s">
        <v>125</v>
      </c>
      <c r="E16" s="93">
        <f>Laura!H28+LWYTD!E16</f>
        <v>45</v>
      </c>
      <c r="F16" s="106"/>
      <c r="G16" s="106"/>
      <c r="H16" s="5"/>
      <c r="I16" s="2"/>
    </row>
    <row r="17" spans="1:9" x14ac:dyDescent="0.25">
      <c r="A17" s="105" t="s">
        <v>126</v>
      </c>
      <c r="B17" s="105"/>
      <c r="C17" s="105"/>
      <c r="D17" s="105"/>
      <c r="E17" s="102"/>
      <c r="F17" s="93">
        <f>'Staffing Report'!D66+LWYTD!F17</f>
        <v>55</v>
      </c>
      <c r="G17" s="106"/>
      <c r="H17" s="5"/>
      <c r="I17" s="2"/>
    </row>
    <row r="18" spans="1:9" x14ac:dyDescent="0.25">
      <c r="A18" s="105" t="s">
        <v>127</v>
      </c>
      <c r="B18" s="105"/>
      <c r="C18" s="105"/>
      <c r="D18" s="105"/>
      <c r="E18" s="105"/>
      <c r="F18" s="96">
        <f>LWYTD!F18</f>
        <v>62</v>
      </c>
      <c r="G18" s="106"/>
      <c r="H18" s="5"/>
      <c r="I18" s="2"/>
    </row>
    <row r="19" spans="1:9" x14ac:dyDescent="0.25">
      <c r="A19" s="105" t="s">
        <v>128</v>
      </c>
      <c r="B19" s="105"/>
      <c r="C19" s="105"/>
      <c r="D19" s="105"/>
      <c r="E19" s="105"/>
      <c r="F19" s="96">
        <v>161</v>
      </c>
      <c r="G19" s="106"/>
      <c r="H19" s="5"/>
      <c r="I19" s="2"/>
    </row>
    <row r="20" spans="1:9" x14ac:dyDescent="0.25">
      <c r="A20" s="105" t="s">
        <v>129</v>
      </c>
      <c r="B20" s="105" t="s">
        <v>130</v>
      </c>
      <c r="C20" s="105"/>
      <c r="D20" s="105"/>
      <c r="E20" s="105"/>
      <c r="F20" s="97" t="s">
        <v>322</v>
      </c>
      <c r="G20" s="95">
        <f>F4/F3</f>
        <v>0.30395756833945331</v>
      </c>
      <c r="H20" s="5"/>
      <c r="I20" s="2"/>
    </row>
    <row r="21" spans="1:9" x14ac:dyDescent="0.25">
      <c r="A21" s="105"/>
      <c r="B21" s="105" t="s">
        <v>131</v>
      </c>
      <c r="C21" s="105"/>
      <c r="D21" s="105"/>
      <c r="E21" s="105"/>
      <c r="F21" s="97" t="s">
        <v>323</v>
      </c>
      <c r="G21" s="95">
        <f>(F5-F6)/F4</f>
        <v>0.26845637583892618</v>
      </c>
      <c r="H21" s="5"/>
      <c r="I21" s="2"/>
    </row>
    <row r="22" spans="1:9" x14ac:dyDescent="0.25">
      <c r="A22" s="105" t="s">
        <v>132</v>
      </c>
      <c r="B22" s="105"/>
      <c r="C22" s="105"/>
      <c r="D22" s="105"/>
      <c r="E22" s="105"/>
      <c r="F22" s="98">
        <f>'Detail This Week'!G30+LWYTD!F22</f>
        <v>351900</v>
      </c>
      <c r="G22" s="106"/>
      <c r="H22" s="5"/>
      <c r="I22" s="2"/>
    </row>
    <row r="23" spans="1:9" x14ac:dyDescent="0.25">
      <c r="A23" s="105" t="s">
        <v>133</v>
      </c>
      <c r="B23" s="105"/>
      <c r="C23" s="105"/>
      <c r="D23" s="105"/>
      <c r="E23" s="105"/>
      <c r="F23" s="98">
        <f>YTDRefferals!G41</f>
        <v>145000</v>
      </c>
      <c r="G23" s="106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H39" sqref="H39"/>
    </sheetView>
  </sheetViews>
  <sheetFormatPr defaultRowHeight="13.2" x14ac:dyDescent="0.25"/>
  <cols>
    <col min="1" max="1" width="18.33203125" customWidth="1"/>
    <col min="2" max="2" width="11.33203125" customWidth="1"/>
    <col min="3" max="3" width="16.44140625" customWidth="1"/>
    <col min="4" max="4" width="16.109375" customWidth="1"/>
    <col min="5" max="5" width="12.88671875" customWidth="1"/>
    <col min="6" max="6" width="15.33203125" customWidth="1"/>
    <col min="7" max="7" width="12.33203125" bestFit="1" customWidth="1"/>
  </cols>
  <sheetData>
    <row r="1" spans="1:7" x14ac:dyDescent="0.25">
      <c r="C1" s="1" t="s">
        <v>248</v>
      </c>
      <c r="D1" s="1"/>
      <c r="E1" s="1"/>
    </row>
    <row r="3" spans="1:7" x14ac:dyDescent="0.25">
      <c r="A3" s="127" t="s">
        <v>53</v>
      </c>
      <c r="B3" s="127" t="s">
        <v>188</v>
      </c>
      <c r="C3" s="127" t="s">
        <v>174</v>
      </c>
      <c r="D3" s="127" t="s">
        <v>189</v>
      </c>
      <c r="E3" s="127" t="s">
        <v>55</v>
      </c>
      <c r="F3" s="127" t="s">
        <v>190</v>
      </c>
      <c r="G3" s="147" t="s">
        <v>247</v>
      </c>
    </row>
    <row r="4" spans="1:7" x14ac:dyDescent="0.25">
      <c r="A4" s="128" t="s">
        <v>191</v>
      </c>
      <c r="B4" s="109"/>
      <c r="C4" s="109"/>
      <c r="D4" s="109"/>
      <c r="E4" s="109"/>
      <c r="F4" s="109"/>
    </row>
    <row r="5" spans="1:7" x14ac:dyDescent="0.25">
      <c r="A5" s="24" t="s">
        <v>278</v>
      </c>
      <c r="B5" s="20">
        <v>27853</v>
      </c>
      <c r="C5" s="24" t="s">
        <v>180</v>
      </c>
      <c r="D5" s="24" t="s">
        <v>279</v>
      </c>
      <c r="E5" s="129">
        <v>36507</v>
      </c>
      <c r="F5" s="130">
        <v>7000</v>
      </c>
      <c r="G5" s="179">
        <v>5000</v>
      </c>
    </row>
    <row r="6" spans="1:7" x14ac:dyDescent="0.25">
      <c r="A6" s="24" t="s">
        <v>192</v>
      </c>
      <c r="B6" s="20">
        <v>58830</v>
      </c>
      <c r="C6" s="24" t="s">
        <v>187</v>
      </c>
      <c r="D6" s="24" t="s">
        <v>280</v>
      </c>
      <c r="E6" s="129">
        <v>36507</v>
      </c>
      <c r="F6" s="130">
        <v>11600</v>
      </c>
      <c r="G6" s="179">
        <v>5000</v>
      </c>
    </row>
    <row r="7" spans="1:7" x14ac:dyDescent="0.25">
      <c r="A7" s="24" t="s">
        <v>281</v>
      </c>
      <c r="B7" s="20">
        <v>57813</v>
      </c>
      <c r="C7" s="24" t="s">
        <v>180</v>
      </c>
      <c r="D7" s="24" t="s">
        <v>282</v>
      </c>
      <c r="E7" s="129">
        <v>36514</v>
      </c>
      <c r="F7" s="186">
        <v>8400</v>
      </c>
      <c r="G7" s="179">
        <v>5000</v>
      </c>
    </row>
    <row r="8" spans="1:7" x14ac:dyDescent="0.25">
      <c r="A8" s="24" t="s">
        <v>283</v>
      </c>
      <c r="B8" s="20">
        <v>57541</v>
      </c>
      <c r="C8" s="24" t="s">
        <v>180</v>
      </c>
      <c r="D8" s="24" t="s">
        <v>284</v>
      </c>
      <c r="E8" s="129">
        <v>36516</v>
      </c>
      <c r="F8" s="130">
        <v>6000</v>
      </c>
      <c r="G8" s="179">
        <v>5000</v>
      </c>
    </row>
    <row r="9" spans="1:7" x14ac:dyDescent="0.25">
      <c r="A9" s="24" t="s">
        <v>285</v>
      </c>
      <c r="B9" s="20">
        <v>57651</v>
      </c>
      <c r="C9" s="24" t="s">
        <v>286</v>
      </c>
      <c r="D9" s="24" t="s">
        <v>287</v>
      </c>
      <c r="E9" s="129">
        <v>36524</v>
      </c>
      <c r="F9" s="130">
        <v>13400</v>
      </c>
      <c r="G9" s="179">
        <v>5000</v>
      </c>
    </row>
    <row r="10" spans="1:7" x14ac:dyDescent="0.25">
      <c r="A10" s="24" t="s">
        <v>193</v>
      </c>
      <c r="B10" s="20">
        <v>58641</v>
      </c>
      <c r="C10" s="24" t="s">
        <v>194</v>
      </c>
      <c r="D10" s="24" t="s">
        <v>192</v>
      </c>
      <c r="E10" s="129">
        <v>36570</v>
      </c>
      <c r="F10" s="131">
        <v>9800</v>
      </c>
      <c r="G10" s="179">
        <v>5000</v>
      </c>
    </row>
    <row r="11" spans="1:7" x14ac:dyDescent="0.25">
      <c r="A11" s="24" t="s">
        <v>195</v>
      </c>
      <c r="B11" s="20">
        <v>102023</v>
      </c>
      <c r="C11" s="24" t="s">
        <v>187</v>
      </c>
      <c r="D11" s="24" t="s">
        <v>192</v>
      </c>
      <c r="E11" s="129">
        <v>36570</v>
      </c>
      <c r="F11" s="131">
        <v>11600</v>
      </c>
      <c r="G11" s="179">
        <v>5000</v>
      </c>
    </row>
    <row r="12" spans="1:7" x14ac:dyDescent="0.25">
      <c r="A12" s="24" t="s">
        <v>196</v>
      </c>
      <c r="B12" s="20">
        <v>58991</v>
      </c>
      <c r="C12" s="24" t="s">
        <v>180</v>
      </c>
      <c r="D12" s="24" t="s">
        <v>197</v>
      </c>
      <c r="E12" s="129">
        <v>36570</v>
      </c>
      <c r="F12" s="131">
        <v>6600</v>
      </c>
      <c r="G12" s="179">
        <v>5000</v>
      </c>
    </row>
    <row r="13" spans="1:7" x14ac:dyDescent="0.25">
      <c r="A13" s="24" t="s">
        <v>198</v>
      </c>
      <c r="B13" s="20">
        <v>58197</v>
      </c>
      <c r="C13" s="24" t="s">
        <v>180</v>
      </c>
      <c r="D13" s="24" t="s">
        <v>199</v>
      </c>
      <c r="E13" s="129">
        <v>36573</v>
      </c>
      <c r="F13" s="131">
        <v>5400</v>
      </c>
      <c r="G13" s="179">
        <v>5000</v>
      </c>
    </row>
    <row r="14" spans="1:7" x14ac:dyDescent="0.25">
      <c r="A14" s="24" t="s">
        <v>200</v>
      </c>
      <c r="B14" s="20">
        <v>102086</v>
      </c>
      <c r="C14" s="24" t="s">
        <v>180</v>
      </c>
      <c r="D14" s="24" t="s">
        <v>201</v>
      </c>
      <c r="E14" s="129">
        <v>36584</v>
      </c>
      <c r="F14" s="131">
        <v>5000</v>
      </c>
      <c r="G14" s="179">
        <v>5000</v>
      </c>
    </row>
    <row r="15" spans="1:7" x14ac:dyDescent="0.25">
      <c r="A15" s="24" t="s">
        <v>202</v>
      </c>
      <c r="B15" s="20">
        <v>57238</v>
      </c>
      <c r="C15" s="24" t="s">
        <v>203</v>
      </c>
      <c r="D15" s="24" t="s">
        <v>204</v>
      </c>
      <c r="E15" s="129">
        <v>36591</v>
      </c>
      <c r="F15" s="130">
        <v>7000</v>
      </c>
      <c r="G15" s="179">
        <v>5000</v>
      </c>
    </row>
    <row r="16" spans="1:7" x14ac:dyDescent="0.25">
      <c r="A16" s="24" t="s">
        <v>205</v>
      </c>
      <c r="B16" s="20"/>
      <c r="C16" s="24" t="s">
        <v>187</v>
      </c>
      <c r="D16" s="24" t="s">
        <v>206</v>
      </c>
      <c r="E16" s="129">
        <v>36598</v>
      </c>
      <c r="F16" s="131">
        <v>10000</v>
      </c>
      <c r="G16" s="179">
        <v>5000</v>
      </c>
    </row>
    <row r="17" spans="1:7" x14ac:dyDescent="0.25">
      <c r="A17" s="24" t="s">
        <v>207</v>
      </c>
      <c r="B17" s="20">
        <v>102749</v>
      </c>
      <c r="C17" s="24" t="s">
        <v>194</v>
      </c>
      <c r="D17" s="24" t="s">
        <v>208</v>
      </c>
      <c r="E17" s="129">
        <v>36598</v>
      </c>
      <c r="F17" s="131">
        <v>9000</v>
      </c>
      <c r="G17" s="179">
        <v>5000</v>
      </c>
    </row>
    <row r="18" spans="1:7" x14ac:dyDescent="0.25">
      <c r="A18" s="132" t="s">
        <v>209</v>
      </c>
      <c r="B18" s="133">
        <v>58654</v>
      </c>
      <c r="C18" s="132" t="s">
        <v>210</v>
      </c>
      <c r="D18" s="132" t="s">
        <v>211</v>
      </c>
      <c r="E18" s="134">
        <v>36612</v>
      </c>
      <c r="F18" s="135">
        <v>3000</v>
      </c>
      <c r="G18" s="179">
        <v>5000</v>
      </c>
    </row>
    <row r="19" spans="1:7" x14ac:dyDescent="0.25">
      <c r="A19" s="132" t="s">
        <v>212</v>
      </c>
      <c r="B19" s="133">
        <v>58653</v>
      </c>
      <c r="C19" s="132" t="s">
        <v>210</v>
      </c>
      <c r="D19" s="132" t="s">
        <v>213</v>
      </c>
      <c r="E19" s="134">
        <v>36612</v>
      </c>
      <c r="F19" s="135">
        <v>1600</v>
      </c>
      <c r="G19" s="179">
        <v>5000</v>
      </c>
    </row>
    <row r="20" spans="1:7" ht="12" customHeight="1" x14ac:dyDescent="0.25">
      <c r="A20" s="132" t="s">
        <v>214</v>
      </c>
      <c r="B20" s="133">
        <v>29191</v>
      </c>
      <c r="C20" s="132" t="s">
        <v>180</v>
      </c>
      <c r="D20" s="132" t="s">
        <v>215</v>
      </c>
      <c r="E20" s="134">
        <v>36626</v>
      </c>
      <c r="F20" s="135">
        <v>7000</v>
      </c>
      <c r="G20" s="179">
        <v>5000</v>
      </c>
    </row>
    <row r="21" spans="1:7" s="2" customFormat="1" ht="12" customHeight="1" x14ac:dyDescent="0.25">
      <c r="A21" s="201" t="s">
        <v>217</v>
      </c>
      <c r="B21" s="202"/>
      <c r="C21" s="201" t="s">
        <v>180</v>
      </c>
      <c r="D21" s="201" t="s">
        <v>218</v>
      </c>
      <c r="E21" s="203">
        <v>36633</v>
      </c>
      <c r="F21" s="204">
        <v>9800</v>
      </c>
      <c r="G21" s="205">
        <v>0</v>
      </c>
    </row>
    <row r="22" spans="1:7" s="2" customFormat="1" ht="12" customHeight="1" x14ac:dyDescent="0.25">
      <c r="A22" s="201" t="s">
        <v>219</v>
      </c>
      <c r="B22" s="202"/>
      <c r="C22" s="201" t="s">
        <v>187</v>
      </c>
      <c r="D22" s="201" t="s">
        <v>220</v>
      </c>
      <c r="E22" s="203">
        <v>36633</v>
      </c>
      <c r="F22" s="204">
        <v>14000</v>
      </c>
      <c r="G22" s="205">
        <v>0</v>
      </c>
    </row>
    <row r="23" spans="1:7" s="2" customFormat="1" x14ac:dyDescent="0.25">
      <c r="A23" s="201" t="s">
        <v>241</v>
      </c>
      <c r="B23" s="202">
        <v>103187</v>
      </c>
      <c r="C23" s="201" t="s">
        <v>194</v>
      </c>
      <c r="D23" s="201" t="s">
        <v>242</v>
      </c>
      <c r="E23" s="203">
        <v>36647</v>
      </c>
      <c r="F23" s="212">
        <v>8500</v>
      </c>
      <c r="G23" s="213">
        <v>5000</v>
      </c>
    </row>
    <row r="24" spans="1:7" ht="12" customHeight="1" x14ac:dyDescent="0.25">
      <c r="A24" s="132" t="s">
        <v>271</v>
      </c>
      <c r="B24" s="133">
        <v>102117</v>
      </c>
      <c r="C24" s="132" t="s">
        <v>180</v>
      </c>
      <c r="D24" s="132" t="s">
        <v>272</v>
      </c>
      <c r="E24" s="134">
        <v>36654</v>
      </c>
      <c r="F24" s="135">
        <v>3400</v>
      </c>
      <c r="G24" s="179">
        <v>5000</v>
      </c>
    </row>
    <row r="25" spans="1:7" s="2" customFormat="1" x14ac:dyDescent="0.25">
      <c r="A25" s="201" t="s">
        <v>273</v>
      </c>
      <c r="B25" s="202"/>
      <c r="C25" s="201" t="s">
        <v>222</v>
      </c>
      <c r="D25" s="201" t="s">
        <v>274</v>
      </c>
      <c r="E25" s="203">
        <v>36654</v>
      </c>
      <c r="F25" s="205">
        <v>18000</v>
      </c>
      <c r="G25" s="205">
        <v>0</v>
      </c>
    </row>
    <row r="26" spans="1:7" s="2" customFormat="1" x14ac:dyDescent="0.25">
      <c r="A26" s="201" t="s">
        <v>231</v>
      </c>
      <c r="B26" s="202">
        <v>292024</v>
      </c>
      <c r="C26" s="201" t="s">
        <v>180</v>
      </c>
      <c r="D26" s="201" t="s">
        <v>232</v>
      </c>
      <c r="E26" s="203">
        <v>36661</v>
      </c>
      <c r="F26" s="205">
        <v>13260</v>
      </c>
      <c r="G26" s="205">
        <v>0</v>
      </c>
    </row>
    <row r="27" spans="1:7" s="2" customFormat="1" x14ac:dyDescent="0.25">
      <c r="A27" s="201" t="s">
        <v>235</v>
      </c>
      <c r="B27" s="202">
        <v>103563</v>
      </c>
      <c r="C27" s="201" t="s">
        <v>236</v>
      </c>
      <c r="D27" s="201" t="s">
        <v>237</v>
      </c>
      <c r="E27" s="203">
        <v>36661</v>
      </c>
      <c r="F27" s="205">
        <v>3000</v>
      </c>
      <c r="G27" s="205">
        <v>0</v>
      </c>
    </row>
    <row r="28" spans="1:7" ht="12" customHeight="1" x14ac:dyDescent="0.25">
      <c r="A28" t="s">
        <v>261</v>
      </c>
      <c r="B28" s="163">
        <v>104078</v>
      </c>
      <c r="C28" t="s">
        <v>203</v>
      </c>
      <c r="D28" t="s">
        <v>262</v>
      </c>
      <c r="E28" s="168">
        <v>36678</v>
      </c>
      <c r="F28" s="169">
        <v>13000</v>
      </c>
      <c r="G28" s="209">
        <v>5000</v>
      </c>
    </row>
    <row r="29" spans="1:7" ht="12" customHeight="1" x14ac:dyDescent="0.25">
      <c r="A29" t="s">
        <v>260</v>
      </c>
      <c r="B29" s="163">
        <v>29312</v>
      </c>
      <c r="C29" t="s">
        <v>210</v>
      </c>
      <c r="D29" t="s">
        <v>263</v>
      </c>
      <c r="E29" s="168">
        <v>36678</v>
      </c>
      <c r="F29" s="169">
        <v>7600</v>
      </c>
      <c r="G29" s="209">
        <v>5000</v>
      </c>
    </row>
    <row r="30" spans="1:7" ht="12" customHeight="1" x14ac:dyDescent="0.25">
      <c r="A30" s="132" t="s">
        <v>257</v>
      </c>
      <c r="B30" s="133">
        <v>28956</v>
      </c>
      <c r="C30" s="132" t="s">
        <v>180</v>
      </c>
      <c r="D30" s="132" t="s">
        <v>258</v>
      </c>
      <c r="E30" s="134">
        <v>36689</v>
      </c>
      <c r="F30" s="157">
        <v>7000</v>
      </c>
      <c r="G30" s="158">
        <v>5000</v>
      </c>
    </row>
    <row r="31" spans="1:7" s="2" customFormat="1" x14ac:dyDescent="0.25">
      <c r="A31" s="2" t="s">
        <v>259</v>
      </c>
      <c r="B31" s="5">
        <v>104007</v>
      </c>
      <c r="C31" s="2" t="s">
        <v>194</v>
      </c>
      <c r="D31" s="2" t="s">
        <v>256</v>
      </c>
      <c r="E31" s="207">
        <v>36696</v>
      </c>
      <c r="F31" s="208">
        <v>14000</v>
      </c>
      <c r="G31" s="205">
        <v>0</v>
      </c>
    </row>
    <row r="32" spans="1:7" s="2" customFormat="1" x14ac:dyDescent="0.25">
      <c r="A32" s="201" t="s">
        <v>229</v>
      </c>
      <c r="B32" s="202">
        <v>102674</v>
      </c>
      <c r="C32" s="201" t="s">
        <v>180</v>
      </c>
      <c r="D32" s="201" t="s">
        <v>230</v>
      </c>
      <c r="E32" s="214">
        <v>36682</v>
      </c>
      <c r="F32" s="204">
        <v>7000</v>
      </c>
      <c r="G32" s="206">
        <v>5000</v>
      </c>
    </row>
    <row r="33" spans="1:7" s="2" customFormat="1" x14ac:dyDescent="0.25">
      <c r="A33" s="201" t="s">
        <v>238</v>
      </c>
      <c r="B33" s="202">
        <v>103139</v>
      </c>
      <c r="C33" s="201" t="s">
        <v>203</v>
      </c>
      <c r="D33" s="201" t="s">
        <v>239</v>
      </c>
      <c r="E33" s="203">
        <v>36680</v>
      </c>
      <c r="F33" s="204">
        <v>12400</v>
      </c>
      <c r="G33" s="206">
        <v>5000</v>
      </c>
    </row>
    <row r="34" spans="1:7" s="2" customFormat="1" x14ac:dyDescent="0.25">
      <c r="A34" s="132" t="s">
        <v>233</v>
      </c>
      <c r="B34" s="133">
        <v>58494</v>
      </c>
      <c r="C34" s="132" t="s">
        <v>203</v>
      </c>
      <c r="D34" s="132" t="s">
        <v>234</v>
      </c>
      <c r="E34" s="134">
        <v>36690</v>
      </c>
      <c r="F34" s="135">
        <v>10000</v>
      </c>
      <c r="G34" s="220">
        <v>5000</v>
      </c>
    </row>
    <row r="35" spans="1:7" s="2" customFormat="1" x14ac:dyDescent="0.25">
      <c r="A35" s="132" t="s">
        <v>320</v>
      </c>
      <c r="B35" s="133">
        <v>104177</v>
      </c>
      <c r="C35" s="132" t="s">
        <v>203</v>
      </c>
      <c r="D35" s="132" t="s">
        <v>227</v>
      </c>
      <c r="E35" s="134">
        <v>36696</v>
      </c>
      <c r="F35" s="157">
        <v>10400</v>
      </c>
      <c r="G35" s="221">
        <v>5000</v>
      </c>
    </row>
    <row r="36" spans="1:7" s="2" customFormat="1" x14ac:dyDescent="0.25">
      <c r="A36" s="233" t="s">
        <v>341</v>
      </c>
      <c r="B36" s="234">
        <v>103905</v>
      </c>
      <c r="C36" s="233" t="s">
        <v>203</v>
      </c>
      <c r="D36" s="233" t="s">
        <v>343</v>
      </c>
      <c r="E36" s="235">
        <v>36703</v>
      </c>
      <c r="F36" s="236">
        <v>14400</v>
      </c>
      <c r="G36" s="206">
        <v>5000</v>
      </c>
    </row>
    <row r="37" spans="1:7" s="2" customFormat="1" x14ac:dyDescent="0.25">
      <c r="A37" s="233" t="s">
        <v>342</v>
      </c>
      <c r="B37" s="234">
        <v>104126</v>
      </c>
      <c r="C37" s="233" t="s">
        <v>203</v>
      </c>
      <c r="D37" s="233" t="s">
        <v>344</v>
      </c>
      <c r="E37" s="235">
        <v>36712</v>
      </c>
      <c r="F37" s="240">
        <v>14000</v>
      </c>
      <c r="G37" s="206">
        <v>5000</v>
      </c>
    </row>
    <row r="38" spans="1:7" s="2" customFormat="1" x14ac:dyDescent="0.25">
      <c r="A38" s="132" t="s">
        <v>348</v>
      </c>
      <c r="B38" s="133">
        <v>104080</v>
      </c>
      <c r="C38" s="132" t="s">
        <v>194</v>
      </c>
      <c r="D38" s="132" t="s">
        <v>353</v>
      </c>
      <c r="E38" s="134">
        <v>36717</v>
      </c>
      <c r="F38" s="157">
        <v>16000</v>
      </c>
      <c r="G38" s="158">
        <v>5000</v>
      </c>
    </row>
    <row r="39" spans="1:7" s="2" customFormat="1" x14ac:dyDescent="0.25">
      <c r="A39" s="233" t="s">
        <v>347</v>
      </c>
      <c r="B39" s="234">
        <v>103499</v>
      </c>
      <c r="C39" s="233" t="s">
        <v>194</v>
      </c>
      <c r="D39" s="233" t="s">
        <v>354</v>
      </c>
      <c r="E39" s="235">
        <v>36717</v>
      </c>
      <c r="F39" s="241">
        <v>15400</v>
      </c>
      <c r="G39" s="158">
        <v>5000</v>
      </c>
    </row>
    <row r="40" spans="1:7" ht="12" customHeight="1" x14ac:dyDescent="0.25">
      <c r="A40" s="132"/>
      <c r="B40" s="133"/>
      <c r="C40" s="132"/>
      <c r="D40" s="132"/>
      <c r="E40" s="134"/>
      <c r="F40" s="154"/>
      <c r="G40" s="180"/>
    </row>
    <row r="41" spans="1:7" ht="12" customHeight="1" x14ac:dyDescent="0.25">
      <c r="A41" s="132"/>
      <c r="B41" s="133"/>
      <c r="C41" s="132"/>
      <c r="D41" s="132"/>
      <c r="E41" s="149" t="s">
        <v>49</v>
      </c>
      <c r="F41" s="152">
        <f>SUM(F5:F40)</f>
        <v>333560</v>
      </c>
      <c r="G41" s="153">
        <f>SUM(G5:G40)</f>
        <v>145000</v>
      </c>
    </row>
    <row r="42" spans="1:7" ht="12" customHeight="1" x14ac:dyDescent="0.25">
      <c r="A42" s="136" t="s">
        <v>216</v>
      </c>
      <c r="B42" s="133"/>
      <c r="C42" s="132"/>
      <c r="D42" s="132"/>
      <c r="E42" s="134"/>
      <c r="F42" s="135"/>
    </row>
    <row r="43" spans="1:7" ht="12" customHeight="1" x14ac:dyDescent="0.25">
      <c r="A43" s="137" t="s">
        <v>221</v>
      </c>
      <c r="B43" s="138"/>
      <c r="C43" s="137" t="s">
        <v>222</v>
      </c>
      <c r="D43" s="137" t="s">
        <v>223</v>
      </c>
      <c r="E43" s="139">
        <v>36633</v>
      </c>
      <c r="F43" s="140">
        <v>18000</v>
      </c>
    </row>
    <row r="44" spans="1:7" ht="12" customHeight="1" x14ac:dyDescent="0.25">
      <c r="A44" s="137" t="s">
        <v>224</v>
      </c>
      <c r="B44" s="138"/>
      <c r="C44" s="137" t="s">
        <v>210</v>
      </c>
      <c r="D44" s="137" t="s">
        <v>166</v>
      </c>
      <c r="E44" s="139">
        <v>36633</v>
      </c>
      <c r="F44" s="140">
        <v>7000</v>
      </c>
    </row>
    <row r="45" spans="1:7" x14ac:dyDescent="0.25">
      <c r="A45" s="137" t="s">
        <v>225</v>
      </c>
      <c r="B45" s="138">
        <v>103035</v>
      </c>
      <c r="C45" s="137" t="s">
        <v>222</v>
      </c>
      <c r="D45" s="137" t="s">
        <v>226</v>
      </c>
      <c r="E45" s="139">
        <v>36647</v>
      </c>
      <c r="F45" s="141">
        <v>21000</v>
      </c>
    </row>
    <row r="46" spans="1:7" x14ac:dyDescent="0.25">
      <c r="A46" s="137" t="s">
        <v>227</v>
      </c>
      <c r="B46" s="138"/>
      <c r="C46" s="137" t="s">
        <v>203</v>
      </c>
      <c r="D46" s="137" t="s">
        <v>150</v>
      </c>
      <c r="E46" s="139">
        <v>36647</v>
      </c>
      <c r="F46" s="141">
        <v>15000</v>
      </c>
    </row>
    <row r="47" spans="1:7" x14ac:dyDescent="0.25">
      <c r="A47" s="137" t="s">
        <v>255</v>
      </c>
      <c r="B47" s="138">
        <v>104065</v>
      </c>
      <c r="C47" s="137" t="s">
        <v>222</v>
      </c>
      <c r="D47" s="137" t="s">
        <v>159</v>
      </c>
      <c r="E47" s="139">
        <v>36682</v>
      </c>
      <c r="F47" s="141">
        <v>22000</v>
      </c>
    </row>
    <row r="48" spans="1:7" x14ac:dyDescent="0.25">
      <c r="A48" s="137" t="s">
        <v>317</v>
      </c>
      <c r="B48" s="138">
        <v>104081</v>
      </c>
      <c r="C48" s="137" t="s">
        <v>236</v>
      </c>
      <c r="D48" s="137" t="s">
        <v>313</v>
      </c>
      <c r="E48" s="139">
        <v>36682</v>
      </c>
      <c r="F48" s="141">
        <v>7200</v>
      </c>
    </row>
    <row r="49" spans="1:7" s="33" customFormat="1" x14ac:dyDescent="0.25">
      <c r="A49" s="137" t="s">
        <v>240</v>
      </c>
      <c r="B49" s="138">
        <v>102584</v>
      </c>
      <c r="C49" s="137" t="s">
        <v>222</v>
      </c>
      <c r="D49" s="137" t="s">
        <v>166</v>
      </c>
      <c r="E49" s="139">
        <v>36661</v>
      </c>
      <c r="F49" s="141">
        <v>20000</v>
      </c>
      <c r="G49" s="141"/>
    </row>
    <row r="50" spans="1:7" s="33" customFormat="1" x14ac:dyDescent="0.25">
      <c r="A50" s="137" t="s">
        <v>355</v>
      </c>
      <c r="B50" s="138">
        <v>104077</v>
      </c>
      <c r="C50" s="137" t="s">
        <v>187</v>
      </c>
      <c r="D50" s="137" t="s">
        <v>356</v>
      </c>
      <c r="E50" s="139">
        <v>36738</v>
      </c>
      <c r="F50" s="141">
        <v>21400</v>
      </c>
      <c r="G50" s="141"/>
    </row>
    <row r="51" spans="1:7" s="33" customFormat="1" x14ac:dyDescent="0.25">
      <c r="A51" s="137" t="s">
        <v>362</v>
      </c>
      <c r="B51" s="138">
        <v>103892</v>
      </c>
      <c r="C51" s="137" t="s">
        <v>180</v>
      </c>
      <c r="D51" s="137" t="s">
        <v>150</v>
      </c>
      <c r="E51" s="139">
        <v>36731</v>
      </c>
      <c r="F51" s="141">
        <v>12000</v>
      </c>
      <c r="G51" s="141"/>
    </row>
    <row r="52" spans="1:7" x14ac:dyDescent="0.25">
      <c r="A52" s="137"/>
      <c r="B52" s="138"/>
      <c r="C52" s="137"/>
      <c r="D52" s="137"/>
      <c r="E52" s="139"/>
      <c r="F52" s="188"/>
    </row>
    <row r="53" spans="1:7" x14ac:dyDescent="0.25">
      <c r="A53" s="137"/>
      <c r="B53" s="138"/>
      <c r="C53" s="137"/>
      <c r="D53" s="137"/>
      <c r="E53" s="150" t="s">
        <v>49</v>
      </c>
      <c r="F53" s="141">
        <f>SUM(F43:F52)</f>
        <v>143600</v>
      </c>
    </row>
    <row r="54" spans="1:7" ht="12" customHeight="1" x14ac:dyDescent="0.25">
      <c r="A54" s="136" t="s">
        <v>228</v>
      </c>
      <c r="B54" s="142"/>
      <c r="C54" s="137"/>
      <c r="D54" s="137"/>
      <c r="E54" s="139"/>
      <c r="F54" s="141"/>
    </row>
    <row r="55" spans="1:7" s="31" customFormat="1" x14ac:dyDescent="0.25">
      <c r="A55" s="31" t="s">
        <v>316</v>
      </c>
      <c r="B55" s="30">
        <v>58704</v>
      </c>
      <c r="C55" s="31" t="s">
        <v>180</v>
      </c>
      <c r="D55" s="31" t="s">
        <v>218</v>
      </c>
      <c r="E55" s="210">
        <v>36738</v>
      </c>
      <c r="F55" s="211">
        <v>7000</v>
      </c>
      <c r="G55" s="206">
        <v>5000</v>
      </c>
    </row>
    <row r="56" spans="1:7" s="31" customFormat="1" x14ac:dyDescent="0.25">
      <c r="A56" s="143" t="s">
        <v>363</v>
      </c>
      <c r="B56" s="144">
        <v>104468</v>
      </c>
      <c r="C56" s="143" t="s">
        <v>180</v>
      </c>
      <c r="D56" s="143" t="s">
        <v>47</v>
      </c>
      <c r="E56" s="145">
        <v>36724</v>
      </c>
      <c r="F56" s="238">
        <v>9200</v>
      </c>
      <c r="G56" s="239">
        <v>0</v>
      </c>
    </row>
    <row r="57" spans="1:7" s="31" customFormat="1" x14ac:dyDescent="0.25">
      <c r="A57" s="143" t="s">
        <v>364</v>
      </c>
      <c r="B57" s="144">
        <v>104468</v>
      </c>
      <c r="C57" s="143" t="s">
        <v>203</v>
      </c>
      <c r="D57" s="143"/>
      <c r="E57" s="145">
        <v>36724</v>
      </c>
      <c r="F57" s="238">
        <v>12600</v>
      </c>
      <c r="G57" s="238"/>
    </row>
    <row r="58" spans="1:7" s="31" customFormat="1" x14ac:dyDescent="0.25">
      <c r="A58" s="143" t="s">
        <v>365</v>
      </c>
      <c r="B58" s="144">
        <v>104345</v>
      </c>
      <c r="C58" s="143" t="s">
        <v>210</v>
      </c>
      <c r="D58" s="143" t="s">
        <v>366</v>
      </c>
      <c r="E58" s="145">
        <v>36724</v>
      </c>
      <c r="F58" s="238">
        <v>2680</v>
      </c>
      <c r="G58" s="239">
        <v>5000</v>
      </c>
    </row>
    <row r="59" spans="1:7" s="31" customFormat="1" x14ac:dyDescent="0.25">
      <c r="A59" s="143" t="s">
        <v>367</v>
      </c>
      <c r="B59" s="144">
        <v>103125</v>
      </c>
      <c r="C59" s="143" t="s">
        <v>187</v>
      </c>
      <c r="D59" s="143"/>
      <c r="E59" s="145">
        <v>36724</v>
      </c>
      <c r="F59" s="238">
        <v>21000</v>
      </c>
      <c r="G59" s="239"/>
    </row>
    <row r="60" spans="1:7" s="31" customFormat="1" x14ac:dyDescent="0.25">
      <c r="A60" s="143" t="s">
        <v>390</v>
      </c>
      <c r="B60" s="144">
        <v>103891</v>
      </c>
      <c r="C60" s="143" t="s">
        <v>194</v>
      </c>
      <c r="D60" s="143" t="s">
        <v>405</v>
      </c>
      <c r="E60" s="145">
        <v>36752</v>
      </c>
      <c r="F60" s="238">
        <v>11000</v>
      </c>
      <c r="G60" s="239">
        <v>5000</v>
      </c>
    </row>
    <row r="61" spans="1:7" s="31" customFormat="1" x14ac:dyDescent="0.25">
      <c r="A61" s="143" t="s">
        <v>392</v>
      </c>
      <c r="B61" s="144">
        <v>104375</v>
      </c>
      <c r="C61" s="143" t="s">
        <v>187</v>
      </c>
      <c r="D61" s="143" t="s">
        <v>406</v>
      </c>
      <c r="E61" s="145">
        <v>36724</v>
      </c>
      <c r="F61" s="238">
        <v>13000</v>
      </c>
      <c r="G61" s="239">
        <v>5000</v>
      </c>
    </row>
    <row r="62" spans="1:7" s="31" customFormat="1" x14ac:dyDescent="0.25">
      <c r="A62" s="31" t="s">
        <v>396</v>
      </c>
      <c r="B62" s="30">
        <v>103875</v>
      </c>
      <c r="C62" s="31" t="s">
        <v>194</v>
      </c>
      <c r="D62" s="31" t="s">
        <v>407</v>
      </c>
      <c r="E62" s="210">
        <v>36731</v>
      </c>
      <c r="F62" s="219">
        <v>11400</v>
      </c>
      <c r="G62" s="220">
        <v>5000</v>
      </c>
    </row>
    <row r="63" spans="1:7" s="31" customFormat="1" x14ac:dyDescent="0.25">
      <c r="B63" s="30"/>
      <c r="E63" s="210"/>
      <c r="F63" s="219"/>
      <c r="G63" s="220"/>
    </row>
    <row r="64" spans="1:7" x14ac:dyDescent="0.25">
      <c r="A64" s="143"/>
      <c r="B64" s="144"/>
      <c r="C64" s="143"/>
      <c r="D64" s="143"/>
      <c r="E64" s="151" t="s">
        <v>49</v>
      </c>
      <c r="F64" s="159">
        <f>SUM(F55:F62)</f>
        <v>87880</v>
      </c>
      <c r="G64" s="179"/>
    </row>
    <row r="65" spans="1:6" x14ac:dyDescent="0.25">
      <c r="A65" s="143"/>
      <c r="B65" s="144"/>
      <c r="C65" s="143"/>
      <c r="D65" s="143"/>
      <c r="E65" s="145"/>
      <c r="F65" s="159"/>
    </row>
    <row r="66" spans="1:6" x14ac:dyDescent="0.25">
      <c r="A66" s="105" t="s">
        <v>133</v>
      </c>
      <c r="B66" s="144"/>
      <c r="C66" s="143"/>
      <c r="D66" s="143"/>
      <c r="E66" s="145"/>
      <c r="F66" s="148">
        <f>G41</f>
        <v>145000</v>
      </c>
    </row>
    <row r="67" spans="1:6" x14ac:dyDescent="0.25">
      <c r="A67" s="105" t="s">
        <v>134</v>
      </c>
      <c r="B67" s="20"/>
      <c r="C67" s="24"/>
      <c r="D67" s="24"/>
      <c r="E67" s="24"/>
      <c r="F67" s="146">
        <f>F41-F71</f>
        <v>287160</v>
      </c>
    </row>
    <row r="68" spans="1:6" x14ac:dyDescent="0.25">
      <c r="A68" s="105" t="s">
        <v>250</v>
      </c>
      <c r="B68" s="20"/>
      <c r="C68" s="24"/>
      <c r="D68" s="24"/>
      <c r="E68" s="24"/>
      <c r="F68" s="161">
        <f>F53</f>
        <v>143600</v>
      </c>
    </row>
    <row r="69" spans="1:6" x14ac:dyDescent="0.25">
      <c r="A69" s="187" t="s">
        <v>251</v>
      </c>
      <c r="B69" s="20"/>
      <c r="C69" s="24"/>
      <c r="D69" s="24"/>
      <c r="E69" s="24"/>
      <c r="F69" s="160">
        <f>F64</f>
        <v>87880</v>
      </c>
    </row>
    <row r="70" spans="1:6" x14ac:dyDescent="0.25">
      <c r="A70" s="105" t="s">
        <v>264</v>
      </c>
      <c r="B70" s="20"/>
      <c r="C70" s="24"/>
      <c r="D70" s="24"/>
      <c r="E70" s="24"/>
      <c r="F70" s="146">
        <f>F41+F53-F71</f>
        <v>430760</v>
      </c>
    </row>
    <row r="71" spans="1:6" x14ac:dyDescent="0.25">
      <c r="A71" s="187" t="s">
        <v>275</v>
      </c>
      <c r="B71" s="20"/>
      <c r="C71" s="24"/>
      <c r="D71" s="24"/>
      <c r="E71" s="24"/>
      <c r="F71" s="146">
        <v>46400</v>
      </c>
    </row>
    <row r="72" spans="1:6" x14ac:dyDescent="0.25">
      <c r="A72" s="24"/>
      <c r="B72" s="20"/>
      <c r="C72" s="24"/>
      <c r="D72" s="24"/>
      <c r="E72" s="24"/>
      <c r="F72" s="146"/>
    </row>
    <row r="73" spans="1:6" x14ac:dyDescent="0.25">
      <c r="A73" s="252" t="s">
        <v>243</v>
      </c>
      <c r="B73" s="252"/>
      <c r="C73" s="252"/>
      <c r="D73" s="252"/>
      <c r="E73" s="252"/>
      <c r="F73" s="252"/>
    </row>
    <row r="74" spans="1:6" x14ac:dyDescent="0.25">
      <c r="A74" s="252" t="s">
        <v>244</v>
      </c>
      <c r="B74" s="252"/>
      <c r="C74" s="252"/>
      <c r="D74" s="252"/>
      <c r="E74" s="252"/>
      <c r="F74" s="252"/>
    </row>
    <row r="75" spans="1:6" x14ac:dyDescent="0.25">
      <c r="A75" s="251" t="s">
        <v>245</v>
      </c>
      <c r="B75" s="251"/>
      <c r="C75" s="251"/>
      <c r="D75" s="251"/>
      <c r="E75" s="251"/>
      <c r="F75" s="251"/>
    </row>
    <row r="85" spans="6:6" x14ac:dyDescent="0.25">
      <c r="F85" t="s">
        <v>246</v>
      </c>
    </row>
  </sheetData>
  <mergeCells count="3">
    <mergeCell ref="A75:F75"/>
    <mergeCell ref="A73:F73"/>
    <mergeCell ref="A74:F7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73"/>
  <sheetViews>
    <sheetView workbookViewId="0">
      <selection activeCell="F65" sqref="F65"/>
    </sheetView>
  </sheetViews>
  <sheetFormatPr defaultColWidth="9.109375" defaultRowHeight="13.2" x14ac:dyDescent="0.25"/>
  <cols>
    <col min="1" max="1" width="11" style="2" customWidth="1"/>
    <col min="2" max="4" width="9.109375" style="2"/>
    <col min="5" max="5" width="12.44140625" style="2" customWidth="1"/>
    <col min="6" max="6" width="9.6640625" style="5" customWidth="1"/>
    <col min="7" max="7" width="9.109375" style="5"/>
    <col min="8" max="8" width="11.66406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276</v>
      </c>
      <c r="I1" s="3"/>
    </row>
    <row r="2" spans="1:9" x14ac:dyDescent="0.25">
      <c r="A2" s="1" t="s">
        <v>43</v>
      </c>
      <c r="B2" s="1" t="s">
        <v>154</v>
      </c>
      <c r="C2" s="1"/>
      <c r="D2" s="1"/>
      <c r="E2" s="1"/>
      <c r="F2" s="2"/>
      <c r="G2" s="30"/>
      <c r="H2" s="30"/>
      <c r="I2" s="31"/>
    </row>
    <row r="3" spans="1:9" s="31" customFormat="1" x14ac:dyDescent="0.25">
      <c r="A3" s="28" t="s">
        <v>142</v>
      </c>
      <c r="B3" s="28" t="s">
        <v>89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155</v>
      </c>
      <c r="C4" s="28"/>
      <c r="D4" s="28"/>
      <c r="E4" s="28"/>
      <c r="F4" s="29"/>
      <c r="G4" s="7"/>
      <c r="H4" s="5"/>
      <c r="I4" s="2"/>
    </row>
    <row r="5" spans="1:9" x14ac:dyDescent="0.25">
      <c r="A5" s="1"/>
      <c r="B5" s="1"/>
      <c r="C5" s="1"/>
      <c r="D5" s="1"/>
      <c r="E5" s="1"/>
      <c r="F5" s="4"/>
    </row>
    <row r="6" spans="1:9" x14ac:dyDescent="0.25">
      <c r="A6" s="6" t="s">
        <v>2</v>
      </c>
      <c r="B6" s="6"/>
      <c r="C6" s="6"/>
      <c r="D6" s="1"/>
      <c r="E6" s="1"/>
      <c r="F6" s="4"/>
    </row>
    <row r="7" spans="1:9" x14ac:dyDescent="0.25">
      <c r="C7" s="6"/>
      <c r="D7" s="1"/>
      <c r="E7" s="1"/>
      <c r="F7" s="4"/>
    </row>
    <row r="8" spans="1:9" s="33" customFormat="1" x14ac:dyDescent="0.25">
      <c r="A8" s="35" t="s">
        <v>144</v>
      </c>
      <c r="B8" s="35"/>
      <c r="C8" s="35"/>
      <c r="D8" s="32"/>
      <c r="E8" s="32"/>
      <c r="F8" s="34">
        <f>Laura!F9</f>
        <v>10</v>
      </c>
      <c r="G8" s="22"/>
      <c r="H8" s="22"/>
    </row>
    <row r="9" spans="1:9" s="33" customFormat="1" x14ac:dyDescent="0.25">
      <c r="A9" s="35"/>
      <c r="B9" s="33" t="s">
        <v>145</v>
      </c>
      <c r="C9" s="35"/>
      <c r="D9" s="32"/>
      <c r="E9" s="32"/>
      <c r="F9" s="22">
        <f>Laura!F30</f>
        <v>0</v>
      </c>
      <c r="G9" s="36"/>
      <c r="H9" s="22"/>
    </row>
    <row r="10" spans="1:9" s="33" customFormat="1" x14ac:dyDescent="0.25">
      <c r="A10" s="32"/>
      <c r="B10" s="33" t="s">
        <v>146</v>
      </c>
      <c r="C10" s="32"/>
      <c r="D10" s="32"/>
      <c r="E10" s="32"/>
      <c r="F10" s="22">
        <f>Laura!F50</f>
        <v>0</v>
      </c>
      <c r="G10" s="36"/>
      <c r="H10" s="22"/>
    </row>
    <row r="11" spans="1:9" x14ac:dyDescent="0.25">
      <c r="A11" s="1"/>
      <c r="B11" s="1"/>
      <c r="C11" s="1"/>
      <c r="D11" s="1"/>
      <c r="E11" s="1"/>
      <c r="F11" s="4"/>
      <c r="G11" s="9"/>
    </row>
    <row r="12" spans="1:9" x14ac:dyDescent="0.25">
      <c r="A12" s="6" t="s">
        <v>6</v>
      </c>
      <c r="B12" s="6"/>
      <c r="C12" s="6"/>
      <c r="D12" s="6"/>
      <c r="E12" s="6"/>
      <c r="F12" s="37">
        <f>SUM(F13:F16)</f>
        <v>10</v>
      </c>
    </row>
    <row r="13" spans="1:9" x14ac:dyDescent="0.25">
      <c r="A13" s="2" t="s">
        <v>3</v>
      </c>
      <c r="B13" s="2" t="s">
        <v>7</v>
      </c>
      <c r="F13" s="38">
        <v>8</v>
      </c>
    </row>
    <row r="14" spans="1:9" x14ac:dyDescent="0.25">
      <c r="B14" s="2" t="s">
        <v>8</v>
      </c>
      <c r="F14" s="38">
        <v>0</v>
      </c>
    </row>
    <row r="15" spans="1:9" x14ac:dyDescent="0.25">
      <c r="B15" s="2" t="s">
        <v>9</v>
      </c>
      <c r="C15" s="2" t="s">
        <v>4</v>
      </c>
      <c r="F15" s="38">
        <v>2</v>
      </c>
      <c r="I15" s="4"/>
    </row>
    <row r="16" spans="1:9" x14ac:dyDescent="0.25">
      <c r="B16" s="2" t="s">
        <v>5</v>
      </c>
      <c r="F16" s="38">
        <v>0</v>
      </c>
      <c r="I16" s="4"/>
    </row>
    <row r="17" spans="1:9" x14ac:dyDescent="0.25">
      <c r="G17" s="22"/>
      <c r="H17" s="22"/>
      <c r="I17" s="34"/>
    </row>
    <row r="18" spans="1:9" s="33" customFormat="1" x14ac:dyDescent="0.25">
      <c r="A18" s="32" t="s">
        <v>84</v>
      </c>
      <c r="F18" s="34">
        <f>SUM(F19:F21)</f>
        <v>2</v>
      </c>
      <c r="G18" s="22"/>
      <c r="H18" s="22"/>
      <c r="I18" s="34"/>
    </row>
    <row r="19" spans="1:9" s="33" customFormat="1" x14ac:dyDescent="0.25">
      <c r="B19" s="33" t="s">
        <v>73</v>
      </c>
      <c r="F19" s="22">
        <f>Kathy!G8</f>
        <v>2</v>
      </c>
      <c r="G19" s="22"/>
      <c r="H19" s="22"/>
      <c r="I19" s="34"/>
    </row>
    <row r="20" spans="1:9" s="33" customFormat="1" x14ac:dyDescent="0.25">
      <c r="B20" s="33" t="s">
        <v>74</v>
      </c>
      <c r="F20" s="22">
        <f>Kathy!H8</f>
        <v>0</v>
      </c>
      <c r="G20" s="22"/>
      <c r="H20" s="22"/>
      <c r="I20" s="34"/>
    </row>
    <row r="21" spans="1:9" s="33" customFormat="1" x14ac:dyDescent="0.25">
      <c r="B21" s="33" t="s">
        <v>147</v>
      </c>
      <c r="F21" s="22">
        <f>Kathy!I8</f>
        <v>0</v>
      </c>
      <c r="G21" s="5"/>
      <c r="H21" s="5"/>
      <c r="I21" s="4"/>
    </row>
    <row r="22" spans="1:9" x14ac:dyDescent="0.25">
      <c r="A22" s="6"/>
      <c r="I22" s="4"/>
    </row>
    <row r="23" spans="1:9" s="33" customFormat="1" x14ac:dyDescent="0.25">
      <c r="A23" s="32" t="s">
        <v>80</v>
      </c>
      <c r="F23" s="34">
        <f>Sheryl!F9</f>
        <v>0</v>
      </c>
      <c r="G23" s="22"/>
      <c r="H23" s="22"/>
    </row>
    <row r="24" spans="1:9" s="33" customFormat="1" x14ac:dyDescent="0.25">
      <c r="A24" s="32" t="s">
        <v>81</v>
      </c>
      <c r="F24" s="34">
        <f>Sheryl!F33</f>
        <v>0</v>
      </c>
      <c r="G24" s="22"/>
      <c r="H24" s="22"/>
    </row>
    <row r="25" spans="1:9" x14ac:dyDescent="0.25">
      <c r="A25" s="32" t="s">
        <v>82</v>
      </c>
      <c r="F25" s="34">
        <f>Sheryl!F72</f>
        <v>0</v>
      </c>
    </row>
    <row r="26" spans="1:9" x14ac:dyDescent="0.25">
      <c r="A26" s="1"/>
      <c r="F26" s="4"/>
    </row>
    <row r="27" spans="1:9" s="31" customFormat="1" x14ac:dyDescent="0.25">
      <c r="A27" s="28" t="s">
        <v>142</v>
      </c>
      <c r="B27" s="28" t="s">
        <v>110</v>
      </c>
      <c r="C27" s="28"/>
      <c r="D27" s="28"/>
      <c r="E27" s="28"/>
      <c r="F27" s="29"/>
      <c r="G27" s="30"/>
      <c r="H27" s="30"/>
    </row>
    <row r="28" spans="1:9" s="31" customFormat="1" x14ac:dyDescent="0.25">
      <c r="A28" s="28" t="s">
        <v>143</v>
      </c>
      <c r="B28" s="28" t="s">
        <v>156</v>
      </c>
      <c r="C28" s="28"/>
      <c r="D28" s="28"/>
      <c r="E28" s="28"/>
      <c r="F28" s="29"/>
      <c r="G28" s="7"/>
      <c r="H28" s="5"/>
      <c r="I28" s="2"/>
    </row>
    <row r="29" spans="1:9" x14ac:dyDescent="0.25">
      <c r="A29" s="1"/>
      <c r="B29" s="1"/>
      <c r="C29" s="1"/>
      <c r="D29" s="1"/>
      <c r="E29" s="1"/>
      <c r="F29" s="4"/>
    </row>
    <row r="30" spans="1:9" x14ac:dyDescent="0.25">
      <c r="A30" s="6" t="s">
        <v>2</v>
      </c>
      <c r="B30" s="6"/>
      <c r="C30" s="6"/>
      <c r="D30" s="1"/>
      <c r="E30" s="1"/>
      <c r="F30" s="4"/>
    </row>
    <row r="31" spans="1:9" x14ac:dyDescent="0.25">
      <c r="C31" s="6"/>
      <c r="D31" s="1"/>
      <c r="E31" s="1"/>
      <c r="F31" s="4"/>
    </row>
    <row r="32" spans="1:9" s="33" customFormat="1" x14ac:dyDescent="0.25">
      <c r="A32" s="35" t="s">
        <v>144</v>
      </c>
      <c r="B32" s="35"/>
      <c r="C32" s="35"/>
      <c r="D32" s="32"/>
      <c r="E32" s="32"/>
      <c r="F32" s="34">
        <f>Laura!F23</f>
        <v>16</v>
      </c>
      <c r="G32" s="22"/>
      <c r="H32" s="22"/>
    </row>
    <row r="33" spans="1:9" s="33" customFormat="1" x14ac:dyDescent="0.25">
      <c r="A33" s="35"/>
      <c r="B33" s="33" t="s">
        <v>145</v>
      </c>
      <c r="C33" s="35"/>
      <c r="D33" s="32"/>
      <c r="E33" s="32"/>
      <c r="F33" s="22">
        <f>Laura!F44</f>
        <v>0</v>
      </c>
      <c r="G33" s="36"/>
      <c r="H33" s="22"/>
    </row>
    <row r="34" spans="1:9" s="33" customFormat="1" x14ac:dyDescent="0.25">
      <c r="A34" s="32"/>
      <c r="B34" s="33" t="s">
        <v>146</v>
      </c>
      <c r="C34" s="32"/>
      <c r="D34" s="32"/>
      <c r="E34" s="32"/>
      <c r="F34" s="22">
        <f>Laura!F64</f>
        <v>0</v>
      </c>
      <c r="G34" s="36"/>
      <c r="H34" s="22"/>
    </row>
    <row r="35" spans="1:9" x14ac:dyDescent="0.25">
      <c r="A35" s="1"/>
      <c r="B35" s="1"/>
      <c r="C35" s="1"/>
      <c r="D35" s="1"/>
      <c r="E35" s="1"/>
      <c r="F35" s="4"/>
      <c r="G35" s="9"/>
    </row>
    <row r="36" spans="1:9" x14ac:dyDescent="0.25">
      <c r="A36" s="6" t="s">
        <v>6</v>
      </c>
      <c r="B36" s="6"/>
      <c r="C36" s="6"/>
      <c r="D36" s="6"/>
      <c r="E36" s="6"/>
      <c r="F36" s="37">
        <f>SUM(F37:F40)</f>
        <v>16</v>
      </c>
    </row>
    <row r="37" spans="1:9" x14ac:dyDescent="0.25">
      <c r="A37" s="2" t="s">
        <v>3</v>
      </c>
      <c r="B37" s="2" t="s">
        <v>7</v>
      </c>
      <c r="F37" s="38">
        <v>7</v>
      </c>
    </row>
    <row r="38" spans="1:9" x14ac:dyDescent="0.25">
      <c r="B38" s="2" t="s">
        <v>8</v>
      </c>
      <c r="F38" s="38">
        <v>3</v>
      </c>
    </row>
    <row r="39" spans="1:9" x14ac:dyDescent="0.25">
      <c r="B39" s="2" t="s">
        <v>9</v>
      </c>
      <c r="C39" s="2" t="s">
        <v>4</v>
      </c>
      <c r="F39" s="38">
        <v>6</v>
      </c>
      <c r="I39" s="4"/>
    </row>
    <row r="40" spans="1:9" x14ac:dyDescent="0.25">
      <c r="B40" s="2" t="s">
        <v>5</v>
      </c>
      <c r="F40" s="38">
        <v>0</v>
      </c>
      <c r="I40" s="4"/>
    </row>
    <row r="41" spans="1:9" x14ac:dyDescent="0.25">
      <c r="G41" s="22"/>
      <c r="H41" s="22"/>
      <c r="I41" s="34"/>
    </row>
    <row r="42" spans="1:9" s="33" customFormat="1" x14ac:dyDescent="0.25">
      <c r="A42" s="32" t="s">
        <v>84</v>
      </c>
      <c r="F42" s="34">
        <f>SUM(F43:F45)</f>
        <v>3</v>
      </c>
      <c r="G42" s="22"/>
      <c r="H42" s="22"/>
      <c r="I42" s="34"/>
    </row>
    <row r="43" spans="1:9" s="33" customFormat="1" x14ac:dyDescent="0.25">
      <c r="B43" s="33" t="s">
        <v>73</v>
      </c>
      <c r="F43" s="22">
        <f>Kathy!G22</f>
        <v>0</v>
      </c>
      <c r="G43" s="22"/>
      <c r="H43" s="22"/>
      <c r="I43" s="34"/>
    </row>
    <row r="44" spans="1:9" s="33" customFormat="1" x14ac:dyDescent="0.25">
      <c r="B44" s="33" t="s">
        <v>74</v>
      </c>
      <c r="F44" s="22">
        <f>Kathy!H22</f>
        <v>0</v>
      </c>
      <c r="G44" s="22"/>
      <c r="H44" s="22"/>
      <c r="I44" s="34"/>
    </row>
    <row r="45" spans="1:9" s="33" customFormat="1" x14ac:dyDescent="0.25">
      <c r="B45" s="33" t="s">
        <v>147</v>
      </c>
      <c r="F45" s="22">
        <f>Kathy!I22</f>
        <v>3</v>
      </c>
      <c r="G45" s="5"/>
      <c r="H45" s="5"/>
      <c r="I45" s="4"/>
    </row>
    <row r="46" spans="1:9" x14ac:dyDescent="0.25">
      <c r="A46" s="6"/>
      <c r="I46" s="4"/>
    </row>
    <row r="47" spans="1:9" s="33" customFormat="1" x14ac:dyDescent="0.25">
      <c r="A47" s="32" t="s">
        <v>80</v>
      </c>
      <c r="F47" s="34">
        <f>Sheryl!F23</f>
        <v>3</v>
      </c>
      <c r="G47" s="22"/>
      <c r="H47" s="22"/>
    </row>
    <row r="48" spans="1:9" s="33" customFormat="1" x14ac:dyDescent="0.25">
      <c r="A48" s="32" t="s">
        <v>81</v>
      </c>
      <c r="F48" s="34">
        <f>Sheryl!F47</f>
        <v>0</v>
      </c>
      <c r="G48" s="22"/>
      <c r="H48" s="22"/>
    </row>
    <row r="49" spans="1:9" x14ac:dyDescent="0.25">
      <c r="A49" s="32" t="s">
        <v>82</v>
      </c>
      <c r="F49" s="34">
        <f>Sheryl!F86</f>
        <v>3</v>
      </c>
    </row>
    <row r="50" spans="1:9" x14ac:dyDescent="0.25">
      <c r="G50" s="30"/>
      <c r="H50" s="30"/>
      <c r="I50" s="31"/>
    </row>
    <row r="51" spans="1:9" s="31" customFormat="1" x14ac:dyDescent="0.25">
      <c r="A51" s="28" t="s">
        <v>142</v>
      </c>
      <c r="B51" s="28" t="s">
        <v>312</v>
      </c>
      <c r="C51" s="28"/>
      <c r="D51" s="28"/>
      <c r="E51" s="28"/>
      <c r="F51" s="29"/>
      <c r="G51" s="30"/>
      <c r="H51" s="30"/>
    </row>
    <row r="52" spans="1:9" s="31" customFormat="1" x14ac:dyDescent="0.25">
      <c r="A52" s="28" t="s">
        <v>143</v>
      </c>
      <c r="B52" s="28"/>
      <c r="C52" s="28"/>
      <c r="D52" s="28"/>
      <c r="E52" s="28"/>
      <c r="F52" s="29"/>
      <c r="G52" s="7"/>
      <c r="H52" s="5"/>
      <c r="I52" s="2"/>
    </row>
    <row r="53" spans="1:9" x14ac:dyDescent="0.25">
      <c r="A53" s="1"/>
      <c r="B53" s="1"/>
      <c r="C53" s="1"/>
      <c r="D53" s="1"/>
      <c r="E53" s="1"/>
      <c r="F53" s="4"/>
    </row>
    <row r="54" spans="1:9" x14ac:dyDescent="0.25">
      <c r="A54" s="6" t="s">
        <v>2</v>
      </c>
      <c r="B54" s="6"/>
      <c r="C54" s="6"/>
      <c r="D54" s="1"/>
      <c r="E54" s="1"/>
      <c r="F54" s="4"/>
    </row>
    <row r="55" spans="1:9" x14ac:dyDescent="0.25">
      <c r="C55" s="6"/>
      <c r="D55" s="1"/>
      <c r="E55" s="1"/>
      <c r="F55" s="4"/>
    </row>
    <row r="56" spans="1:9" s="33" customFormat="1" x14ac:dyDescent="0.25">
      <c r="A56" s="35" t="s">
        <v>144</v>
      </c>
      <c r="B56" s="35"/>
      <c r="C56" s="35"/>
      <c r="D56" s="32"/>
      <c r="E56" s="32"/>
      <c r="F56" s="34">
        <f>Laura!F24</f>
        <v>4</v>
      </c>
      <c r="G56" s="22"/>
      <c r="H56" s="22"/>
    </row>
    <row r="57" spans="1:9" s="33" customFormat="1" x14ac:dyDescent="0.25">
      <c r="A57" s="35"/>
      <c r="B57" s="33" t="s">
        <v>145</v>
      </c>
      <c r="C57" s="35"/>
      <c r="D57" s="32"/>
      <c r="E57" s="32"/>
      <c r="F57" s="22">
        <f>Laura!F45</f>
        <v>0</v>
      </c>
      <c r="G57" s="36"/>
      <c r="H57" s="22"/>
    </row>
    <row r="58" spans="1:9" s="33" customFormat="1" x14ac:dyDescent="0.25">
      <c r="A58" s="32"/>
      <c r="B58" s="33" t="s">
        <v>146</v>
      </c>
      <c r="C58" s="32"/>
      <c r="D58" s="32"/>
      <c r="E58" s="32"/>
      <c r="F58" s="22">
        <f>Laura!F65</f>
        <v>0</v>
      </c>
      <c r="G58" s="36"/>
      <c r="H58" s="22"/>
    </row>
    <row r="59" spans="1:9" x14ac:dyDescent="0.25">
      <c r="A59" s="1"/>
      <c r="B59" s="1"/>
      <c r="C59" s="1"/>
      <c r="D59" s="1"/>
      <c r="E59" s="1"/>
      <c r="F59" s="4"/>
      <c r="G59" s="9"/>
    </row>
    <row r="60" spans="1:9" x14ac:dyDescent="0.25">
      <c r="A60" s="6" t="s">
        <v>6</v>
      </c>
      <c r="B60" s="6"/>
      <c r="C60" s="6"/>
      <c r="D60" s="6"/>
      <c r="E60" s="6"/>
      <c r="F60" s="37">
        <f>SUM(F61:F64)</f>
        <v>3</v>
      </c>
    </row>
    <row r="61" spans="1:9" x14ac:dyDescent="0.25">
      <c r="A61" s="2" t="s">
        <v>3</v>
      </c>
      <c r="B61" s="2" t="s">
        <v>7</v>
      </c>
      <c r="F61" s="38">
        <v>1</v>
      </c>
    </row>
    <row r="62" spans="1:9" x14ac:dyDescent="0.25">
      <c r="B62" s="2" t="s">
        <v>8</v>
      </c>
      <c r="F62" s="38">
        <v>2</v>
      </c>
    </row>
    <row r="63" spans="1:9" x14ac:dyDescent="0.25">
      <c r="B63" s="2" t="s">
        <v>9</v>
      </c>
      <c r="C63" s="2" t="s">
        <v>4</v>
      </c>
      <c r="F63" s="38">
        <v>0</v>
      </c>
      <c r="I63" s="4"/>
    </row>
    <row r="64" spans="1:9" x14ac:dyDescent="0.25">
      <c r="B64" s="2" t="s">
        <v>5</v>
      </c>
      <c r="F64" s="38">
        <v>0</v>
      </c>
      <c r="I64" s="4"/>
    </row>
    <row r="65" spans="1:9" x14ac:dyDescent="0.25">
      <c r="G65" s="22"/>
      <c r="H65" s="22"/>
      <c r="I65" s="34"/>
    </row>
    <row r="66" spans="1:9" s="33" customFormat="1" x14ac:dyDescent="0.25">
      <c r="A66" s="32" t="s">
        <v>84</v>
      </c>
      <c r="F66" s="34">
        <f>SUM(F67:F69)</f>
        <v>0</v>
      </c>
      <c r="G66" s="22"/>
      <c r="H66" s="22"/>
      <c r="I66" s="34"/>
    </row>
    <row r="67" spans="1:9" s="33" customFormat="1" x14ac:dyDescent="0.25">
      <c r="B67" s="33" t="s">
        <v>73</v>
      </c>
      <c r="F67" s="22">
        <f>Kathy!G23</f>
        <v>0</v>
      </c>
      <c r="G67" s="22"/>
      <c r="H67" s="22"/>
      <c r="I67" s="34"/>
    </row>
    <row r="68" spans="1:9" s="33" customFormat="1" x14ac:dyDescent="0.25">
      <c r="B68" s="33" t="s">
        <v>74</v>
      </c>
      <c r="F68" s="22">
        <f>Kathy!H23</f>
        <v>0</v>
      </c>
      <c r="G68" s="22"/>
      <c r="H68" s="22"/>
      <c r="I68" s="34"/>
    </row>
    <row r="69" spans="1:9" s="33" customFormat="1" x14ac:dyDescent="0.25">
      <c r="B69" s="33" t="s">
        <v>147</v>
      </c>
      <c r="F69" s="22">
        <f>Kathy!I23</f>
        <v>0</v>
      </c>
      <c r="G69" s="5"/>
      <c r="H69" s="5"/>
      <c r="I69" s="4"/>
    </row>
    <row r="70" spans="1:9" x14ac:dyDescent="0.25">
      <c r="A70" s="6"/>
      <c r="I70" s="4"/>
    </row>
    <row r="71" spans="1:9" s="33" customFormat="1" x14ac:dyDescent="0.25">
      <c r="A71" s="32" t="s">
        <v>80</v>
      </c>
      <c r="F71" s="34">
        <f>Sheryl!F24</f>
        <v>0</v>
      </c>
      <c r="G71" s="22"/>
      <c r="H71" s="22"/>
    </row>
    <row r="72" spans="1:9" s="33" customFormat="1" x14ac:dyDescent="0.25">
      <c r="A72" s="32" t="s">
        <v>81</v>
      </c>
      <c r="F72" s="34">
        <f>Sheryl!F48</f>
        <v>0</v>
      </c>
      <c r="G72" s="22"/>
      <c r="H72" s="22"/>
    </row>
    <row r="73" spans="1:9" x14ac:dyDescent="0.25">
      <c r="A73" s="32" t="s">
        <v>82</v>
      </c>
      <c r="F73" s="34">
        <f>Sheryl!F87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3"/>
  <sheetViews>
    <sheetView topLeftCell="A21" workbookViewId="0">
      <selection activeCell="F36" sqref="F36"/>
    </sheetView>
  </sheetViews>
  <sheetFormatPr defaultColWidth="9.109375" defaultRowHeight="13.2" x14ac:dyDescent="0.25"/>
  <cols>
    <col min="1" max="1" width="10.5546875" style="2" customWidth="1"/>
    <col min="2" max="4" width="9.109375" style="2"/>
    <col min="5" max="5" width="12.44140625" style="2" customWidth="1"/>
    <col min="6" max="6" width="9.6640625" style="5" customWidth="1"/>
    <col min="7" max="7" width="9.44140625" style="5" customWidth="1"/>
    <col min="8" max="8" width="11.66406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318</v>
      </c>
      <c r="I1" s="3"/>
    </row>
    <row r="2" spans="1:9" x14ac:dyDescent="0.25">
      <c r="A2" s="1" t="s">
        <v>43</v>
      </c>
      <c r="B2" s="1" t="s">
        <v>141</v>
      </c>
      <c r="C2" s="1"/>
      <c r="D2" s="1"/>
      <c r="E2" s="1"/>
      <c r="F2" s="2"/>
      <c r="G2" s="30"/>
      <c r="H2" s="30"/>
      <c r="I2" s="31"/>
    </row>
    <row r="3" spans="1:9" s="31" customFormat="1" x14ac:dyDescent="0.25">
      <c r="A3" s="28" t="s">
        <v>142</v>
      </c>
      <c r="B3" s="28" t="s">
        <v>157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158</v>
      </c>
      <c r="C4" s="28"/>
      <c r="D4" s="28"/>
      <c r="E4" s="28"/>
      <c r="F4" s="29"/>
      <c r="G4" s="7"/>
      <c r="H4" s="5"/>
      <c r="I4" s="2"/>
    </row>
    <row r="5" spans="1:9" x14ac:dyDescent="0.25">
      <c r="A5" s="1"/>
      <c r="B5" s="1"/>
      <c r="C5" s="1"/>
      <c r="D5" s="1"/>
      <c r="E5" s="1"/>
      <c r="F5" s="4"/>
    </row>
    <row r="6" spans="1:9" x14ac:dyDescent="0.25">
      <c r="A6" s="6" t="s">
        <v>2</v>
      </c>
      <c r="B6" s="6"/>
      <c r="C6" s="6"/>
      <c r="D6" s="1"/>
      <c r="E6" s="1"/>
      <c r="F6" s="4"/>
    </row>
    <row r="7" spans="1:9" x14ac:dyDescent="0.25">
      <c r="C7" s="6"/>
      <c r="D7" s="1"/>
      <c r="E7" s="1"/>
      <c r="F7" s="4"/>
    </row>
    <row r="8" spans="1:9" s="33" customFormat="1" x14ac:dyDescent="0.25">
      <c r="A8" s="35" t="s">
        <v>144</v>
      </c>
      <c r="B8" s="35"/>
      <c r="C8" s="35"/>
      <c r="D8" s="32"/>
      <c r="E8" s="32"/>
      <c r="F8" s="34">
        <f>Laura!F13</f>
        <v>7</v>
      </c>
      <c r="G8" s="22"/>
      <c r="H8" s="22"/>
    </row>
    <row r="9" spans="1:9" s="33" customFormat="1" x14ac:dyDescent="0.25">
      <c r="A9" s="35"/>
      <c r="B9" s="33" t="s">
        <v>145</v>
      </c>
      <c r="C9" s="35"/>
      <c r="D9" s="32"/>
      <c r="E9" s="32"/>
      <c r="F9" s="22">
        <f>Laura!F34</f>
        <v>0</v>
      </c>
      <c r="G9" s="36"/>
      <c r="H9" s="22"/>
    </row>
    <row r="10" spans="1:9" s="33" customFormat="1" x14ac:dyDescent="0.25">
      <c r="A10" s="32"/>
      <c r="B10" s="33" t="s">
        <v>146</v>
      </c>
      <c r="C10" s="32"/>
      <c r="D10" s="32"/>
      <c r="E10" s="32"/>
      <c r="F10" s="22">
        <f>Laura!F54</f>
        <v>0</v>
      </c>
      <c r="G10" s="36"/>
      <c r="H10" s="22"/>
    </row>
    <row r="11" spans="1:9" x14ac:dyDescent="0.25">
      <c r="A11" s="1"/>
      <c r="B11" s="1"/>
      <c r="C11" s="1"/>
      <c r="D11" s="1"/>
      <c r="E11" s="1"/>
      <c r="F11" s="4"/>
      <c r="G11" s="9"/>
    </row>
    <row r="12" spans="1:9" x14ac:dyDescent="0.25">
      <c r="A12" s="6" t="s">
        <v>6</v>
      </c>
      <c r="B12" s="6"/>
      <c r="C12" s="6"/>
      <c r="D12" s="6"/>
      <c r="E12" s="6"/>
      <c r="F12" s="37">
        <f>SUM(F13:F16)</f>
        <v>10</v>
      </c>
    </row>
    <row r="13" spans="1:9" x14ac:dyDescent="0.25">
      <c r="A13" s="2" t="s">
        <v>3</v>
      </c>
      <c r="B13" s="2" t="s">
        <v>7</v>
      </c>
      <c r="F13" s="38">
        <v>5</v>
      </c>
    </row>
    <row r="14" spans="1:9" x14ac:dyDescent="0.25">
      <c r="B14" s="2" t="s">
        <v>8</v>
      </c>
      <c r="F14" s="38">
        <v>4</v>
      </c>
    </row>
    <row r="15" spans="1:9" x14ac:dyDescent="0.25">
      <c r="B15" s="2" t="s">
        <v>9</v>
      </c>
      <c r="C15" s="2" t="s">
        <v>4</v>
      </c>
      <c r="F15" s="38">
        <v>1</v>
      </c>
      <c r="I15" s="4"/>
    </row>
    <row r="16" spans="1:9" x14ac:dyDescent="0.25">
      <c r="B16" s="2" t="s">
        <v>5</v>
      </c>
      <c r="F16" s="38">
        <v>0</v>
      </c>
      <c r="I16" s="4"/>
    </row>
    <row r="17" spans="1:9" x14ac:dyDescent="0.25">
      <c r="G17" s="22"/>
      <c r="H17" s="22"/>
      <c r="I17" s="34"/>
    </row>
    <row r="18" spans="1:9" s="33" customFormat="1" x14ac:dyDescent="0.25">
      <c r="A18" s="32" t="s">
        <v>84</v>
      </c>
      <c r="F18" s="34">
        <f>SUM(F19:F21)</f>
        <v>0</v>
      </c>
      <c r="G18" s="22"/>
      <c r="H18" s="22"/>
      <c r="I18" s="34"/>
    </row>
    <row r="19" spans="1:9" s="33" customFormat="1" x14ac:dyDescent="0.25">
      <c r="B19" s="33" t="s">
        <v>73</v>
      </c>
      <c r="F19" s="22">
        <f>Kathy!G12</f>
        <v>0</v>
      </c>
      <c r="G19" s="22"/>
      <c r="H19" s="22"/>
      <c r="I19" s="34"/>
    </row>
    <row r="20" spans="1:9" s="33" customFormat="1" x14ac:dyDescent="0.25">
      <c r="B20" s="33" t="s">
        <v>74</v>
      </c>
      <c r="F20" s="22">
        <f>Kathy!H12</f>
        <v>0</v>
      </c>
      <c r="G20" s="22"/>
      <c r="H20" s="22"/>
      <c r="I20" s="34"/>
    </row>
    <row r="21" spans="1:9" s="33" customFormat="1" x14ac:dyDescent="0.25">
      <c r="B21" s="33" t="s">
        <v>147</v>
      </c>
      <c r="F21" s="22">
        <f>Kathy!I12</f>
        <v>0</v>
      </c>
      <c r="G21" s="5"/>
      <c r="H21" s="5"/>
      <c r="I21" s="4"/>
    </row>
    <row r="22" spans="1:9" x14ac:dyDescent="0.25">
      <c r="A22" s="6"/>
      <c r="I22" s="4"/>
    </row>
    <row r="23" spans="1:9" s="33" customFormat="1" x14ac:dyDescent="0.25">
      <c r="A23" s="32" t="s">
        <v>80</v>
      </c>
      <c r="F23" s="34">
        <f>Sheryl!F13</f>
        <v>0</v>
      </c>
      <c r="G23" s="22"/>
      <c r="H23" s="22"/>
    </row>
    <row r="24" spans="1:9" s="33" customFormat="1" x14ac:dyDescent="0.25">
      <c r="A24" s="32" t="s">
        <v>81</v>
      </c>
      <c r="F24" s="34">
        <f>Sheryl!F37</f>
        <v>0</v>
      </c>
      <c r="G24" s="22"/>
      <c r="H24" s="22"/>
    </row>
    <row r="25" spans="1:9" x14ac:dyDescent="0.25">
      <c r="A25" s="32" t="s">
        <v>82</v>
      </c>
      <c r="F25" s="34">
        <f>Sheryl!F76</f>
        <v>0</v>
      </c>
    </row>
    <row r="26" spans="1:9" x14ac:dyDescent="0.25">
      <c r="G26" s="30"/>
      <c r="H26" s="30"/>
      <c r="I26" s="31"/>
    </row>
    <row r="27" spans="1:9" s="31" customFormat="1" x14ac:dyDescent="0.25">
      <c r="A27" s="28" t="s">
        <v>142</v>
      </c>
      <c r="B27" s="28" t="s">
        <v>100</v>
      </c>
      <c r="C27" s="28"/>
      <c r="D27" s="28"/>
      <c r="E27" s="28"/>
      <c r="F27" s="29"/>
      <c r="G27" s="30"/>
      <c r="H27" s="30"/>
    </row>
    <row r="28" spans="1:9" s="31" customFormat="1" x14ac:dyDescent="0.25">
      <c r="A28" s="28" t="s">
        <v>143</v>
      </c>
      <c r="B28" s="28" t="s">
        <v>159</v>
      </c>
      <c r="C28" s="28"/>
      <c r="D28" s="28"/>
      <c r="E28" s="28"/>
      <c r="F28" s="29"/>
      <c r="G28" s="7"/>
      <c r="H28" s="5"/>
      <c r="I28" s="2"/>
    </row>
    <row r="29" spans="1:9" x14ac:dyDescent="0.25">
      <c r="A29" s="1"/>
      <c r="B29" s="1"/>
      <c r="C29" s="1"/>
      <c r="D29" s="1"/>
      <c r="E29" s="1"/>
      <c r="F29" s="4"/>
    </row>
    <row r="30" spans="1:9" x14ac:dyDescent="0.25">
      <c r="C30" s="6"/>
      <c r="D30" s="1"/>
      <c r="E30" s="1"/>
      <c r="F30" s="4"/>
    </row>
    <row r="31" spans="1:9" s="33" customFormat="1" x14ac:dyDescent="0.25">
      <c r="A31" s="35" t="s">
        <v>144</v>
      </c>
      <c r="B31" s="35"/>
      <c r="C31" s="35"/>
      <c r="D31" s="32"/>
      <c r="E31" s="32"/>
      <c r="F31" s="34">
        <f>Laura!F16</f>
        <v>9</v>
      </c>
      <c r="G31" s="22"/>
      <c r="H31" s="22"/>
    </row>
    <row r="32" spans="1:9" s="33" customFormat="1" x14ac:dyDescent="0.25">
      <c r="A32" s="35"/>
      <c r="B32" s="33" t="s">
        <v>145</v>
      </c>
      <c r="C32" s="35"/>
      <c r="D32" s="32"/>
      <c r="E32" s="32"/>
      <c r="F32" s="22">
        <f>Laura!F37</f>
        <v>0</v>
      </c>
      <c r="G32" s="36"/>
      <c r="H32" s="22"/>
    </row>
    <row r="33" spans="1:9" s="33" customFormat="1" x14ac:dyDescent="0.25">
      <c r="A33" s="32"/>
      <c r="B33" s="33" t="s">
        <v>146</v>
      </c>
      <c r="C33" s="32"/>
      <c r="D33" s="32"/>
      <c r="E33" s="32"/>
      <c r="F33" s="22">
        <f>Laura!F57</f>
        <v>0</v>
      </c>
      <c r="G33" s="36"/>
      <c r="H33" s="22"/>
    </row>
    <row r="34" spans="1:9" x14ac:dyDescent="0.25">
      <c r="A34" s="1"/>
      <c r="B34" s="1"/>
      <c r="C34" s="1"/>
      <c r="D34" s="1"/>
      <c r="E34" s="1"/>
      <c r="F34" s="4"/>
      <c r="G34" s="9"/>
    </row>
    <row r="35" spans="1:9" x14ac:dyDescent="0.25">
      <c r="A35" s="6" t="s">
        <v>6</v>
      </c>
      <c r="B35" s="6"/>
      <c r="C35" s="6"/>
      <c r="D35" s="6"/>
      <c r="E35" s="6"/>
      <c r="F35" s="37">
        <f>SUM(F36:F39)</f>
        <v>22</v>
      </c>
    </row>
    <row r="36" spans="1:9" x14ac:dyDescent="0.25">
      <c r="A36" s="2" t="s">
        <v>3</v>
      </c>
      <c r="B36" s="2" t="s">
        <v>7</v>
      </c>
      <c r="F36" s="38">
        <v>14</v>
      </c>
    </row>
    <row r="37" spans="1:9" x14ac:dyDescent="0.25">
      <c r="B37" s="2" t="s">
        <v>8</v>
      </c>
      <c r="F37" s="38">
        <v>8</v>
      </c>
    </row>
    <row r="38" spans="1:9" x14ac:dyDescent="0.25">
      <c r="B38" s="2" t="s">
        <v>9</v>
      </c>
      <c r="C38" s="2" t="s">
        <v>4</v>
      </c>
      <c r="F38" s="38">
        <v>0</v>
      </c>
      <c r="I38" s="4"/>
    </row>
    <row r="39" spans="1:9" x14ac:dyDescent="0.25">
      <c r="B39" s="2" t="s">
        <v>5</v>
      </c>
      <c r="F39" s="38">
        <v>0</v>
      </c>
      <c r="I39" s="4"/>
    </row>
    <row r="40" spans="1:9" x14ac:dyDescent="0.25">
      <c r="G40" s="22"/>
      <c r="H40" s="22"/>
      <c r="I40" s="34"/>
    </row>
    <row r="41" spans="1:9" s="33" customFormat="1" x14ac:dyDescent="0.25">
      <c r="A41" s="32" t="s">
        <v>84</v>
      </c>
      <c r="F41" s="34">
        <f>SUM(F42:F44)</f>
        <v>6</v>
      </c>
      <c r="G41" s="22"/>
      <c r="H41" s="22"/>
      <c r="I41" s="34"/>
    </row>
    <row r="42" spans="1:9" s="33" customFormat="1" x14ac:dyDescent="0.25">
      <c r="B42" s="33" t="s">
        <v>73</v>
      </c>
      <c r="F42" s="22">
        <f>Kathy!G15</f>
        <v>2</v>
      </c>
      <c r="G42" s="22"/>
      <c r="H42" s="22"/>
      <c r="I42" s="34"/>
    </row>
    <row r="43" spans="1:9" s="33" customFormat="1" x14ac:dyDescent="0.25">
      <c r="B43" s="33" t="s">
        <v>74</v>
      </c>
      <c r="F43" s="22">
        <f>Kathy!H15</f>
        <v>0</v>
      </c>
      <c r="G43" s="22"/>
      <c r="H43" s="22"/>
      <c r="I43" s="34"/>
    </row>
    <row r="44" spans="1:9" s="33" customFormat="1" x14ac:dyDescent="0.25">
      <c r="B44" s="33" t="s">
        <v>147</v>
      </c>
      <c r="F44" s="22">
        <f>Kathy!I15</f>
        <v>4</v>
      </c>
      <c r="G44" s="5"/>
      <c r="H44" s="5"/>
      <c r="I44" s="4"/>
    </row>
    <row r="45" spans="1:9" x14ac:dyDescent="0.25">
      <c r="A45" s="6"/>
      <c r="I45" s="4"/>
    </row>
    <row r="46" spans="1:9" s="33" customFormat="1" x14ac:dyDescent="0.25">
      <c r="A46" s="32" t="s">
        <v>80</v>
      </c>
      <c r="F46" s="34">
        <f>Sheryl!F16</f>
        <v>1</v>
      </c>
      <c r="G46" s="22"/>
      <c r="H46" s="22"/>
    </row>
    <row r="47" spans="1:9" s="33" customFormat="1" x14ac:dyDescent="0.25">
      <c r="A47" s="32" t="s">
        <v>81</v>
      </c>
      <c r="F47" s="34">
        <f>Sheryl!F40</f>
        <v>1</v>
      </c>
      <c r="G47" s="22"/>
      <c r="H47" s="22"/>
    </row>
    <row r="48" spans="1:9" x14ac:dyDescent="0.25">
      <c r="A48" s="32" t="s">
        <v>82</v>
      </c>
      <c r="F48" s="34">
        <f>Sheryl!F79</f>
        <v>10</v>
      </c>
    </row>
    <row r="51" spans="1:9" s="31" customFormat="1" x14ac:dyDescent="0.25">
      <c r="A51" s="28" t="s">
        <v>142</v>
      </c>
      <c r="B51" s="28" t="s">
        <v>98</v>
      </c>
      <c r="C51" s="28"/>
      <c r="D51" s="28"/>
      <c r="E51" s="28"/>
      <c r="F51" s="29"/>
      <c r="G51" s="30"/>
      <c r="H51" s="30"/>
    </row>
    <row r="52" spans="1:9" s="31" customFormat="1" x14ac:dyDescent="0.25">
      <c r="A52" s="28" t="s">
        <v>143</v>
      </c>
      <c r="B52" s="28" t="s">
        <v>256</v>
      </c>
      <c r="C52" s="28"/>
      <c r="D52" s="28"/>
      <c r="E52" s="28"/>
      <c r="F52" s="29"/>
      <c r="G52" s="7"/>
      <c r="H52" s="5"/>
      <c r="I52" s="2"/>
    </row>
    <row r="53" spans="1:9" x14ac:dyDescent="0.25">
      <c r="A53" s="1"/>
      <c r="B53" s="1"/>
      <c r="C53" s="1"/>
      <c r="D53" s="1"/>
      <c r="E53" s="1"/>
      <c r="F53" s="4"/>
    </row>
    <row r="54" spans="1:9" x14ac:dyDescent="0.25">
      <c r="A54" s="6" t="s">
        <v>2</v>
      </c>
      <c r="B54" s="6"/>
      <c r="C54" s="6"/>
      <c r="D54" s="1"/>
      <c r="E54" s="1"/>
      <c r="F54" s="4"/>
    </row>
    <row r="55" spans="1:9" x14ac:dyDescent="0.25">
      <c r="C55" s="6"/>
      <c r="D55" s="1"/>
      <c r="E55" s="1"/>
      <c r="F55" s="4"/>
    </row>
    <row r="56" spans="1:9" s="33" customFormat="1" x14ac:dyDescent="0.25">
      <c r="A56" s="35" t="s">
        <v>144</v>
      </c>
      <c r="B56" s="35"/>
      <c r="C56" s="35"/>
      <c r="D56" s="32"/>
      <c r="E56" s="32"/>
      <c r="F56" s="34">
        <f>Laura!F41</f>
        <v>0</v>
      </c>
      <c r="G56" s="22"/>
      <c r="H56" s="22"/>
    </row>
    <row r="57" spans="1:9" s="33" customFormat="1" x14ac:dyDescent="0.25">
      <c r="A57" s="35"/>
      <c r="B57" s="33" t="s">
        <v>145</v>
      </c>
      <c r="C57" s="35"/>
      <c r="D57" s="32"/>
      <c r="E57" s="32"/>
      <c r="F57" s="22">
        <f>Laura!F14</f>
        <v>12</v>
      </c>
      <c r="G57" s="36"/>
      <c r="H57" s="22"/>
    </row>
    <row r="58" spans="1:9" s="33" customFormat="1" x14ac:dyDescent="0.25">
      <c r="A58" s="32"/>
      <c r="B58" s="33" t="s">
        <v>146</v>
      </c>
      <c r="C58" s="32"/>
      <c r="D58" s="32"/>
      <c r="E58" s="32"/>
      <c r="F58" s="22">
        <f>Laura!F80</f>
        <v>0</v>
      </c>
      <c r="G58" s="36"/>
      <c r="H58" s="22"/>
    </row>
    <row r="59" spans="1:9" x14ac:dyDescent="0.25">
      <c r="A59" s="1"/>
      <c r="B59" s="1"/>
      <c r="C59" s="1"/>
      <c r="D59" s="1"/>
      <c r="E59" s="1"/>
      <c r="F59" s="4"/>
      <c r="G59" s="9"/>
    </row>
    <row r="60" spans="1:9" x14ac:dyDescent="0.25">
      <c r="A60" s="6" t="s">
        <v>6</v>
      </c>
      <c r="B60" s="6"/>
      <c r="C60" s="6"/>
      <c r="D60" s="6"/>
      <c r="E60" s="6"/>
      <c r="F60" s="37">
        <f>SUM(F61:F64)</f>
        <v>22</v>
      </c>
    </row>
    <row r="61" spans="1:9" x14ac:dyDescent="0.25">
      <c r="A61" s="2" t="s">
        <v>3</v>
      </c>
      <c r="B61" s="2" t="s">
        <v>7</v>
      </c>
      <c r="F61" s="38">
        <v>19</v>
      </c>
    </row>
    <row r="62" spans="1:9" x14ac:dyDescent="0.25">
      <c r="B62" s="2" t="s">
        <v>8</v>
      </c>
      <c r="F62" s="38">
        <v>0</v>
      </c>
    </row>
    <row r="63" spans="1:9" x14ac:dyDescent="0.25">
      <c r="B63" s="2" t="s">
        <v>9</v>
      </c>
      <c r="C63" s="2" t="s">
        <v>4</v>
      </c>
      <c r="F63" s="38">
        <v>3</v>
      </c>
      <c r="I63" s="4"/>
    </row>
    <row r="64" spans="1:9" x14ac:dyDescent="0.25">
      <c r="B64" s="2" t="s">
        <v>5</v>
      </c>
      <c r="F64" s="38">
        <v>0</v>
      </c>
      <c r="I64" s="4"/>
    </row>
    <row r="65" spans="1:9" x14ac:dyDescent="0.25">
      <c r="G65" s="22"/>
      <c r="H65" s="22"/>
      <c r="I65" s="34"/>
    </row>
    <row r="66" spans="1:9" s="33" customFormat="1" x14ac:dyDescent="0.25">
      <c r="A66" s="32" t="s">
        <v>84</v>
      </c>
      <c r="F66" s="34">
        <f>SUM(F67:F69)</f>
        <v>0</v>
      </c>
      <c r="G66" s="22"/>
      <c r="H66" s="22"/>
      <c r="I66" s="34"/>
    </row>
    <row r="67" spans="1:9" s="33" customFormat="1" x14ac:dyDescent="0.25">
      <c r="B67" s="33" t="s">
        <v>73</v>
      </c>
      <c r="F67" s="22">
        <f>Kathy!G43</f>
        <v>0</v>
      </c>
      <c r="G67" s="22"/>
      <c r="H67" s="22"/>
      <c r="I67" s="34"/>
    </row>
    <row r="68" spans="1:9" s="33" customFormat="1" x14ac:dyDescent="0.25">
      <c r="B68" s="33" t="s">
        <v>74</v>
      </c>
      <c r="F68" s="22">
        <f>Kathy!H43</f>
        <v>0</v>
      </c>
      <c r="G68" s="22"/>
      <c r="H68" s="22"/>
      <c r="I68" s="34"/>
    </row>
    <row r="69" spans="1:9" s="33" customFormat="1" x14ac:dyDescent="0.25">
      <c r="B69" s="33" t="s">
        <v>147</v>
      </c>
      <c r="F69" s="22">
        <f>Kathy!I43</f>
        <v>0</v>
      </c>
      <c r="G69" s="5"/>
      <c r="H69" s="5"/>
      <c r="I69" s="4"/>
    </row>
    <row r="70" spans="1:9" x14ac:dyDescent="0.25">
      <c r="A70" s="6"/>
      <c r="I70" s="4"/>
    </row>
    <row r="71" spans="1:9" s="33" customFormat="1" x14ac:dyDescent="0.25">
      <c r="A71" s="32" t="s">
        <v>80</v>
      </c>
      <c r="F71" s="34">
        <f>Sheryl!F14</f>
        <v>1</v>
      </c>
      <c r="G71" s="22"/>
      <c r="H71" s="22"/>
    </row>
    <row r="72" spans="1:9" s="33" customFormat="1" x14ac:dyDescent="0.25">
      <c r="A72" s="32" t="s">
        <v>81</v>
      </c>
      <c r="F72" s="34">
        <f>Sheryl!F63</f>
        <v>0</v>
      </c>
      <c r="G72" s="22"/>
      <c r="H72" s="22"/>
    </row>
    <row r="73" spans="1:9" x14ac:dyDescent="0.25">
      <c r="A73" s="32" t="s">
        <v>82</v>
      </c>
      <c r="B73" s="33"/>
      <c r="C73" s="33"/>
      <c r="D73" s="33"/>
      <c r="E73" s="33"/>
      <c r="F73" s="34">
        <f>Sheryl!F102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5"/>
  <sheetViews>
    <sheetView topLeftCell="J1" workbookViewId="0">
      <selection activeCell="T26" sqref="T26"/>
    </sheetView>
  </sheetViews>
  <sheetFormatPr defaultColWidth="9.109375" defaultRowHeight="13.2" x14ac:dyDescent="0.25"/>
  <cols>
    <col min="1" max="1" width="10.5546875" style="2" customWidth="1"/>
    <col min="2" max="4" width="9.109375" style="2"/>
    <col min="5" max="5" width="12.44140625" style="2" customWidth="1"/>
    <col min="6" max="6" width="9.109375" style="5"/>
    <col min="7" max="7" width="9.33203125" style="5" customWidth="1"/>
    <col min="8" max="8" width="11.332031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352</v>
      </c>
      <c r="I1" s="3"/>
    </row>
    <row r="2" spans="1:9" x14ac:dyDescent="0.25">
      <c r="A2" s="1" t="s">
        <v>43</v>
      </c>
      <c r="B2" s="1" t="s">
        <v>44</v>
      </c>
      <c r="C2" s="1"/>
      <c r="D2" s="1"/>
      <c r="E2" s="1"/>
      <c r="F2" s="2"/>
      <c r="G2" s="30"/>
      <c r="H2" s="30"/>
      <c r="I2" s="31"/>
    </row>
    <row r="3" spans="1:9" s="31" customFormat="1" x14ac:dyDescent="0.25">
      <c r="A3" s="28" t="s">
        <v>142</v>
      </c>
      <c r="B3" s="28" t="s">
        <v>88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165</v>
      </c>
      <c r="C4" s="28"/>
      <c r="D4" s="28"/>
      <c r="E4" s="28"/>
      <c r="F4" s="29"/>
      <c r="G4" s="7"/>
      <c r="H4" s="5"/>
      <c r="I4" s="2"/>
    </row>
    <row r="5" spans="1:9" x14ac:dyDescent="0.25">
      <c r="A5" s="1"/>
      <c r="B5" s="1"/>
      <c r="C5" s="1"/>
      <c r="D5" s="1"/>
      <c r="E5" s="1"/>
      <c r="F5" s="4"/>
    </row>
    <row r="6" spans="1:9" x14ac:dyDescent="0.25">
      <c r="A6" s="6" t="s">
        <v>2</v>
      </c>
      <c r="B6" s="6"/>
      <c r="C6" s="6"/>
      <c r="D6" s="1"/>
      <c r="E6" s="1"/>
      <c r="F6" s="4"/>
    </row>
    <row r="7" spans="1:9" x14ac:dyDescent="0.25">
      <c r="C7" s="6"/>
      <c r="D7" s="1"/>
      <c r="E7" s="1"/>
      <c r="F7" s="4"/>
    </row>
    <row r="8" spans="1:9" x14ac:dyDescent="0.25">
      <c r="A8" s="6" t="s">
        <v>144</v>
      </c>
      <c r="B8" s="6"/>
      <c r="C8" s="6"/>
      <c r="D8" s="1"/>
      <c r="E8" s="1"/>
      <c r="F8" s="34">
        <f>Laura!F8</f>
        <v>33</v>
      </c>
    </row>
    <row r="9" spans="1:9" x14ac:dyDescent="0.25">
      <c r="A9" s="6"/>
      <c r="B9" s="2" t="s">
        <v>145</v>
      </c>
      <c r="C9" s="6"/>
      <c r="D9" s="1"/>
      <c r="E9" s="1"/>
      <c r="F9" s="22">
        <f>Laura!G8</f>
        <v>33</v>
      </c>
      <c r="G9" s="7"/>
    </row>
    <row r="10" spans="1:9" x14ac:dyDescent="0.25">
      <c r="A10" s="1"/>
      <c r="B10" s="2" t="s">
        <v>146</v>
      </c>
      <c r="C10" s="1"/>
      <c r="D10" s="1"/>
      <c r="E10" s="1"/>
      <c r="F10" s="22">
        <f>Laura!F49</f>
        <v>0</v>
      </c>
      <c r="G10" s="7"/>
    </row>
    <row r="11" spans="1:9" x14ac:dyDescent="0.25">
      <c r="A11" s="1"/>
      <c r="B11" s="1"/>
      <c r="C11" s="1"/>
      <c r="D11" s="1"/>
      <c r="E11" s="1"/>
      <c r="F11" s="4"/>
      <c r="G11" s="9"/>
    </row>
    <row r="12" spans="1:9" x14ac:dyDescent="0.25">
      <c r="A12" s="6" t="s">
        <v>6</v>
      </c>
      <c r="B12" s="6"/>
      <c r="C12" s="6"/>
      <c r="D12" s="6"/>
      <c r="E12" s="6"/>
      <c r="F12" s="37">
        <f>SUM(F13:F16)</f>
        <v>27</v>
      </c>
    </row>
    <row r="13" spans="1:9" x14ac:dyDescent="0.25">
      <c r="A13" s="2" t="s">
        <v>3</v>
      </c>
      <c r="B13" s="2" t="s">
        <v>7</v>
      </c>
      <c r="F13" s="38">
        <v>22</v>
      </c>
    </row>
    <row r="14" spans="1:9" x14ac:dyDescent="0.25">
      <c r="B14" s="2" t="s">
        <v>8</v>
      </c>
      <c r="F14" s="38">
        <v>5</v>
      </c>
    </row>
    <row r="15" spans="1:9" x14ac:dyDescent="0.25">
      <c r="B15" s="2" t="s">
        <v>9</v>
      </c>
      <c r="C15" s="2" t="s">
        <v>4</v>
      </c>
      <c r="F15" s="38">
        <v>0</v>
      </c>
      <c r="I15" s="4"/>
    </row>
    <row r="16" spans="1:9" x14ac:dyDescent="0.25">
      <c r="B16" s="2" t="s">
        <v>5</v>
      </c>
      <c r="F16" s="38">
        <v>0</v>
      </c>
      <c r="I16" s="4"/>
    </row>
    <row r="17" spans="1:9" x14ac:dyDescent="0.25">
      <c r="I17" s="4"/>
    </row>
    <row r="18" spans="1:9" s="33" customFormat="1" x14ac:dyDescent="0.25">
      <c r="A18" s="32" t="s">
        <v>84</v>
      </c>
      <c r="F18" s="34">
        <f>SUM(F19:F21)</f>
        <v>11</v>
      </c>
      <c r="G18" s="22"/>
      <c r="H18" s="22"/>
      <c r="I18" s="34"/>
    </row>
    <row r="19" spans="1:9" s="33" customFormat="1" x14ac:dyDescent="0.25">
      <c r="B19" s="33" t="s">
        <v>73</v>
      </c>
      <c r="F19" s="22">
        <f>Kathy!G7</f>
        <v>4</v>
      </c>
      <c r="G19" s="22"/>
      <c r="H19" s="22"/>
      <c r="I19" s="34"/>
    </row>
    <row r="20" spans="1:9" s="33" customFormat="1" x14ac:dyDescent="0.25">
      <c r="B20" s="33" t="s">
        <v>74</v>
      </c>
      <c r="F20" s="22">
        <f>Kathy!H7</f>
        <v>2</v>
      </c>
      <c r="G20" s="22"/>
      <c r="H20" s="22"/>
      <c r="I20" s="34"/>
    </row>
    <row r="21" spans="1:9" s="33" customFormat="1" x14ac:dyDescent="0.25">
      <c r="B21" s="33" t="s">
        <v>147</v>
      </c>
      <c r="F21" s="22">
        <f>Kathy!I7</f>
        <v>5</v>
      </c>
      <c r="G21" s="22"/>
      <c r="H21" s="22"/>
      <c r="I21" s="34"/>
    </row>
    <row r="22" spans="1:9" x14ac:dyDescent="0.25">
      <c r="A22" s="6"/>
      <c r="I22" s="4"/>
    </row>
    <row r="23" spans="1:9" s="33" customFormat="1" x14ac:dyDescent="0.25">
      <c r="A23" s="32" t="s">
        <v>80</v>
      </c>
      <c r="F23" s="34">
        <f>Sheryl!F8</f>
        <v>3</v>
      </c>
      <c r="G23" s="22"/>
      <c r="H23" s="22"/>
    </row>
    <row r="24" spans="1:9" s="33" customFormat="1" x14ac:dyDescent="0.25">
      <c r="A24" s="32" t="s">
        <v>81</v>
      </c>
      <c r="F24" s="34">
        <f>Sheryl!F32</f>
        <v>0</v>
      </c>
      <c r="G24" s="22"/>
      <c r="H24" s="22"/>
    </row>
    <row r="25" spans="1:9" x14ac:dyDescent="0.25">
      <c r="A25" s="32" t="s">
        <v>82</v>
      </c>
      <c r="F25" s="34">
        <f>Sheryl!F71</f>
        <v>1</v>
      </c>
    </row>
  </sheetData>
  <pageMargins left="0.75" right="0.75" top="1" bottom="1" header="0.5" footer="0.5"/>
  <pageSetup orientation="portrait" horizont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24"/>
  <sheetViews>
    <sheetView topLeftCell="A18" workbookViewId="0">
      <selection activeCell="G34" sqref="G34"/>
    </sheetView>
  </sheetViews>
  <sheetFormatPr defaultColWidth="9.109375" defaultRowHeight="13.2" x14ac:dyDescent="0.25"/>
  <cols>
    <col min="1" max="1" width="10.33203125" style="2" customWidth="1"/>
    <col min="2" max="4" width="9.109375" style="2"/>
    <col min="5" max="5" width="12.44140625" style="2" customWidth="1"/>
    <col min="6" max="6" width="9.109375" style="5"/>
    <col min="7" max="7" width="10.109375" style="5" customWidth="1"/>
    <col min="8" max="8" width="11.332031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410</v>
      </c>
      <c r="I1" s="3"/>
    </row>
    <row r="2" spans="1:9" x14ac:dyDescent="0.25">
      <c r="A2" s="1" t="s">
        <v>43</v>
      </c>
      <c r="B2" s="1" t="s">
        <v>47</v>
      </c>
      <c r="C2" s="1"/>
      <c r="D2" s="1"/>
      <c r="E2" s="1"/>
      <c r="F2" s="2"/>
      <c r="G2" s="30"/>
      <c r="H2" s="30"/>
      <c r="I2" s="31"/>
    </row>
    <row r="3" spans="1:9" s="31" customFormat="1" x14ac:dyDescent="0.25">
      <c r="A3" s="28" t="s">
        <v>142</v>
      </c>
      <c r="B3" s="28" t="s">
        <v>151</v>
      </c>
      <c r="C3" s="28"/>
      <c r="D3" s="28"/>
      <c r="E3" s="28"/>
      <c r="F3" s="29"/>
      <c r="G3" s="30"/>
      <c r="H3" s="30"/>
    </row>
    <row r="4" spans="1:9" s="31" customFormat="1" x14ac:dyDescent="0.25">
      <c r="A4" s="28" t="s">
        <v>143</v>
      </c>
      <c r="B4" s="28" t="s">
        <v>148</v>
      </c>
      <c r="C4" s="28"/>
      <c r="D4" s="28"/>
      <c r="E4" s="28"/>
      <c r="F4" s="29"/>
      <c r="G4" s="7"/>
      <c r="H4" s="5"/>
      <c r="I4" s="2"/>
    </row>
    <row r="5" spans="1:9" x14ac:dyDescent="0.25">
      <c r="A5" s="1"/>
      <c r="B5" s="1"/>
      <c r="C5" s="1"/>
      <c r="D5" s="1"/>
      <c r="E5" s="1"/>
      <c r="F5" s="4"/>
    </row>
    <row r="6" spans="1:9" x14ac:dyDescent="0.25">
      <c r="A6" s="6" t="s">
        <v>2</v>
      </c>
      <c r="B6" s="6"/>
      <c r="C6" s="6"/>
      <c r="D6" s="1"/>
      <c r="E6" s="1"/>
      <c r="F6" s="4"/>
    </row>
    <row r="7" spans="1:9" x14ac:dyDescent="0.25">
      <c r="C7" s="6"/>
      <c r="D7" s="1"/>
      <c r="E7" s="1"/>
      <c r="F7" s="4"/>
    </row>
    <row r="8" spans="1:9" s="33" customFormat="1" x14ac:dyDescent="0.25">
      <c r="A8" s="35" t="s">
        <v>144</v>
      </c>
      <c r="B8" s="35"/>
      <c r="C8" s="35"/>
      <c r="D8" s="32"/>
      <c r="E8" s="32"/>
      <c r="F8" s="34">
        <f>Laura!F18</f>
        <v>15</v>
      </c>
      <c r="G8" s="22"/>
      <c r="H8" s="22"/>
    </row>
    <row r="9" spans="1:9" s="33" customFormat="1" x14ac:dyDescent="0.25">
      <c r="A9" s="35"/>
      <c r="B9" s="33" t="s">
        <v>145</v>
      </c>
      <c r="C9" s="35"/>
      <c r="D9" s="32"/>
      <c r="E9" s="32"/>
      <c r="F9" s="22">
        <f>Laura!G39</f>
        <v>2</v>
      </c>
      <c r="G9" s="36"/>
      <c r="H9" s="22"/>
    </row>
    <row r="10" spans="1:9" s="33" customFormat="1" x14ac:dyDescent="0.25">
      <c r="A10" s="32"/>
      <c r="B10" s="33" t="s">
        <v>146</v>
      </c>
      <c r="C10" s="32"/>
      <c r="D10" s="32"/>
      <c r="E10" s="32"/>
      <c r="F10" s="22">
        <f>Laura!F59</f>
        <v>0</v>
      </c>
      <c r="G10" s="36"/>
      <c r="H10" s="22"/>
    </row>
    <row r="11" spans="1:9" x14ac:dyDescent="0.25">
      <c r="A11" s="1"/>
      <c r="B11" s="1"/>
      <c r="C11" s="1"/>
      <c r="D11" s="1"/>
      <c r="E11" s="1"/>
      <c r="F11" s="4"/>
      <c r="G11" s="9"/>
    </row>
    <row r="12" spans="1:9" x14ac:dyDescent="0.25">
      <c r="A12" s="6" t="s">
        <v>6</v>
      </c>
      <c r="B12" s="6"/>
      <c r="C12" s="6"/>
      <c r="D12" s="6"/>
      <c r="E12" s="6"/>
      <c r="F12" s="37">
        <f>SUM(F13:F16)</f>
        <v>0</v>
      </c>
    </row>
    <row r="13" spans="1:9" x14ac:dyDescent="0.25">
      <c r="A13" s="2" t="s">
        <v>3</v>
      </c>
      <c r="B13" s="2" t="s">
        <v>7</v>
      </c>
      <c r="F13" s="38">
        <v>0</v>
      </c>
    </row>
    <row r="14" spans="1:9" x14ac:dyDescent="0.25">
      <c r="B14" s="2" t="s">
        <v>8</v>
      </c>
      <c r="F14" s="38">
        <v>0</v>
      </c>
    </row>
    <row r="15" spans="1:9" x14ac:dyDescent="0.25">
      <c r="B15" s="2" t="s">
        <v>9</v>
      </c>
      <c r="C15" s="2" t="s">
        <v>4</v>
      </c>
      <c r="F15" s="38">
        <v>0</v>
      </c>
      <c r="I15" s="4"/>
    </row>
    <row r="16" spans="1:9" x14ac:dyDescent="0.25">
      <c r="B16" s="2" t="s">
        <v>5</v>
      </c>
      <c r="F16" s="38">
        <v>0</v>
      </c>
      <c r="I16" s="4"/>
    </row>
    <row r="17" spans="1:9" x14ac:dyDescent="0.25">
      <c r="G17" s="22"/>
      <c r="H17" s="22"/>
      <c r="I17" s="34"/>
    </row>
    <row r="18" spans="1:9" s="33" customFormat="1" x14ac:dyDescent="0.25">
      <c r="A18" s="32" t="s">
        <v>84</v>
      </c>
      <c r="F18" s="34">
        <f>SUM(F19:F21)</f>
        <v>1</v>
      </c>
      <c r="G18" s="22"/>
      <c r="H18" s="22"/>
      <c r="I18" s="34"/>
    </row>
    <row r="19" spans="1:9" s="33" customFormat="1" x14ac:dyDescent="0.25">
      <c r="B19" s="33" t="s">
        <v>73</v>
      </c>
      <c r="F19" s="22">
        <f>Kathy!G17</f>
        <v>0</v>
      </c>
      <c r="G19" s="22"/>
      <c r="H19" s="22"/>
      <c r="I19" s="34"/>
    </row>
    <row r="20" spans="1:9" s="33" customFormat="1" x14ac:dyDescent="0.25">
      <c r="B20" s="33" t="s">
        <v>74</v>
      </c>
      <c r="F20" s="22">
        <f>Kathy!H17</f>
        <v>0</v>
      </c>
      <c r="G20" s="22"/>
      <c r="H20" s="22"/>
      <c r="I20" s="34"/>
    </row>
    <row r="21" spans="1:9" s="33" customFormat="1" x14ac:dyDescent="0.25">
      <c r="B21" s="33" t="s">
        <v>147</v>
      </c>
      <c r="F21" s="22">
        <f>Kathy!I17</f>
        <v>1</v>
      </c>
      <c r="G21" s="5"/>
      <c r="H21" s="5"/>
      <c r="I21" s="4"/>
    </row>
    <row r="22" spans="1:9" x14ac:dyDescent="0.25">
      <c r="A22" s="6"/>
      <c r="I22" s="4"/>
    </row>
    <row r="23" spans="1:9" s="33" customFormat="1" x14ac:dyDescent="0.25">
      <c r="A23" s="32" t="s">
        <v>80</v>
      </c>
      <c r="F23" s="34">
        <f>Sheryl!F18</f>
        <v>1</v>
      </c>
      <c r="G23" s="22"/>
      <c r="H23" s="22"/>
    </row>
    <row r="24" spans="1:9" s="33" customFormat="1" x14ac:dyDescent="0.25">
      <c r="A24" s="32" t="s">
        <v>81</v>
      </c>
      <c r="F24" s="34">
        <f>Sheryl!F42</f>
        <v>0</v>
      </c>
      <c r="G24" s="22"/>
      <c r="H24" s="22"/>
    </row>
    <row r="25" spans="1:9" x14ac:dyDescent="0.25">
      <c r="A25" s="32" t="s">
        <v>82</v>
      </c>
      <c r="F25" s="34">
        <f>Sheryl!F81</f>
        <v>0</v>
      </c>
    </row>
    <row r="26" spans="1:9" x14ac:dyDescent="0.25">
      <c r="G26" s="30"/>
      <c r="H26" s="30"/>
      <c r="I26" s="31"/>
    </row>
    <row r="27" spans="1:9" s="31" customFormat="1" x14ac:dyDescent="0.25">
      <c r="A27" s="28" t="s">
        <v>142</v>
      </c>
      <c r="B27" s="28" t="s">
        <v>149</v>
      </c>
      <c r="C27" s="28"/>
      <c r="D27" s="28"/>
      <c r="E27" s="28"/>
      <c r="F27" s="29"/>
      <c r="G27" s="30"/>
      <c r="H27" s="30"/>
    </row>
    <row r="28" spans="1:9" s="31" customFormat="1" x14ac:dyDescent="0.25">
      <c r="A28" s="28" t="s">
        <v>143</v>
      </c>
      <c r="B28" s="28" t="s">
        <v>150</v>
      </c>
      <c r="C28" s="28"/>
      <c r="D28" s="28"/>
      <c r="E28" s="28"/>
      <c r="F28" s="29"/>
      <c r="G28" s="7"/>
      <c r="H28" s="5"/>
      <c r="I28" s="2"/>
    </row>
    <row r="29" spans="1:9" x14ac:dyDescent="0.25">
      <c r="A29" s="1"/>
      <c r="B29" s="1"/>
      <c r="C29" s="1"/>
      <c r="D29" s="1"/>
      <c r="E29" s="1"/>
      <c r="F29" s="4"/>
    </row>
    <row r="30" spans="1:9" x14ac:dyDescent="0.25">
      <c r="A30" s="6" t="s">
        <v>2</v>
      </c>
      <c r="B30" s="6"/>
      <c r="C30" s="6"/>
      <c r="D30" s="1"/>
      <c r="E30" s="1"/>
      <c r="F30" s="4"/>
    </row>
    <row r="31" spans="1:9" x14ac:dyDescent="0.25">
      <c r="C31" s="6"/>
      <c r="D31" s="1"/>
      <c r="E31" s="1"/>
      <c r="F31" s="4"/>
    </row>
    <row r="32" spans="1:9" s="33" customFormat="1" x14ac:dyDescent="0.25">
      <c r="A32" s="35" t="s">
        <v>144</v>
      </c>
      <c r="B32" s="35"/>
      <c r="C32" s="35"/>
      <c r="D32" s="32"/>
      <c r="E32" s="32"/>
      <c r="F32" s="34">
        <f>Laura!F19</f>
        <v>6</v>
      </c>
      <c r="G32" s="22"/>
      <c r="H32" s="22"/>
    </row>
    <row r="33" spans="1:9" s="33" customFormat="1" x14ac:dyDescent="0.25">
      <c r="A33" s="35"/>
      <c r="B33" s="33" t="s">
        <v>145</v>
      </c>
      <c r="C33" s="35"/>
      <c r="D33" s="32"/>
      <c r="E33" s="32"/>
      <c r="F33" s="22">
        <f>Laura!G40</f>
        <v>1</v>
      </c>
      <c r="G33" s="36"/>
      <c r="H33" s="22"/>
    </row>
    <row r="34" spans="1:9" s="33" customFormat="1" x14ac:dyDescent="0.25">
      <c r="A34" s="32"/>
      <c r="B34" s="33" t="s">
        <v>146</v>
      </c>
      <c r="C34" s="32"/>
      <c r="D34" s="32"/>
      <c r="E34" s="32"/>
      <c r="F34" s="22">
        <f>Laura!F60</f>
        <v>0</v>
      </c>
      <c r="G34" s="36"/>
      <c r="H34" s="22"/>
    </row>
    <row r="35" spans="1:9" x14ac:dyDescent="0.25">
      <c r="A35" s="1"/>
      <c r="B35" s="1"/>
      <c r="C35" s="1"/>
      <c r="D35" s="1"/>
      <c r="E35" s="1"/>
      <c r="F35" s="4"/>
      <c r="G35" s="10"/>
    </row>
    <row r="36" spans="1:9" ht="12" customHeight="1" x14ac:dyDescent="0.25">
      <c r="G36" s="9"/>
    </row>
    <row r="37" spans="1:9" x14ac:dyDescent="0.25">
      <c r="A37" s="6" t="s">
        <v>6</v>
      </c>
      <c r="B37" s="6"/>
      <c r="C37" s="6"/>
      <c r="D37" s="6"/>
      <c r="E37" s="6"/>
      <c r="F37" s="37">
        <f>SUM(F38:F41)</f>
        <v>17</v>
      </c>
    </row>
    <row r="38" spans="1:9" x14ac:dyDescent="0.25">
      <c r="A38" s="2" t="s">
        <v>3</v>
      </c>
      <c r="B38" s="2" t="s">
        <v>7</v>
      </c>
      <c r="F38" s="38">
        <v>17</v>
      </c>
    </row>
    <row r="39" spans="1:9" x14ac:dyDescent="0.25">
      <c r="B39" s="2" t="s">
        <v>8</v>
      </c>
      <c r="F39" s="38">
        <v>0</v>
      </c>
    </row>
    <row r="40" spans="1:9" x14ac:dyDescent="0.25">
      <c r="B40" s="2" t="s">
        <v>9</v>
      </c>
      <c r="C40" s="2" t="s">
        <v>4</v>
      </c>
      <c r="F40" s="38">
        <v>0</v>
      </c>
      <c r="I40" s="4"/>
    </row>
    <row r="41" spans="1:9" x14ac:dyDescent="0.25">
      <c r="B41" s="2" t="s">
        <v>5</v>
      </c>
      <c r="F41" s="38">
        <v>0</v>
      </c>
      <c r="I41" s="4"/>
    </row>
    <row r="42" spans="1:9" x14ac:dyDescent="0.25">
      <c r="I42" s="4"/>
    </row>
    <row r="43" spans="1:9" s="33" customFormat="1" x14ac:dyDescent="0.25">
      <c r="A43" s="32" t="s">
        <v>84</v>
      </c>
      <c r="F43" s="34">
        <f>SUM(F44:F46)</f>
        <v>0</v>
      </c>
      <c r="G43" s="22"/>
      <c r="H43" s="22"/>
      <c r="I43" s="34"/>
    </row>
    <row r="44" spans="1:9" s="33" customFormat="1" x14ac:dyDescent="0.25">
      <c r="B44" s="33" t="s">
        <v>73</v>
      </c>
      <c r="F44" s="22">
        <f>Kathy!G18</f>
        <v>0</v>
      </c>
      <c r="G44" s="22"/>
      <c r="H44" s="22"/>
      <c r="I44" s="34"/>
    </row>
    <row r="45" spans="1:9" s="33" customFormat="1" x14ac:dyDescent="0.25">
      <c r="B45" s="33" t="s">
        <v>74</v>
      </c>
      <c r="F45" s="22">
        <f>Kathy!H19</f>
        <v>0</v>
      </c>
      <c r="G45" s="22"/>
      <c r="H45" s="22"/>
      <c r="I45" s="34"/>
    </row>
    <row r="46" spans="1:9" s="33" customFormat="1" x14ac:dyDescent="0.25">
      <c r="B46" s="33" t="s">
        <v>147</v>
      </c>
      <c r="F46" s="22">
        <f>Kathy!I20</f>
        <v>0</v>
      </c>
      <c r="G46" s="22"/>
      <c r="H46" s="22"/>
      <c r="I46" s="34"/>
    </row>
    <row r="47" spans="1:9" x14ac:dyDescent="0.25">
      <c r="A47" s="6"/>
      <c r="I47" s="4"/>
    </row>
    <row r="48" spans="1:9" s="33" customFormat="1" x14ac:dyDescent="0.25">
      <c r="A48" s="32" t="s">
        <v>80</v>
      </c>
      <c r="F48" s="34">
        <f>Sheryl!F19</f>
        <v>0</v>
      </c>
      <c r="G48" s="22"/>
      <c r="H48" s="22"/>
    </row>
    <row r="49" spans="1:9" s="33" customFormat="1" x14ac:dyDescent="0.25">
      <c r="A49" s="32" t="s">
        <v>81</v>
      </c>
      <c r="F49" s="34">
        <f>Sheryl!F43</f>
        <v>0</v>
      </c>
      <c r="G49" s="22"/>
      <c r="H49" s="22"/>
    </row>
    <row r="50" spans="1:9" x14ac:dyDescent="0.25">
      <c r="A50" s="32" t="s">
        <v>82</v>
      </c>
      <c r="F50" s="34">
        <f>Sheryl!F82</f>
        <v>0</v>
      </c>
    </row>
    <row r="51" spans="1:9" x14ac:dyDescent="0.25">
      <c r="G51" s="30"/>
      <c r="H51" s="30"/>
      <c r="I51" s="31"/>
    </row>
    <row r="52" spans="1:9" s="31" customFormat="1" x14ac:dyDescent="0.25">
      <c r="A52" s="28" t="s">
        <v>142</v>
      </c>
      <c r="B52" s="28" t="s">
        <v>277</v>
      </c>
      <c r="C52" s="28"/>
      <c r="D52" s="28"/>
      <c r="E52" s="28"/>
      <c r="F52" s="29"/>
      <c r="G52" s="30"/>
      <c r="H52" s="30"/>
    </row>
    <row r="53" spans="1:9" s="31" customFormat="1" x14ac:dyDescent="0.25">
      <c r="A53" s="28" t="s">
        <v>143</v>
      </c>
      <c r="B53" s="28" t="s">
        <v>309</v>
      </c>
      <c r="C53" s="28"/>
      <c r="D53" s="28"/>
      <c r="E53" s="28"/>
      <c r="F53" s="29"/>
      <c r="G53" s="7"/>
      <c r="H53" s="5"/>
      <c r="I53" s="2"/>
    </row>
    <row r="54" spans="1:9" x14ac:dyDescent="0.25">
      <c r="A54" s="1"/>
      <c r="B54" s="1"/>
      <c r="C54" s="1"/>
      <c r="D54" s="1"/>
      <c r="E54" s="1"/>
      <c r="F54" s="4"/>
    </row>
    <row r="55" spans="1:9" x14ac:dyDescent="0.25">
      <c r="A55" s="6" t="s">
        <v>2</v>
      </c>
      <c r="B55" s="6"/>
      <c r="C55" s="6"/>
      <c r="D55" s="1"/>
      <c r="E55" s="1"/>
      <c r="F55" s="4"/>
    </row>
    <row r="56" spans="1:9" x14ac:dyDescent="0.25">
      <c r="C56" s="6"/>
      <c r="D56" s="1"/>
      <c r="E56" s="1"/>
      <c r="F56" s="4"/>
    </row>
    <row r="57" spans="1:9" s="33" customFormat="1" x14ac:dyDescent="0.25">
      <c r="A57" s="35" t="s">
        <v>144</v>
      </c>
      <c r="B57" s="35"/>
      <c r="C57" s="35"/>
      <c r="D57" s="32"/>
      <c r="E57" s="32"/>
      <c r="F57" s="34">
        <f>Laura!F21</f>
        <v>0</v>
      </c>
      <c r="G57" s="22"/>
      <c r="H57" s="22"/>
    </row>
    <row r="58" spans="1:9" s="33" customFormat="1" x14ac:dyDescent="0.25">
      <c r="A58" s="35"/>
      <c r="B58" s="33" t="s">
        <v>145</v>
      </c>
      <c r="C58" s="35"/>
      <c r="D58" s="32"/>
      <c r="E58" s="32"/>
      <c r="F58" s="22">
        <f>Laura!G42</f>
        <v>0</v>
      </c>
      <c r="G58" s="36"/>
      <c r="H58" s="22"/>
    </row>
    <row r="59" spans="1:9" s="33" customFormat="1" x14ac:dyDescent="0.25">
      <c r="A59" s="32"/>
      <c r="B59" s="33" t="s">
        <v>146</v>
      </c>
      <c r="C59" s="32"/>
      <c r="D59" s="32"/>
      <c r="E59" s="32"/>
      <c r="F59" s="22">
        <f>Laura!F62</f>
        <v>0</v>
      </c>
      <c r="G59" s="36"/>
      <c r="H59" s="22"/>
    </row>
    <row r="60" spans="1:9" x14ac:dyDescent="0.25">
      <c r="A60" s="1"/>
      <c r="B60" s="1"/>
      <c r="C60" s="1"/>
      <c r="D60" s="1"/>
      <c r="E60" s="1"/>
      <c r="F60" s="4"/>
      <c r="G60" s="10"/>
    </row>
    <row r="61" spans="1:9" ht="12" customHeight="1" x14ac:dyDescent="0.25">
      <c r="G61" s="9"/>
    </row>
    <row r="62" spans="1:9" x14ac:dyDescent="0.25">
      <c r="A62" s="6" t="s">
        <v>6</v>
      </c>
      <c r="B62" s="6"/>
      <c r="C62" s="6"/>
      <c r="D62" s="6"/>
      <c r="E62" s="6"/>
      <c r="F62" s="37">
        <f>SUM(F63:F66)</f>
        <v>0</v>
      </c>
    </row>
    <row r="63" spans="1:9" x14ac:dyDescent="0.25">
      <c r="A63" s="2" t="s">
        <v>3</v>
      </c>
      <c r="B63" s="2" t="s">
        <v>7</v>
      </c>
      <c r="F63" s="38">
        <v>0</v>
      </c>
    </row>
    <row r="64" spans="1:9" x14ac:dyDescent="0.25">
      <c r="B64" s="2" t="s">
        <v>8</v>
      </c>
      <c r="F64" s="38">
        <v>0</v>
      </c>
    </row>
    <row r="65" spans="1:9" x14ac:dyDescent="0.25">
      <c r="B65" s="2" t="s">
        <v>9</v>
      </c>
      <c r="C65" s="2" t="s">
        <v>4</v>
      </c>
      <c r="F65" s="38">
        <v>0</v>
      </c>
      <c r="I65" s="4"/>
    </row>
    <row r="66" spans="1:9" x14ac:dyDescent="0.25">
      <c r="B66" s="2" t="s">
        <v>5</v>
      </c>
      <c r="F66" s="38">
        <v>0</v>
      </c>
      <c r="I66" s="4"/>
    </row>
    <row r="67" spans="1:9" x14ac:dyDescent="0.25">
      <c r="I67" s="4"/>
    </row>
    <row r="68" spans="1:9" s="33" customFormat="1" x14ac:dyDescent="0.25">
      <c r="A68" s="32" t="s">
        <v>84</v>
      </c>
      <c r="F68" s="34">
        <f>SUM(F69:F71)</f>
        <v>0</v>
      </c>
      <c r="G68" s="22"/>
      <c r="H68" s="22"/>
      <c r="I68" s="34"/>
    </row>
    <row r="69" spans="1:9" s="33" customFormat="1" x14ac:dyDescent="0.25">
      <c r="B69" s="33" t="s">
        <v>73</v>
      </c>
      <c r="F69" s="22">
        <f>Kathy!G20</f>
        <v>0</v>
      </c>
      <c r="G69" s="22"/>
      <c r="H69" s="22"/>
      <c r="I69" s="34"/>
    </row>
    <row r="70" spans="1:9" s="33" customFormat="1" x14ac:dyDescent="0.25">
      <c r="B70" s="33" t="s">
        <v>74</v>
      </c>
      <c r="F70" s="22">
        <f>Kathy!H20</f>
        <v>0</v>
      </c>
      <c r="G70" s="22"/>
      <c r="H70" s="22"/>
      <c r="I70" s="34"/>
    </row>
    <row r="71" spans="1:9" s="33" customFormat="1" x14ac:dyDescent="0.25">
      <c r="B71" s="33" t="s">
        <v>147</v>
      </c>
      <c r="F71" s="22">
        <f>Kathy!I20</f>
        <v>0</v>
      </c>
      <c r="G71" s="22"/>
      <c r="H71" s="22"/>
      <c r="I71" s="34"/>
    </row>
    <row r="72" spans="1:9" x14ac:dyDescent="0.25">
      <c r="A72" s="6"/>
      <c r="I72" s="4"/>
    </row>
    <row r="73" spans="1:9" s="33" customFormat="1" x14ac:dyDescent="0.25">
      <c r="A73" s="32" t="s">
        <v>80</v>
      </c>
      <c r="F73" s="34">
        <f>Sheryl!F21</f>
        <v>0</v>
      </c>
      <c r="G73" s="22"/>
      <c r="H73" s="22"/>
    </row>
    <row r="74" spans="1:9" s="33" customFormat="1" x14ac:dyDescent="0.25">
      <c r="A74" s="32" t="s">
        <v>81</v>
      </c>
      <c r="F74" s="34">
        <f>Sheryl!F45</f>
        <v>0</v>
      </c>
      <c r="G74" s="22"/>
      <c r="H74" s="22"/>
    </row>
    <row r="75" spans="1:9" x14ac:dyDescent="0.25">
      <c r="A75" s="32" t="s">
        <v>82</v>
      </c>
      <c r="F75" s="34">
        <f>Sheryl!F84</f>
        <v>0</v>
      </c>
    </row>
    <row r="76" spans="1:9" x14ac:dyDescent="0.25">
      <c r="G76" s="30"/>
      <c r="H76" s="30"/>
      <c r="I76" s="31"/>
    </row>
    <row r="77" spans="1:9" s="31" customFormat="1" x14ac:dyDescent="0.25">
      <c r="A77" s="28" t="s">
        <v>142</v>
      </c>
      <c r="B77" s="28" t="s">
        <v>108</v>
      </c>
      <c r="C77" s="28"/>
      <c r="D77" s="28"/>
      <c r="E77" s="28"/>
      <c r="F77" s="29"/>
      <c r="G77" s="30"/>
      <c r="H77" s="30"/>
    </row>
    <row r="78" spans="1:9" s="31" customFormat="1" x14ac:dyDescent="0.25">
      <c r="A78" s="28" t="s">
        <v>143</v>
      </c>
      <c r="B78" s="28" t="s">
        <v>153</v>
      </c>
      <c r="C78" s="28"/>
      <c r="D78" s="28"/>
      <c r="E78" s="28"/>
      <c r="F78" s="29"/>
      <c r="G78" s="7"/>
      <c r="H78" s="5"/>
      <c r="I78" s="2"/>
    </row>
    <row r="79" spans="1:9" x14ac:dyDescent="0.25">
      <c r="A79" s="1"/>
      <c r="B79" s="1"/>
      <c r="C79" s="1"/>
      <c r="D79" s="1"/>
      <c r="E79" s="1"/>
      <c r="F79" s="4"/>
    </row>
    <row r="80" spans="1:9" x14ac:dyDescent="0.25">
      <c r="A80" s="6" t="s">
        <v>2</v>
      </c>
      <c r="B80" s="6"/>
      <c r="C80" s="6"/>
      <c r="D80" s="1"/>
      <c r="E80" s="1"/>
      <c r="F80" s="4"/>
    </row>
    <row r="81" spans="1:9" x14ac:dyDescent="0.25">
      <c r="C81" s="6"/>
      <c r="D81" s="1"/>
      <c r="E81" s="1"/>
      <c r="F81" s="4"/>
    </row>
    <row r="82" spans="1:9" s="33" customFormat="1" x14ac:dyDescent="0.25">
      <c r="A82" s="35" t="s">
        <v>144</v>
      </c>
      <c r="B82" s="35"/>
      <c r="C82" s="35"/>
      <c r="D82" s="32"/>
      <c r="E82" s="32"/>
      <c r="F82" s="37">
        <f>Laura!F22</f>
        <v>4</v>
      </c>
      <c r="G82" s="22"/>
      <c r="H82" s="22"/>
    </row>
    <row r="83" spans="1:9" s="33" customFormat="1" x14ac:dyDescent="0.25">
      <c r="A83" s="35"/>
      <c r="B83" s="33" t="s">
        <v>145</v>
      </c>
      <c r="C83" s="35"/>
      <c r="D83" s="32"/>
      <c r="E83" s="32"/>
      <c r="F83" s="22">
        <v>0</v>
      </c>
      <c r="G83" s="36"/>
      <c r="H83" s="22"/>
    </row>
    <row r="84" spans="1:9" s="33" customFormat="1" x14ac:dyDescent="0.25">
      <c r="A84" s="32"/>
      <c r="B84" s="33" t="s">
        <v>146</v>
      </c>
      <c r="C84" s="32"/>
      <c r="D84" s="32"/>
      <c r="E84" s="32"/>
      <c r="F84" s="22">
        <f>Laura!F63</f>
        <v>0</v>
      </c>
      <c r="G84" s="36"/>
      <c r="H84" s="22"/>
    </row>
    <row r="85" spans="1:9" x14ac:dyDescent="0.25">
      <c r="A85" s="1"/>
      <c r="B85" s="1"/>
      <c r="C85" s="1"/>
      <c r="D85" s="1"/>
      <c r="E85" s="1"/>
      <c r="F85" s="4"/>
      <c r="G85" s="10"/>
    </row>
    <row r="86" spans="1:9" ht="12" customHeight="1" x14ac:dyDescent="0.25">
      <c r="G86" s="9"/>
    </row>
    <row r="87" spans="1:9" x14ac:dyDescent="0.25">
      <c r="A87" s="6" t="s">
        <v>6</v>
      </c>
      <c r="B87" s="6"/>
      <c r="C87" s="6"/>
      <c r="D87" s="6"/>
      <c r="E87" s="6"/>
      <c r="F87" s="37">
        <f>SUM(F88:F91)</f>
        <v>0</v>
      </c>
    </row>
    <row r="88" spans="1:9" x14ac:dyDescent="0.25">
      <c r="A88" s="2" t="s">
        <v>3</v>
      </c>
      <c r="B88" s="2" t="s">
        <v>7</v>
      </c>
      <c r="F88" s="38">
        <v>0</v>
      </c>
    </row>
    <row r="89" spans="1:9" x14ac:dyDescent="0.25">
      <c r="B89" s="2" t="s">
        <v>8</v>
      </c>
      <c r="F89" s="38">
        <v>0</v>
      </c>
    </row>
    <row r="90" spans="1:9" x14ac:dyDescent="0.25">
      <c r="B90" s="2" t="s">
        <v>9</v>
      </c>
      <c r="C90" s="2" t="s">
        <v>4</v>
      </c>
      <c r="F90" s="38">
        <v>0</v>
      </c>
      <c r="I90" s="4"/>
    </row>
    <row r="91" spans="1:9" x14ac:dyDescent="0.25">
      <c r="B91" s="2" t="s">
        <v>5</v>
      </c>
      <c r="F91" s="38">
        <v>0</v>
      </c>
      <c r="I91" s="4"/>
    </row>
    <row r="92" spans="1:9" x14ac:dyDescent="0.25">
      <c r="I92" s="4"/>
    </row>
    <row r="93" spans="1:9" s="33" customFormat="1" x14ac:dyDescent="0.25">
      <c r="A93" s="32" t="s">
        <v>84</v>
      </c>
      <c r="F93" s="37">
        <f>SUM(F94:F96)</f>
        <v>0</v>
      </c>
      <c r="G93" s="22"/>
      <c r="H93" s="22"/>
      <c r="I93" s="34"/>
    </row>
    <row r="94" spans="1:9" s="33" customFormat="1" x14ac:dyDescent="0.25">
      <c r="B94" s="33" t="s">
        <v>73</v>
      </c>
      <c r="F94" s="22">
        <f>Kathy!G21</f>
        <v>0</v>
      </c>
      <c r="G94" s="22"/>
      <c r="H94" s="22"/>
      <c r="I94" s="34"/>
    </row>
    <row r="95" spans="1:9" s="33" customFormat="1" x14ac:dyDescent="0.25">
      <c r="B95" s="33" t="s">
        <v>74</v>
      </c>
      <c r="F95" s="22">
        <f>Kathy!H21</f>
        <v>0</v>
      </c>
      <c r="G95" s="22"/>
      <c r="H95" s="22"/>
      <c r="I95" s="34"/>
    </row>
    <row r="96" spans="1:9" s="33" customFormat="1" x14ac:dyDescent="0.25">
      <c r="B96" s="33" t="s">
        <v>147</v>
      </c>
      <c r="F96" s="22">
        <f>Kathy!I21</f>
        <v>0</v>
      </c>
      <c r="G96" s="22"/>
      <c r="H96" s="22"/>
      <c r="I96" s="34"/>
    </row>
    <row r="97" spans="1:9" x14ac:dyDescent="0.25">
      <c r="A97" s="6"/>
      <c r="I97" s="4"/>
    </row>
    <row r="98" spans="1:9" s="33" customFormat="1" x14ac:dyDescent="0.25">
      <c r="A98" s="32" t="s">
        <v>80</v>
      </c>
      <c r="F98" s="34">
        <f>Sheryl!F22</f>
        <v>0</v>
      </c>
      <c r="G98" s="22"/>
      <c r="H98" s="22"/>
    </row>
    <row r="99" spans="1:9" s="33" customFormat="1" x14ac:dyDescent="0.25">
      <c r="A99" s="32" t="s">
        <v>81</v>
      </c>
      <c r="F99" s="34">
        <f>Sheryl!F46</f>
        <v>0</v>
      </c>
      <c r="G99" s="22"/>
      <c r="H99" s="22"/>
    </row>
    <row r="100" spans="1:9" x14ac:dyDescent="0.25">
      <c r="A100" s="32" t="s">
        <v>82</v>
      </c>
      <c r="F100" s="34">
        <f>Sheryl!F85</f>
        <v>0</v>
      </c>
    </row>
    <row r="102" spans="1:9" s="31" customFormat="1" x14ac:dyDescent="0.25">
      <c r="A102" s="28" t="s">
        <v>142</v>
      </c>
      <c r="B102" s="28" t="s">
        <v>106</v>
      </c>
      <c r="C102" s="28"/>
      <c r="D102" s="28"/>
      <c r="E102" s="28"/>
      <c r="F102" s="29"/>
      <c r="G102" s="30"/>
      <c r="H102" s="30"/>
    </row>
    <row r="103" spans="1:9" s="31" customFormat="1" x14ac:dyDescent="0.25">
      <c r="A103" s="28" t="s">
        <v>143</v>
      </c>
      <c r="B103" s="28" t="s">
        <v>162</v>
      </c>
      <c r="C103" s="28"/>
      <c r="D103" s="28"/>
      <c r="E103" s="28"/>
      <c r="F103" s="29"/>
      <c r="G103" s="7"/>
      <c r="H103" s="5"/>
      <c r="I103" s="2"/>
    </row>
    <row r="104" spans="1:9" x14ac:dyDescent="0.25">
      <c r="A104" s="1"/>
      <c r="B104" s="1"/>
      <c r="C104" s="1"/>
      <c r="D104" s="1"/>
      <c r="E104" s="1"/>
      <c r="F104" s="4"/>
    </row>
    <row r="105" spans="1:9" x14ac:dyDescent="0.25">
      <c r="A105" s="6" t="s">
        <v>2</v>
      </c>
      <c r="B105" s="6"/>
      <c r="C105" s="6"/>
      <c r="D105" s="1"/>
      <c r="E105" s="1"/>
      <c r="F105" s="4"/>
    </row>
    <row r="106" spans="1:9" x14ac:dyDescent="0.25">
      <c r="C106" s="6"/>
      <c r="D106" s="1"/>
      <c r="E106" s="1"/>
      <c r="F106" s="4"/>
    </row>
    <row r="107" spans="1:9" s="33" customFormat="1" x14ac:dyDescent="0.25">
      <c r="A107" s="35" t="s">
        <v>144</v>
      </c>
      <c r="B107" s="35"/>
      <c r="C107" s="35"/>
      <c r="D107" s="32"/>
      <c r="E107" s="32"/>
      <c r="F107" s="34">
        <f>Laura!F98</f>
        <v>0</v>
      </c>
      <c r="G107" s="22"/>
      <c r="H107" s="22"/>
    </row>
    <row r="108" spans="1:9" s="33" customFormat="1" x14ac:dyDescent="0.25">
      <c r="A108" s="35"/>
      <c r="B108" s="33" t="s">
        <v>145</v>
      </c>
      <c r="C108" s="35"/>
      <c r="D108" s="32"/>
      <c r="E108" s="32"/>
      <c r="F108" s="22">
        <f>Laura!F117</f>
        <v>0</v>
      </c>
      <c r="G108" s="36"/>
      <c r="H108" s="22"/>
    </row>
    <row r="109" spans="1:9" s="33" customFormat="1" x14ac:dyDescent="0.25">
      <c r="A109" s="32"/>
      <c r="B109" s="33" t="s">
        <v>146</v>
      </c>
      <c r="C109" s="32"/>
      <c r="D109" s="32"/>
      <c r="E109" s="32"/>
      <c r="F109" s="22">
        <f>Laura!F136</f>
        <v>0</v>
      </c>
      <c r="G109" s="36"/>
      <c r="H109" s="22"/>
    </row>
    <row r="110" spans="1:9" x14ac:dyDescent="0.25">
      <c r="A110" s="1"/>
      <c r="B110" s="1"/>
      <c r="C110" s="1"/>
      <c r="D110" s="1"/>
      <c r="E110" s="1"/>
      <c r="F110" s="4"/>
      <c r="G110" s="9"/>
    </row>
    <row r="111" spans="1:9" x14ac:dyDescent="0.25">
      <c r="A111" s="6" t="s">
        <v>6</v>
      </c>
      <c r="B111" s="6"/>
      <c r="C111" s="6"/>
      <c r="D111" s="6"/>
      <c r="E111" s="6"/>
      <c r="F111" s="37">
        <f>SUM(F112:F115)</f>
        <v>0</v>
      </c>
    </row>
    <row r="112" spans="1:9" x14ac:dyDescent="0.25">
      <c r="A112" s="2" t="s">
        <v>3</v>
      </c>
      <c r="B112" s="2" t="s">
        <v>7</v>
      </c>
      <c r="F112" s="38">
        <v>0</v>
      </c>
    </row>
    <row r="113" spans="1:9" x14ac:dyDescent="0.25">
      <c r="B113" s="2" t="s">
        <v>8</v>
      </c>
      <c r="F113" s="38">
        <v>0</v>
      </c>
    </row>
    <row r="114" spans="1:9" x14ac:dyDescent="0.25">
      <c r="B114" s="2" t="s">
        <v>9</v>
      </c>
      <c r="C114" s="2" t="s">
        <v>4</v>
      </c>
      <c r="F114" s="38">
        <v>0</v>
      </c>
      <c r="I114" s="4"/>
    </row>
    <row r="115" spans="1:9" x14ac:dyDescent="0.25">
      <c r="B115" s="2" t="s">
        <v>5</v>
      </c>
      <c r="F115" s="38">
        <v>0</v>
      </c>
      <c r="I115" s="4"/>
    </row>
    <row r="116" spans="1:9" x14ac:dyDescent="0.25">
      <c r="G116" s="22"/>
      <c r="H116" s="22"/>
      <c r="I116" s="34"/>
    </row>
    <row r="117" spans="1:9" s="33" customFormat="1" x14ac:dyDescent="0.25">
      <c r="A117" s="32" t="s">
        <v>84</v>
      </c>
      <c r="F117" s="34">
        <f>SUM(F118:F120)</f>
        <v>0</v>
      </c>
      <c r="G117" s="22"/>
      <c r="H117" s="22"/>
      <c r="I117" s="34"/>
    </row>
    <row r="118" spans="1:9" s="33" customFormat="1" x14ac:dyDescent="0.25">
      <c r="B118" s="33" t="s">
        <v>73</v>
      </c>
      <c r="F118" s="22">
        <f>Kathy!G99</f>
        <v>0</v>
      </c>
      <c r="G118" s="22"/>
      <c r="H118" s="22"/>
      <c r="I118" s="34"/>
    </row>
    <row r="119" spans="1:9" s="33" customFormat="1" x14ac:dyDescent="0.25">
      <c r="B119" s="33" t="s">
        <v>74</v>
      </c>
      <c r="F119" s="22">
        <f>Kathy!H99</f>
        <v>0</v>
      </c>
      <c r="G119" s="22"/>
      <c r="H119" s="22"/>
      <c r="I119" s="34"/>
    </row>
    <row r="120" spans="1:9" s="33" customFormat="1" x14ac:dyDescent="0.25">
      <c r="B120" s="33" t="s">
        <v>147</v>
      </c>
      <c r="F120" s="22">
        <f>Kathy!I99</f>
        <v>0</v>
      </c>
      <c r="G120" s="5"/>
      <c r="H120" s="5"/>
      <c r="I120" s="4"/>
    </row>
    <row r="121" spans="1:9" x14ac:dyDescent="0.25">
      <c r="A121" s="6"/>
      <c r="I121" s="4"/>
    </row>
    <row r="122" spans="1:9" s="33" customFormat="1" x14ac:dyDescent="0.25">
      <c r="A122" s="32" t="s">
        <v>80</v>
      </c>
      <c r="F122" s="34">
        <f>Sheryl!F97</f>
        <v>0</v>
      </c>
      <c r="G122" s="22"/>
      <c r="H122" s="22"/>
    </row>
    <row r="123" spans="1:9" s="33" customFormat="1" x14ac:dyDescent="0.25">
      <c r="A123" s="32" t="s">
        <v>81</v>
      </c>
      <c r="F123" s="34">
        <f>Sheryl!F120</f>
        <v>0</v>
      </c>
      <c r="G123" s="22"/>
      <c r="H123" s="22"/>
    </row>
    <row r="124" spans="1:9" x14ac:dyDescent="0.25">
      <c r="A124" s="32" t="s">
        <v>82</v>
      </c>
      <c r="F124" s="34">
        <f>Sheryl!F158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48"/>
  <sheetViews>
    <sheetView workbookViewId="0">
      <selection activeCell="H8" sqref="H8"/>
    </sheetView>
  </sheetViews>
  <sheetFormatPr defaultColWidth="9.109375" defaultRowHeight="13.2" x14ac:dyDescent="0.25"/>
  <cols>
    <col min="1" max="1" width="10.88671875" style="2" customWidth="1"/>
    <col min="2" max="4" width="9.109375" style="2"/>
    <col min="5" max="5" width="12.44140625" style="2" customWidth="1"/>
    <col min="6" max="6" width="9.6640625" style="5" customWidth="1"/>
    <col min="7" max="7" width="9" style="5" customWidth="1"/>
    <col min="8" max="8" width="11.33203125" style="5" customWidth="1"/>
    <col min="9" max="9" width="9.6640625" style="2" customWidth="1"/>
    <col min="10" max="16384" width="9.109375" style="2"/>
  </cols>
  <sheetData>
    <row r="1" spans="1:9" x14ac:dyDescent="0.25">
      <c r="A1" s="1" t="s">
        <v>0</v>
      </c>
      <c r="B1" s="1"/>
      <c r="C1" s="1"/>
      <c r="D1" s="1"/>
      <c r="E1" s="1"/>
      <c r="F1" s="2"/>
      <c r="G1" s="3" t="s">
        <v>164</v>
      </c>
      <c r="H1" s="45" t="s">
        <v>374</v>
      </c>
      <c r="I1" s="3"/>
    </row>
    <row r="2" spans="1:9" s="31" customFormat="1" x14ac:dyDescent="0.25">
      <c r="A2" s="28" t="s">
        <v>142</v>
      </c>
      <c r="B2" s="28" t="s">
        <v>92</v>
      </c>
      <c r="C2" s="28"/>
      <c r="D2" s="28"/>
      <c r="E2" s="28"/>
      <c r="F2" s="29"/>
      <c r="G2" s="30"/>
      <c r="H2" s="30"/>
    </row>
    <row r="3" spans="1:9" s="31" customFormat="1" x14ac:dyDescent="0.25">
      <c r="A3" s="28" t="s">
        <v>143</v>
      </c>
      <c r="B3" s="28" t="s">
        <v>160</v>
      </c>
      <c r="C3" s="28"/>
      <c r="D3" s="28"/>
      <c r="E3" s="28"/>
      <c r="F3" s="29"/>
      <c r="G3" s="7"/>
      <c r="H3" s="5"/>
      <c r="I3" s="2"/>
    </row>
    <row r="4" spans="1:9" x14ac:dyDescent="0.25">
      <c r="A4" s="1"/>
      <c r="B4" s="1"/>
      <c r="C4" s="1"/>
      <c r="D4" s="1"/>
      <c r="E4" s="1"/>
      <c r="F4" s="4"/>
    </row>
    <row r="5" spans="1:9" x14ac:dyDescent="0.25">
      <c r="A5" s="6" t="s">
        <v>2</v>
      </c>
      <c r="B5" s="6"/>
      <c r="C5" s="6"/>
      <c r="D5" s="1"/>
      <c r="E5" s="1"/>
      <c r="F5" s="4"/>
    </row>
    <row r="6" spans="1:9" x14ac:dyDescent="0.25">
      <c r="C6" s="6"/>
      <c r="D6" s="1"/>
      <c r="E6" s="1"/>
      <c r="F6" s="4"/>
    </row>
    <row r="7" spans="1:9" s="33" customFormat="1" x14ac:dyDescent="0.25">
      <c r="A7" s="35" t="s">
        <v>144</v>
      </c>
      <c r="B7" s="35"/>
      <c r="C7" s="35"/>
      <c r="D7" s="32"/>
      <c r="E7" s="32"/>
      <c r="F7" s="34">
        <f>Laura!F11</f>
        <v>3</v>
      </c>
      <c r="G7" s="22"/>
      <c r="H7" s="22"/>
    </row>
    <row r="8" spans="1:9" s="33" customFormat="1" x14ac:dyDescent="0.25">
      <c r="A8" s="35"/>
      <c r="B8" s="33" t="s">
        <v>145</v>
      </c>
      <c r="C8" s="35"/>
      <c r="D8" s="32"/>
      <c r="E8" s="32"/>
      <c r="F8" s="22">
        <f>Laura!F32</f>
        <v>0</v>
      </c>
      <c r="G8" s="36"/>
      <c r="H8" s="22"/>
    </row>
    <row r="9" spans="1:9" s="33" customFormat="1" x14ac:dyDescent="0.25">
      <c r="A9" s="32"/>
      <c r="B9" s="33" t="s">
        <v>146</v>
      </c>
      <c r="C9" s="32"/>
      <c r="D9" s="32"/>
      <c r="E9" s="32"/>
      <c r="F9" s="22">
        <f>Laura!F52</f>
        <v>0</v>
      </c>
      <c r="G9" s="36"/>
      <c r="H9" s="22"/>
    </row>
    <row r="10" spans="1:9" x14ac:dyDescent="0.25">
      <c r="A10" s="1"/>
      <c r="B10" s="1"/>
      <c r="C10" s="1"/>
      <c r="D10" s="1"/>
      <c r="E10" s="1"/>
      <c r="F10" s="4"/>
      <c r="G10" s="9"/>
    </row>
    <row r="11" spans="1:9" x14ac:dyDescent="0.25">
      <c r="A11" s="6" t="s">
        <v>6</v>
      </c>
      <c r="B11" s="6"/>
      <c r="C11" s="6"/>
      <c r="D11" s="6"/>
      <c r="E11" s="6"/>
      <c r="F11" s="37">
        <f>SUM(F12:F15)</f>
        <v>25</v>
      </c>
    </row>
    <row r="12" spans="1:9" x14ac:dyDescent="0.25">
      <c r="A12" s="2" t="s">
        <v>3</v>
      </c>
      <c r="B12" s="2" t="s">
        <v>7</v>
      </c>
      <c r="F12" s="38">
        <v>23</v>
      </c>
    </row>
    <row r="13" spans="1:9" x14ac:dyDescent="0.25">
      <c r="B13" s="2" t="s">
        <v>8</v>
      </c>
      <c r="F13" s="38">
        <v>2</v>
      </c>
    </row>
    <row r="14" spans="1:9" x14ac:dyDescent="0.25">
      <c r="B14" s="2" t="s">
        <v>9</v>
      </c>
      <c r="C14" s="2" t="s">
        <v>4</v>
      </c>
      <c r="F14" s="38">
        <v>0</v>
      </c>
      <c r="I14" s="4"/>
    </row>
    <row r="15" spans="1:9" x14ac:dyDescent="0.25">
      <c r="B15" s="2" t="s">
        <v>5</v>
      </c>
      <c r="F15" s="38">
        <v>0</v>
      </c>
      <c r="I15" s="4"/>
    </row>
    <row r="16" spans="1:9" x14ac:dyDescent="0.25">
      <c r="G16" s="22"/>
      <c r="H16" s="22"/>
      <c r="I16" s="34"/>
    </row>
    <row r="17" spans="1:9" s="33" customFormat="1" x14ac:dyDescent="0.25">
      <c r="A17" s="32" t="s">
        <v>84</v>
      </c>
      <c r="F17" s="34">
        <f>SUM(F18:F20)</f>
        <v>2</v>
      </c>
      <c r="G17" s="22"/>
      <c r="H17" s="22"/>
      <c r="I17" s="34"/>
    </row>
    <row r="18" spans="1:9" s="33" customFormat="1" x14ac:dyDescent="0.25">
      <c r="B18" s="33" t="s">
        <v>73</v>
      </c>
      <c r="F18" s="22">
        <f>Kathy!G10</f>
        <v>0</v>
      </c>
      <c r="G18" s="22"/>
      <c r="H18" s="22"/>
      <c r="I18" s="34"/>
    </row>
    <row r="19" spans="1:9" s="33" customFormat="1" x14ac:dyDescent="0.25">
      <c r="B19" s="33" t="s">
        <v>74</v>
      </c>
      <c r="F19" s="22">
        <f>Kathy!H10</f>
        <v>0</v>
      </c>
      <c r="G19" s="22"/>
      <c r="H19" s="22"/>
      <c r="I19" s="34"/>
    </row>
    <row r="20" spans="1:9" s="33" customFormat="1" x14ac:dyDescent="0.25">
      <c r="B20" s="33" t="s">
        <v>147</v>
      </c>
      <c r="F20" s="22">
        <f>Kathy!I10</f>
        <v>2</v>
      </c>
      <c r="G20" s="5"/>
      <c r="H20" s="5"/>
      <c r="I20" s="4"/>
    </row>
    <row r="21" spans="1:9" x14ac:dyDescent="0.25">
      <c r="A21" s="6"/>
      <c r="I21" s="4"/>
    </row>
    <row r="22" spans="1:9" s="33" customFormat="1" x14ac:dyDescent="0.25">
      <c r="A22" s="32" t="s">
        <v>80</v>
      </c>
      <c r="F22" s="34">
        <f>Sheryl!F11</f>
        <v>0</v>
      </c>
      <c r="G22" s="22"/>
      <c r="H22" s="22"/>
    </row>
    <row r="23" spans="1:9" s="33" customFormat="1" x14ac:dyDescent="0.25">
      <c r="A23" s="32" t="s">
        <v>81</v>
      </c>
      <c r="F23" s="34">
        <f>Sheryl!F35</f>
        <v>0</v>
      </c>
      <c r="G23" s="22"/>
      <c r="H23" s="22"/>
    </row>
    <row r="24" spans="1:9" x14ac:dyDescent="0.25">
      <c r="A24" s="32" t="s">
        <v>82</v>
      </c>
      <c r="F24" s="34">
        <f>Sheryl!F74</f>
        <v>1</v>
      </c>
    </row>
    <row r="26" spans="1:9" s="31" customFormat="1" x14ac:dyDescent="0.25">
      <c r="A26" s="28" t="s">
        <v>142</v>
      </c>
      <c r="B26" s="28" t="s">
        <v>99</v>
      </c>
      <c r="C26" s="28"/>
      <c r="D26" s="28"/>
      <c r="E26" s="28"/>
      <c r="F26" s="29"/>
      <c r="G26" s="30"/>
      <c r="H26" s="30"/>
    </row>
    <row r="27" spans="1:9" s="31" customFormat="1" x14ac:dyDescent="0.25">
      <c r="A27" s="28" t="s">
        <v>143</v>
      </c>
      <c r="B27" s="28" t="s">
        <v>166</v>
      </c>
      <c r="C27" s="28"/>
      <c r="D27" s="28"/>
      <c r="E27" s="28"/>
      <c r="F27" s="29"/>
      <c r="G27" s="7"/>
      <c r="H27" s="5"/>
      <c r="I27" s="2"/>
    </row>
    <row r="28" spans="1:9" x14ac:dyDescent="0.25">
      <c r="A28" s="1"/>
      <c r="B28" s="1"/>
      <c r="C28" s="1"/>
      <c r="D28" s="1"/>
      <c r="E28" s="1"/>
      <c r="F28" s="4"/>
    </row>
    <row r="29" spans="1:9" x14ac:dyDescent="0.25">
      <c r="A29" s="6" t="s">
        <v>2</v>
      </c>
      <c r="B29" s="6"/>
      <c r="C29" s="6"/>
      <c r="D29" s="1"/>
      <c r="E29" s="1"/>
      <c r="F29" s="4"/>
    </row>
    <row r="30" spans="1:9" x14ac:dyDescent="0.25">
      <c r="C30" s="6"/>
      <c r="D30" s="1"/>
      <c r="E30" s="1"/>
      <c r="F30" s="4"/>
    </row>
    <row r="31" spans="1:9" s="33" customFormat="1" x14ac:dyDescent="0.25">
      <c r="A31" s="35" t="s">
        <v>144</v>
      </c>
      <c r="B31" s="35"/>
      <c r="C31" s="35"/>
      <c r="D31" s="32"/>
      <c r="E31" s="32"/>
      <c r="F31" s="34">
        <f>Laura!F15</f>
        <v>10</v>
      </c>
      <c r="G31" s="22"/>
      <c r="H31" s="22"/>
    </row>
    <row r="32" spans="1:9" s="33" customFormat="1" x14ac:dyDescent="0.25">
      <c r="A32" s="35"/>
      <c r="B32" s="33" t="s">
        <v>145</v>
      </c>
      <c r="C32" s="35"/>
      <c r="D32" s="32"/>
      <c r="E32" s="32"/>
      <c r="F32" s="22">
        <f>Laura!F36</f>
        <v>2</v>
      </c>
      <c r="G32" s="36"/>
      <c r="H32" s="22"/>
    </row>
    <row r="33" spans="1:9" s="33" customFormat="1" x14ac:dyDescent="0.25">
      <c r="A33" s="32"/>
      <c r="B33" s="33" t="s">
        <v>146</v>
      </c>
      <c r="C33" s="32"/>
      <c r="D33" s="32"/>
      <c r="E33" s="32"/>
      <c r="F33" s="22">
        <f>Laura!F56</f>
        <v>0</v>
      </c>
      <c r="G33" s="36"/>
      <c r="H33" s="22"/>
    </row>
    <row r="34" spans="1:9" x14ac:dyDescent="0.25">
      <c r="A34" s="1"/>
      <c r="B34" s="1"/>
      <c r="C34" s="1"/>
      <c r="D34" s="1"/>
      <c r="E34" s="1"/>
      <c r="F34" s="4"/>
      <c r="G34" s="9"/>
    </row>
    <row r="35" spans="1:9" x14ac:dyDescent="0.25">
      <c r="A35" s="6" t="s">
        <v>6</v>
      </c>
      <c r="B35" s="6"/>
      <c r="C35" s="6"/>
      <c r="D35" s="6"/>
      <c r="E35" s="6"/>
      <c r="F35" s="37">
        <f>SUM(F36:F39)</f>
        <v>33</v>
      </c>
    </row>
    <row r="36" spans="1:9" x14ac:dyDescent="0.25">
      <c r="A36" s="2" t="s">
        <v>3</v>
      </c>
      <c r="B36" s="2" t="s">
        <v>7</v>
      </c>
      <c r="F36" s="38">
        <v>31</v>
      </c>
    </row>
    <row r="37" spans="1:9" x14ac:dyDescent="0.25">
      <c r="B37" s="2" t="s">
        <v>8</v>
      </c>
      <c r="F37" s="38">
        <v>2</v>
      </c>
    </row>
    <row r="38" spans="1:9" x14ac:dyDescent="0.25">
      <c r="B38" s="2" t="s">
        <v>9</v>
      </c>
      <c r="C38" s="2" t="s">
        <v>4</v>
      </c>
      <c r="F38" s="38"/>
      <c r="I38" s="4"/>
    </row>
    <row r="39" spans="1:9" x14ac:dyDescent="0.25">
      <c r="B39" s="2" t="s">
        <v>5</v>
      </c>
      <c r="F39" s="38">
        <v>0</v>
      </c>
      <c r="I39" s="4"/>
    </row>
    <row r="40" spans="1:9" x14ac:dyDescent="0.25">
      <c r="G40" s="22"/>
      <c r="H40" s="22"/>
      <c r="I40" s="34"/>
    </row>
    <row r="41" spans="1:9" s="33" customFormat="1" x14ac:dyDescent="0.25">
      <c r="A41" s="32" t="s">
        <v>84</v>
      </c>
      <c r="F41" s="34">
        <f>SUM(F42:F44)</f>
        <v>2</v>
      </c>
      <c r="G41" s="22"/>
      <c r="H41" s="22"/>
      <c r="I41" s="34"/>
    </row>
    <row r="42" spans="1:9" s="33" customFormat="1" x14ac:dyDescent="0.25">
      <c r="B42" s="33" t="s">
        <v>73</v>
      </c>
      <c r="F42" s="22">
        <f>Kathy!G10</f>
        <v>0</v>
      </c>
      <c r="G42" s="22"/>
      <c r="H42" s="22"/>
      <c r="I42" s="34"/>
    </row>
    <row r="43" spans="1:9" s="33" customFormat="1" x14ac:dyDescent="0.25">
      <c r="B43" s="33" t="s">
        <v>74</v>
      </c>
      <c r="F43" s="22">
        <f>Kathy!H10</f>
        <v>0</v>
      </c>
      <c r="G43" s="22"/>
      <c r="H43" s="22"/>
      <c r="I43" s="34"/>
    </row>
    <row r="44" spans="1:9" s="33" customFormat="1" x14ac:dyDescent="0.25">
      <c r="B44" s="33" t="s">
        <v>147</v>
      </c>
      <c r="F44" s="22">
        <f>Kathy!I10</f>
        <v>2</v>
      </c>
      <c r="G44" s="5"/>
      <c r="H44" s="5"/>
      <c r="I44" s="4"/>
    </row>
    <row r="45" spans="1:9" x14ac:dyDescent="0.25">
      <c r="A45" s="6"/>
      <c r="I45" s="4"/>
    </row>
    <row r="46" spans="1:9" s="33" customFormat="1" x14ac:dyDescent="0.25">
      <c r="A46" s="32" t="s">
        <v>80</v>
      </c>
      <c r="F46" s="34">
        <f>Sheryl!F15</f>
        <v>0</v>
      </c>
      <c r="G46" s="22"/>
      <c r="H46" s="22"/>
    </row>
    <row r="47" spans="1:9" s="33" customFormat="1" x14ac:dyDescent="0.25">
      <c r="A47" s="32" t="s">
        <v>81</v>
      </c>
      <c r="F47" s="34">
        <f>Sheryl!F39</f>
        <v>0</v>
      </c>
      <c r="G47" s="22"/>
      <c r="H47" s="22"/>
    </row>
    <row r="48" spans="1:9" x14ac:dyDescent="0.25">
      <c r="A48" s="32" t="s">
        <v>82</v>
      </c>
      <c r="F48" s="34">
        <f>Sheryl!F78</f>
        <v>0</v>
      </c>
    </row>
  </sheetData>
  <pageMargins left="0.75" right="0.75" top="1" bottom="1" header="0.5" footer="0.5"/>
  <pageSetup orientation="portrait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Staffing Report</vt:lpstr>
      <vt:lpstr>Detail This Week</vt:lpstr>
      <vt:lpstr>YTD Summary</vt:lpstr>
      <vt:lpstr>YTDRefferals</vt:lpstr>
      <vt:lpstr>JenR</vt:lpstr>
      <vt:lpstr>JenC</vt:lpstr>
      <vt:lpstr>MarkB</vt:lpstr>
      <vt:lpstr>Ed</vt:lpstr>
      <vt:lpstr>Becky</vt:lpstr>
      <vt:lpstr>Mandy</vt:lpstr>
      <vt:lpstr>Amy</vt:lpstr>
      <vt:lpstr>Sheryl</vt:lpstr>
      <vt:lpstr>Decline</vt:lpstr>
      <vt:lpstr>GS</vt:lpstr>
      <vt:lpstr>Offers</vt:lpstr>
      <vt:lpstr>Wk Referrals</vt:lpstr>
      <vt:lpstr>Kathy</vt:lpstr>
      <vt:lpstr>Laura</vt:lpstr>
      <vt:lpstr>LWYTD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cp:lastModifiedBy>Havlíček Jan</cp:lastModifiedBy>
  <cp:lastPrinted>2000-07-13T12:33:36Z</cp:lastPrinted>
  <dcterms:created xsi:type="dcterms:W3CDTF">2000-04-17T02:27:51Z</dcterms:created>
  <dcterms:modified xsi:type="dcterms:W3CDTF">2023-09-10T11:38:24Z</dcterms:modified>
</cp:coreProperties>
</file>