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96" windowWidth="12120" windowHeight="8748" tabRatio="250"/>
  </bookViews>
  <sheets>
    <sheet name="OStrip1" sheetId="1" r:id="rId1"/>
  </sheets>
  <externalReferences>
    <externalReference r:id="rId2"/>
  </externalReferences>
  <definedNames>
    <definedName name="ASTRIP">[0]!ASTRIP</definedName>
    <definedName name="ASV">[0]!ASV</definedName>
    <definedName name="FOREX" localSheetId="0">OStrip1!FOREX</definedName>
    <definedName name="FOREX">[0]!FOREX</definedName>
  </definedNames>
  <calcPr calcId="0" calcMode="manual"/>
</workbook>
</file>

<file path=xl/calcChain.xml><?xml version="1.0" encoding="utf-8"?>
<calcChain xmlns="http://schemas.openxmlformats.org/spreadsheetml/2006/main">
  <c r="C6" i="1" l="1"/>
  <c r="B12" i="1"/>
  <c r="C12" i="1"/>
  <c r="D12" i="1"/>
  <c r="J12" i="1"/>
  <c r="O12" i="1"/>
  <c r="P12" i="1"/>
  <c r="Q12" i="1"/>
  <c r="R12" i="1"/>
  <c r="S12" i="1"/>
  <c r="T12" i="1"/>
  <c r="U12" i="1"/>
  <c r="B13" i="1"/>
  <c r="C13" i="1"/>
  <c r="D13" i="1"/>
  <c r="G13" i="1"/>
  <c r="J13" i="1"/>
  <c r="O13" i="1"/>
  <c r="P13" i="1"/>
  <c r="Q13" i="1"/>
  <c r="R13" i="1"/>
  <c r="S13" i="1"/>
  <c r="T13" i="1"/>
  <c r="U13" i="1"/>
  <c r="B14" i="1"/>
  <c r="C14" i="1"/>
  <c r="D14" i="1"/>
  <c r="G14" i="1"/>
  <c r="J14" i="1"/>
  <c r="O14" i="1"/>
  <c r="P14" i="1"/>
  <c r="Q14" i="1"/>
  <c r="R14" i="1"/>
  <c r="S14" i="1"/>
  <c r="T14" i="1"/>
  <c r="U14" i="1"/>
  <c r="B15" i="1"/>
  <c r="C15" i="1"/>
  <c r="D15" i="1"/>
  <c r="G15" i="1"/>
  <c r="J15" i="1"/>
  <c r="O15" i="1"/>
  <c r="P15" i="1"/>
  <c r="Q15" i="1"/>
  <c r="R15" i="1"/>
  <c r="S15" i="1"/>
  <c r="T15" i="1"/>
  <c r="U15" i="1"/>
  <c r="B16" i="1"/>
  <c r="C16" i="1"/>
  <c r="D16" i="1"/>
  <c r="G16" i="1"/>
  <c r="J16" i="1"/>
  <c r="O16" i="1"/>
  <c r="P16" i="1"/>
  <c r="Q16" i="1"/>
  <c r="R16" i="1"/>
  <c r="S16" i="1"/>
  <c r="T16" i="1"/>
  <c r="U16" i="1"/>
  <c r="A18" i="1"/>
  <c r="B18" i="1"/>
  <c r="O18" i="1"/>
</calcChain>
</file>

<file path=xl/sharedStrings.xml><?xml version="1.0" encoding="utf-8"?>
<sst xmlns="http://schemas.openxmlformats.org/spreadsheetml/2006/main" count="32" uniqueCount="28">
  <si>
    <t>EffDt</t>
  </si>
  <si>
    <t>OUTPUTS</t>
  </si>
  <si>
    <t>Fwd Price</t>
  </si>
  <si>
    <t>Strike</t>
  </si>
  <si>
    <t>Fwd.Start</t>
  </si>
  <si>
    <t>BeginDt</t>
  </si>
  <si>
    <t>EndDt</t>
  </si>
  <si>
    <t>FwdSt.Flag</t>
  </si>
  <si>
    <t>Ann.IntRt</t>
  </si>
  <si>
    <t>% of Index</t>
  </si>
  <si>
    <t>Basis Offset</t>
  </si>
  <si>
    <t>Call=1/Put=0</t>
  </si>
  <si>
    <t>Price</t>
  </si>
  <si>
    <t>Delta</t>
  </si>
  <si>
    <t>Gamma</t>
  </si>
  <si>
    <t xml:space="preserve">Vega </t>
  </si>
  <si>
    <t>Rho</t>
  </si>
  <si>
    <t>Theta</t>
  </si>
  <si>
    <t>FixDelta</t>
  </si>
  <si>
    <t>Vol_prior</t>
  </si>
  <si>
    <t>Vol_after</t>
  </si>
  <si>
    <t>Strip of Daily Fixed Price or Forward Start Options</t>
  </si>
  <si>
    <t>Strike is set</t>
  </si>
  <si>
    <t>Strip Starts</t>
  </si>
  <si>
    <t>Strip Ends</t>
  </si>
  <si>
    <t>Function:OSTRIP (formly known as OSTRIP1)</t>
  </si>
  <si>
    <t>Basis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</si>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</sst>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2" formatCode="#,##0.0000"/>
    <numFmt numFmtId="177" formatCode="0.0000"/>
    <numFmt numFmtId="187" formatCode="0.0%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sz val="10"/>
      <color indexed="15"/>
      <name val="Arial"/>
      <family val="2"/>
    </font>
    <font>
      <b/>
      <sz val="14"/>
      <color indexed="13"/>
      <name val="Arial"/>
      <family val="2"/>
    </font>
    <font>
      <b/>
      <sz val="20"/>
      <color indexed="15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1" fillId="2" borderId="0" xfId="0" applyFont="1" applyFill="1"/>
    <xf numFmtId="0" fontId="1" fillId="2" borderId="1" xfId="0" applyFont="1" applyFill="1" applyBorder="1" applyAlignment="1">
      <alignment horizontal="centerContinuous"/>
    </xf>
    <xf numFmtId="0" fontId="5" fillId="2" borderId="0" xfId="0" applyFont="1" applyFill="1"/>
    <xf numFmtId="0" fontId="0" fillId="2" borderId="0" xfId="0" quotePrefix="1" applyFill="1"/>
    <xf numFmtId="14" fontId="1" fillId="2" borderId="0" xfId="0" applyNumberFormat="1" applyFont="1" applyFill="1"/>
    <xf numFmtId="177" fontId="1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3" fillId="3" borderId="2" xfId="0" applyFont="1" applyFill="1" applyBorder="1"/>
    <xf numFmtId="14" fontId="0" fillId="0" borderId="2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10" fontId="2" fillId="0" borderId="2" xfId="2" applyNumberFormat="1" applyFill="1" applyBorder="1"/>
    <xf numFmtId="9" fontId="2" fillId="0" borderId="2" xfId="2" applyNumberFormat="1" applyFill="1" applyBorder="1"/>
    <xf numFmtId="1" fontId="2" fillId="0" borderId="2" xfId="1" applyNumberFormat="1" applyFill="1" applyBorder="1"/>
    <xf numFmtId="172" fontId="0" fillId="0" borderId="2" xfId="0" quotePrefix="1" applyNumberFormat="1" applyFill="1" applyBorder="1"/>
    <xf numFmtId="0" fontId="4" fillId="3" borderId="2" xfId="0" applyFont="1" applyFill="1" applyBorder="1"/>
    <xf numFmtId="0" fontId="4" fillId="2" borderId="1" xfId="0" applyFont="1" applyFill="1" applyBorder="1" applyAlignment="1">
      <alignment horizontal="centerContinuous"/>
    </xf>
    <xf numFmtId="0" fontId="6" fillId="3" borderId="2" xfId="0" applyFont="1" applyFill="1" applyBorder="1"/>
    <xf numFmtId="0" fontId="7" fillId="4" borderId="0" xfId="0" applyFont="1" applyFill="1"/>
    <xf numFmtId="0" fontId="8" fillId="4" borderId="0" xfId="0" applyFont="1" applyFill="1"/>
    <xf numFmtId="0" fontId="9" fillId="4" borderId="0" xfId="0" applyFont="1" applyFill="1"/>
    <xf numFmtId="10" fontId="0" fillId="0" borderId="0" xfId="0" applyNumberFormat="1"/>
    <xf numFmtId="187" fontId="0" fillId="0" borderId="0" xfId="0" applyNumberFormat="1"/>
    <xf numFmtId="172" fontId="0" fillId="0" borderId="0" xfId="0" applyNumberFormat="1"/>
    <xf numFmtId="0" fontId="10" fillId="0" borderId="0" xfId="0" applyFont="1"/>
    <xf numFmtId="2" fontId="0" fillId="0" borderId="0" xfId="0" applyNumberFormat="1"/>
    <xf numFmtId="0" fontId="0" fillId="2" borderId="0" xfId="0" applyFont="1" applyFill="1" applyAlignment="1">
      <alignment horizontal="centerContinuous"/>
    </xf>
    <xf numFmtId="0" fontId="10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28</xdr:row>
      <xdr:rowOff>60960</xdr:rowOff>
    </xdr:from>
    <xdr:to>
      <xdr:col>12</xdr:col>
      <xdr:colOff>297180</xdr:colOff>
      <xdr:row>28</xdr:row>
      <xdr:rowOff>60960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1592580" y="4953000"/>
          <a:ext cx="7536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586740</xdr:colOff>
      <xdr:row>25</xdr:row>
      <xdr:rowOff>160020</xdr:rowOff>
    </xdr:from>
    <xdr:to>
      <xdr:col>2</xdr:col>
      <xdr:colOff>586740</xdr:colOff>
      <xdr:row>28</xdr:row>
      <xdr:rowOff>45720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V="1">
          <a:off x="1600200" y="4549140"/>
          <a:ext cx="0" cy="388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45720</xdr:colOff>
      <xdr:row>25</xdr:row>
      <xdr:rowOff>144780</xdr:rowOff>
    </xdr:from>
    <xdr:to>
      <xdr:col>8</xdr:col>
      <xdr:colOff>45720</xdr:colOff>
      <xdr:row>28</xdr:row>
      <xdr:rowOff>60960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V="1">
          <a:off x="6187440" y="4533900"/>
          <a:ext cx="0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236220</xdr:colOff>
      <xdr:row>25</xdr:row>
      <xdr:rowOff>144780</xdr:rowOff>
    </xdr:from>
    <xdr:to>
      <xdr:col>9</xdr:col>
      <xdr:colOff>236220</xdr:colOff>
      <xdr:row>28</xdr:row>
      <xdr:rowOff>45720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V="1">
          <a:off x="6987540" y="4533900"/>
          <a:ext cx="0" cy="4038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297180</xdr:colOff>
      <xdr:row>25</xdr:row>
      <xdr:rowOff>129540</xdr:rowOff>
    </xdr:from>
    <xdr:to>
      <xdr:col>12</xdr:col>
      <xdr:colOff>297180</xdr:colOff>
      <xdr:row>28</xdr:row>
      <xdr:rowOff>38100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V="1">
          <a:off x="9128760" y="4518660"/>
          <a:ext cx="0" cy="4114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GD%20Vol%20Curves/VOL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S"/>
      <sheetName val="Prior VOLS"/>
      <sheetName val="Difference"/>
      <sheetName val="CHANGE"/>
      <sheetName val="Curve Load"/>
      <sheetName val="Data"/>
      <sheetName val="Curves"/>
      <sheetName val="Copy Pipe Vols"/>
    </sheetNames>
    <sheetDataSet>
      <sheetData sheetId="0">
        <row r="9">
          <cell r="C9">
            <v>0.67999999999999994</v>
          </cell>
        </row>
        <row r="10">
          <cell r="C10">
            <v>1.1499999999999999</v>
          </cell>
        </row>
        <row r="11">
          <cell r="C11">
            <v>1.1499999999999999</v>
          </cell>
        </row>
        <row r="12">
          <cell r="C12">
            <v>1.1200000000000001</v>
          </cell>
        </row>
        <row r="13">
          <cell r="C13">
            <v>0.875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30"/>
  <sheetViews>
    <sheetView showGridLines="0" tabSelected="1" topLeftCell="E1" workbookViewId="0">
      <selection activeCell="O18" sqref="O18"/>
    </sheetView>
  </sheetViews>
  <sheetFormatPr defaultRowHeight="13.2" x14ac:dyDescent="0.25"/>
  <cols>
    <col min="1" max="1" width="5.88671875" customWidth="1"/>
    <col min="3" max="3" width="14.33203125" customWidth="1"/>
    <col min="4" max="4" width="18.6640625" customWidth="1"/>
    <col min="5" max="5" width="13.88671875" customWidth="1"/>
    <col min="6" max="6" width="10.109375" bestFit="1" customWidth="1"/>
    <col min="11" max="11" width="10.44140625" customWidth="1"/>
    <col min="12" max="13" width="11" bestFit="1" customWidth="1"/>
    <col min="14" max="14" width="5.6640625" customWidth="1"/>
    <col min="15" max="15" width="21.5546875" customWidth="1"/>
    <col min="16" max="16" width="10.6640625" customWidth="1"/>
    <col min="17" max="17" width="11.88671875" customWidth="1"/>
  </cols>
  <sheetData>
    <row r="1" spans="1:22" ht="24.6" x14ac:dyDescent="0.4">
      <c r="A1" s="24"/>
      <c r="B1" s="26" t="s">
        <v>21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17.399999999999999" x14ac:dyDescent="0.3">
      <c r="A2" s="24"/>
      <c r="B2" s="25" t="s">
        <v>25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13" t="s">
        <v>0</v>
      </c>
      <c r="C6" s="14">
        <f ca="1">TODAY()</f>
        <v>36817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s="1" customFormat="1" x14ac:dyDescent="0.25">
      <c r="A7" s="5"/>
      <c r="B7" s="12"/>
      <c r="C7" s="5"/>
      <c r="D7" s="5"/>
      <c r="E7" s="5"/>
      <c r="F7" s="9"/>
      <c r="G7" s="9"/>
      <c r="H7" s="9"/>
      <c r="I7" s="9"/>
      <c r="J7" s="9"/>
      <c r="K7" s="9"/>
      <c r="L7" s="5"/>
      <c r="M7" s="5"/>
      <c r="N7" s="2"/>
      <c r="O7" s="10"/>
      <c r="P7" s="10"/>
      <c r="Q7" s="10"/>
      <c r="R7" s="10"/>
      <c r="S7" s="10"/>
      <c r="T7" s="10"/>
      <c r="U7" s="5"/>
      <c r="V7" s="5"/>
    </row>
    <row r="8" spans="1:22" s="1" customFormat="1" x14ac:dyDescent="0.25">
      <c r="A8" s="5" t="s">
        <v>26</v>
      </c>
      <c r="B8" s="12">
        <v>0</v>
      </c>
      <c r="C8" s="2"/>
      <c r="D8" s="5"/>
      <c r="E8" s="5"/>
      <c r="F8" s="9"/>
      <c r="G8" s="9"/>
      <c r="H8" s="9"/>
      <c r="I8" s="9"/>
      <c r="J8" s="9"/>
      <c r="K8" s="9"/>
      <c r="L8" s="5"/>
      <c r="M8" s="5"/>
      <c r="N8" s="2"/>
      <c r="O8" s="10"/>
      <c r="P8" s="10"/>
      <c r="Q8" s="10"/>
      <c r="R8" s="10"/>
      <c r="S8" s="10"/>
      <c r="T8" s="10"/>
      <c r="U8" s="5"/>
      <c r="V8" s="5"/>
    </row>
    <row r="9" spans="1:22" x14ac:dyDescent="0.25">
      <c r="A9" s="33" t="s">
        <v>27</v>
      </c>
      <c r="B9" s="12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2" t="s">
        <v>1</v>
      </c>
      <c r="P9" s="3"/>
      <c r="Q9" s="3"/>
      <c r="R9" s="3"/>
      <c r="S9" s="3"/>
      <c r="T9" s="3"/>
      <c r="U9" s="3"/>
      <c r="V9" s="2"/>
    </row>
    <row r="10" spans="1:22" x14ac:dyDescent="0.25">
      <c r="A10" s="11"/>
      <c r="B10" s="32"/>
      <c r="C10" s="4"/>
      <c r="D10" s="4"/>
      <c r="E10" s="4"/>
      <c r="F10" s="4"/>
      <c r="G10" s="4"/>
      <c r="H10" s="4"/>
      <c r="I10" s="4"/>
      <c r="J10" s="4"/>
      <c r="K10" s="4"/>
      <c r="L10" s="5"/>
      <c r="M10" s="5"/>
      <c r="N10" s="5"/>
      <c r="O10" s="6">
        <v>0</v>
      </c>
      <c r="P10" s="6">
        <v>1</v>
      </c>
      <c r="Q10" s="6">
        <v>2</v>
      </c>
      <c r="R10" s="6">
        <v>3</v>
      </c>
      <c r="S10" s="6">
        <v>4</v>
      </c>
      <c r="T10" s="6">
        <v>5</v>
      </c>
      <c r="U10" s="6">
        <v>6</v>
      </c>
      <c r="V10" s="5"/>
    </row>
    <row r="11" spans="1:22" x14ac:dyDescent="0.25">
      <c r="A11" s="2"/>
      <c r="B11" s="23" t="s">
        <v>2</v>
      </c>
      <c r="C11" s="23" t="s">
        <v>3</v>
      </c>
      <c r="D11" s="23" t="s">
        <v>4</v>
      </c>
      <c r="E11" s="23" t="s">
        <v>5</v>
      </c>
      <c r="F11" s="23" t="s">
        <v>6</v>
      </c>
      <c r="G11" s="23" t="s">
        <v>7</v>
      </c>
      <c r="H11" s="23" t="s">
        <v>8</v>
      </c>
      <c r="I11" s="23" t="s">
        <v>19</v>
      </c>
      <c r="J11" s="23" t="s">
        <v>20</v>
      </c>
      <c r="K11" s="23" t="s">
        <v>9</v>
      </c>
      <c r="L11" s="23" t="s">
        <v>10</v>
      </c>
      <c r="M11" s="23" t="s">
        <v>11</v>
      </c>
      <c r="N11" s="7"/>
      <c r="O11" s="21" t="s">
        <v>12</v>
      </c>
      <c r="P11" s="21" t="s">
        <v>13</v>
      </c>
      <c r="Q11" s="21" t="s">
        <v>14</v>
      </c>
      <c r="R11" s="21" t="s">
        <v>15</v>
      </c>
      <c r="S11" s="21" t="s">
        <v>16</v>
      </c>
      <c r="T11" s="21" t="s">
        <v>17</v>
      </c>
      <c r="U11" s="21" t="s">
        <v>18</v>
      </c>
      <c r="V11" s="5"/>
    </row>
    <row r="12" spans="1:22" x14ac:dyDescent="0.25">
      <c r="A12" s="30">
        <v>5.22</v>
      </c>
      <c r="B12" s="15">
        <f>A12+B$8</f>
        <v>5.22</v>
      </c>
      <c r="C12" s="15">
        <f>B12+$B$9</f>
        <v>5.22</v>
      </c>
      <c r="D12" s="14">
        <f>E12-1</f>
        <v>36830</v>
      </c>
      <c r="E12" s="14">
        <v>36831</v>
      </c>
      <c r="F12" s="14">
        <v>36860</v>
      </c>
      <c r="G12" s="16">
        <v>0</v>
      </c>
      <c r="H12" s="17">
        <v>0.06</v>
      </c>
      <c r="I12" s="27">
        <v>0</v>
      </c>
      <c r="J12" s="28">
        <f>[1]VOLS!C9</f>
        <v>0.67999999999999994</v>
      </c>
      <c r="K12" s="18">
        <v>1</v>
      </c>
      <c r="L12" s="19">
        <v>0</v>
      </c>
      <c r="M12" s="16">
        <v>1</v>
      </c>
      <c r="N12" s="8"/>
      <c r="O12" s="20">
        <f ca="1">_xll.OSTRIP($B12,$C12,$D12-$C$6,$E12-$D12,$F12-$D12,$G12,$H12,$I12,$J12,$K12,$L12,$M12,O$10)</f>
        <v>0.26168875876358572</v>
      </c>
      <c r="P12" s="20">
        <f ca="1">_xll.OSTRIP($B12,$C12,$D12-$C$6,$E12-$D12,$F12-$D12,$G12,$H12,$I12,$J12,$K12,$L12,$M12,P$10)</f>
        <v>0.50610270398244761</v>
      </c>
      <c r="Q12" s="20">
        <f ca="1">_xll.OSTRIP($B12,$C12,$D12-$C$6,$E12-$D12,$F12-$D12,$G12,$H12,$I12,$J12,$K12,$L12,$M12,Q$10)</f>
        <v>0.66921428086338675</v>
      </c>
      <c r="R12" s="20">
        <f ca="1">_xll.OSTRIP($B12,$C12,$D12-$C$6,$E12-$D12,$F12-$D12,$G12,$H12,$I12,$J12,$K12,$L12,$M12,R$10)</f>
        <v>0.55681384827581937</v>
      </c>
      <c r="S12" s="20">
        <f ca="1">_xll.OSTRIP($B12,$C12,$D12-$C$6,$E12-$D12,$F12-$D12,$G12,$H12,$I12,$J12,$K12,$L12,$M12,S$10)</f>
        <v>-2.2725466380051525E-2</v>
      </c>
      <c r="T12" s="20">
        <f ca="1">_xll.OSTRIP($B12,$C12,$D12-$C$6,$E12-$D12,$F12-$D12,$G12,$H12,$I12,$J12,$K12,$L12,$M12,T$10)</f>
        <v>-1.5996494324610224</v>
      </c>
      <c r="U12" s="20">
        <f ca="1">_xll.OSTRIP($B12,$C12,$D12-$C$6,$E12-$D12,$F12-$D12,$G12,$H12,$I12,$J12,$K12,$L12,$M12,U$10)</f>
        <v>0.50610270398244761</v>
      </c>
      <c r="V12" s="2"/>
    </row>
    <row r="13" spans="1:22" x14ac:dyDescent="0.25">
      <c r="A13" s="30">
        <v>5.33</v>
      </c>
      <c r="B13" s="15">
        <f>A13+B$8</f>
        <v>5.33</v>
      </c>
      <c r="C13" s="15">
        <f>B13+$B$9</f>
        <v>5.33</v>
      </c>
      <c r="D13" s="14">
        <f>E13-1</f>
        <v>36860</v>
      </c>
      <c r="E13" s="14">
        <v>36861</v>
      </c>
      <c r="F13" s="14">
        <v>36891</v>
      </c>
      <c r="G13" s="16">
        <f>G12</f>
        <v>0</v>
      </c>
      <c r="H13" s="17">
        <v>0.06</v>
      </c>
      <c r="I13" s="27">
        <v>0</v>
      </c>
      <c r="J13" s="28">
        <f>[1]VOLS!C10</f>
        <v>1.1499999999999999</v>
      </c>
      <c r="K13" s="18">
        <v>1</v>
      </c>
      <c r="L13" s="19">
        <v>0</v>
      </c>
      <c r="M13" s="16">
        <v>1</v>
      </c>
      <c r="N13" s="8"/>
      <c r="O13" s="20">
        <f ca="1">_xll.OSTRIP($B13,$C13,$D13-$C$6,$E13-$D13,$F13-$D13,$G13,$H13,$I13,$J13,$K13,$L13,$M13,O$10)</f>
        <v>0.45663890003423879</v>
      </c>
      <c r="P13" s="20">
        <f ca="1">_xll.OSTRIP($B13,$C13,$D13-$C$6,$E13-$D13,$F13-$D13,$G13,$H13,$I13,$J13,$K13,$L13,$M13,P$10)</f>
        <v>0.5220017432838443</v>
      </c>
      <c r="Q13" s="20">
        <f ca="1">_xll.OSTRIP($B13,$C13,$D13-$C$6,$E13-$D13,$F13-$D13,$G13,$H13,$I13,$J13,$K13,$L13,$M13,Q$10)</f>
        <v>0.3790976545465789</v>
      </c>
      <c r="R13" s="20">
        <f ca="1">_xll.OSTRIP($B13,$C13,$D13-$C$6,$E13-$D13,$F13-$D13,$G13,$H13,$I13,$J13,$K13,$L13,$M13,R$10)</f>
        <v>0.8142176697729554</v>
      </c>
      <c r="S13" s="20">
        <f ca="1">_xll.OSTRIP($B13,$C13,$D13-$C$6,$E13-$D13,$F13-$D13,$G13,$H13,$I13,$J13,$K13,$L13,$M13,S$10)</f>
        <v>-7.7902191406860291E-2</v>
      </c>
      <c r="T13" s="20">
        <f ca="1">_xll.OSTRIP($B13,$C13,$D13-$C$6,$E13-$D13,$F13-$D13,$G13,$H13,$I13,$J13,$K13,$L13,$M13,T$10)</f>
        <v>-1.3274602946115921</v>
      </c>
      <c r="U13" s="20">
        <f ca="1">_xll.OSTRIP($B13,$C13,$D13-$C$6,$E13-$D13,$F13-$D13,$G13,$H13,$I13,$J13,$K13,$L13,$M13,U$10)</f>
        <v>0.5220017432838443</v>
      </c>
      <c r="V13" s="2"/>
    </row>
    <row r="14" spans="1:22" x14ac:dyDescent="0.25">
      <c r="A14" s="30">
        <v>5.33</v>
      </c>
      <c r="B14" s="15">
        <f>A14+B$8</f>
        <v>5.33</v>
      </c>
      <c r="C14" s="15">
        <f>B14+$B$9</f>
        <v>5.33</v>
      </c>
      <c r="D14" s="14">
        <f>E14-1</f>
        <v>36891</v>
      </c>
      <c r="E14" s="14">
        <v>36892</v>
      </c>
      <c r="F14" s="14">
        <v>36922</v>
      </c>
      <c r="G14" s="16">
        <f>G13</f>
        <v>0</v>
      </c>
      <c r="H14" s="17">
        <v>0.06</v>
      </c>
      <c r="I14" s="27">
        <v>0</v>
      </c>
      <c r="J14" s="28">
        <f>[1]VOLS!C11</f>
        <v>1.1499999999999999</v>
      </c>
      <c r="K14" s="18">
        <v>1</v>
      </c>
      <c r="L14" s="19">
        <v>0</v>
      </c>
      <c r="M14" s="16">
        <v>1</v>
      </c>
      <c r="N14" s="8"/>
      <c r="O14" s="20">
        <f ca="1">_xll.OSTRIP($B14,$C14,$D14-$C$6,$E14-$D14,$F14-$D14,$G14,$H14,$I14,$J14,$K14,$L14,$M14,O$10)</f>
        <v>0.4543194218452376</v>
      </c>
      <c r="P14" s="20">
        <f ca="1">_xll.OSTRIP($B14,$C14,$D14-$C$6,$E14-$D14,$F14-$D14,$G14,$H14,$I14,$J14,$K14,$L14,$M14,P$10)</f>
        <v>0.51935025726704487</v>
      </c>
      <c r="Q14" s="20">
        <f ca="1">_xll.OSTRIP($B14,$C14,$D14-$C$6,$E14-$D14,$F14-$D14,$G14,$H14,$I14,$J14,$K14,$L14,$M14,Q$10)</f>
        <v>0.37717204387005454</v>
      </c>
      <c r="R14" s="20">
        <f ca="1">_xll.OSTRIP($B14,$C14,$D14-$C$6,$E14-$D14,$F14-$D14,$G14,$H14,$I14,$J14,$K14,$L14,$M14,R$10)</f>
        <v>1.0007332879563369</v>
      </c>
      <c r="S14" s="20">
        <f ca="1">_xll.OSTRIP($B14,$C14,$D14-$C$6,$E14-$D14,$F14-$D14,$G14,$H14,$I14,$J14,$K14,$L14,$M14,S$10)</f>
        <v>-0.11606611287264727</v>
      </c>
      <c r="T14" s="20">
        <f ca="1">_xll.OSTRIP($B14,$C14,$D14-$C$6,$E14-$D14,$F14-$D14,$G14,$H14,$I14,$J14,$K14,$L14,$M14,T$10)</f>
        <v>-0.86391878011061474</v>
      </c>
      <c r="U14" s="20">
        <f ca="1">_xll.OSTRIP($B14,$C14,$D14-$C$6,$E14-$D14,$F14-$D14,$G14,$H14,$I14,$J14,$K14,$L14,$M14,U$10)</f>
        <v>0.51935025726704487</v>
      </c>
      <c r="V14" s="2"/>
    </row>
    <row r="15" spans="1:22" x14ac:dyDescent="0.25">
      <c r="A15" s="30">
        <v>5.0999999999999996</v>
      </c>
      <c r="B15" s="15">
        <f>A15+B$8</f>
        <v>5.0999999999999996</v>
      </c>
      <c r="C15" s="15">
        <f>B15+$B$9</f>
        <v>5.0999999999999996</v>
      </c>
      <c r="D15" s="14">
        <f>E15-1</f>
        <v>36922</v>
      </c>
      <c r="E15" s="14">
        <v>36923</v>
      </c>
      <c r="F15" s="14">
        <v>36950</v>
      </c>
      <c r="G15" s="16">
        <f>G14</f>
        <v>0</v>
      </c>
      <c r="H15" s="17">
        <v>0.06</v>
      </c>
      <c r="I15" s="27">
        <v>0</v>
      </c>
      <c r="J15" s="28">
        <f>[1]VOLS!C12</f>
        <v>1.1200000000000001</v>
      </c>
      <c r="K15" s="18">
        <v>1</v>
      </c>
      <c r="L15" s="19">
        <v>0</v>
      </c>
      <c r="M15" s="16">
        <v>1</v>
      </c>
      <c r="N15" s="8"/>
      <c r="O15" s="20">
        <f ca="1">_xll.OSTRIP($B15,$C15,$D15-$C$6,$E15-$D15,$F15-$D15,$G15,$H15,$I15,$J15,$K15,$L15,$M15,O$10)</f>
        <v>0.39941866107751639</v>
      </c>
      <c r="P15" s="20">
        <f ca="1">_xll.OSTRIP($B15,$C15,$D15-$C$6,$E15-$D15,$F15-$D15,$G15,$H15,$I15,$J15,$K15,$L15,$M15,P$10)</f>
        <v>0.51189074681907898</v>
      </c>
      <c r="Q15" s="20">
        <f ca="1">_xll.OSTRIP($B15,$C15,$D15-$C$6,$E15-$D15,$F15-$D15,$G15,$H15,$I15,$J15,$K15,$L15,$M15,Q$10)</f>
        <v>0.42028901091899346</v>
      </c>
      <c r="R15" s="20">
        <f ca="1">_xll.OSTRIP($B15,$C15,$D15-$C$6,$E15-$D15,$F15-$D15,$G15,$H15,$I15,$J15,$K15,$L15,$M15,R$10)</f>
        <v>1.0952678562612228</v>
      </c>
      <c r="S15" s="20">
        <f ca="1">_xll.OSTRIP($B15,$C15,$D15-$C$6,$E15-$D15,$F15-$D15,$G15,$H15,$I15,$J15,$K15,$L15,$M15,S$10)</f>
        <v>-0.13397828404410572</v>
      </c>
      <c r="T15" s="20">
        <f ca="1">_xll.OSTRIP($B15,$C15,$D15-$C$6,$E15-$D15,$F15-$D15,$G15,$H15,$I15,$J15,$K15,$L15,$M15,T$10)</f>
        <v>-0.57075900629270315</v>
      </c>
      <c r="U15" s="20">
        <f ca="1">_xll.OSTRIP($B15,$C15,$D15-$C$6,$E15-$D15,$F15-$D15,$G15,$H15,$I15,$J15,$K15,$L15,$M15,U$10)</f>
        <v>0.51189074681907898</v>
      </c>
      <c r="V15" s="2"/>
    </row>
    <row r="16" spans="1:22" x14ac:dyDescent="0.25">
      <c r="A16" s="30">
        <v>4.83</v>
      </c>
      <c r="B16" s="15">
        <f>A16+B$8</f>
        <v>4.83</v>
      </c>
      <c r="C16" s="15">
        <f>B16+$B$9</f>
        <v>4.83</v>
      </c>
      <c r="D16" s="14">
        <f>E16-1</f>
        <v>36950</v>
      </c>
      <c r="E16" s="14">
        <v>36951</v>
      </c>
      <c r="F16" s="14">
        <v>36981</v>
      </c>
      <c r="G16" s="16">
        <f>G15</f>
        <v>0</v>
      </c>
      <c r="H16" s="17">
        <v>0.06</v>
      </c>
      <c r="I16" s="27">
        <v>0</v>
      </c>
      <c r="J16" s="28">
        <f>[1]VOLS!C13</f>
        <v>0.875</v>
      </c>
      <c r="K16" s="18">
        <v>1</v>
      </c>
      <c r="L16" s="19">
        <v>0</v>
      </c>
      <c r="M16" s="16">
        <v>1</v>
      </c>
      <c r="N16" s="8"/>
      <c r="O16" s="20">
        <f ca="1">_xll.OSTRIP($B16,$C16,$D16-$C$6,$E16-$D16,$F16-$D16,$G16,$H16,$I16,$J16,$K16,$L16,$M16,O$10)</f>
        <v>0.31058951866780926</v>
      </c>
      <c r="P16" s="20">
        <f ca="1">_xll.OSTRIP($B16,$C16,$D16-$C$6,$E16-$D16,$F16-$D16,$G16,$H16,$I16,$J16,$K16,$L16,$M16,P$10)</f>
        <v>0.50428514263888957</v>
      </c>
      <c r="Q16" s="20">
        <f ca="1">_xll.OSTRIP($B16,$C16,$D16-$C$6,$E16-$D16,$F16-$D16,$G16,$H16,$I16,$J16,$K16,$L16,$M16,Q$10)</f>
        <v>0.542956046628849</v>
      </c>
      <c r="R16" s="20">
        <f ca="1">_xll.OSTRIP($B16,$C16,$D16-$C$6,$E16-$D16,$F16-$D16,$G16,$H16,$I16,$J16,$K16,$L16,$M16,R$10)</f>
        <v>1.1587425730075469</v>
      </c>
      <c r="S16" s="20">
        <f ca="1">_xll.OSTRIP($B16,$C16,$D16-$C$6,$E16-$D16,$F16-$D16,$G16,$H16,$I16,$J16,$K16,$L16,$M16,S$10)</f>
        <v>-0.1295210024429998</v>
      </c>
      <c r="T16" s="20">
        <f ca="1">_xll.OSTRIP($B16,$C16,$D16-$C$6,$E16-$D16,$F16-$D16,$G16,$H16,$I16,$J16,$K16,$L16,$M16,T$10)</f>
        <v>-0.35363267988616148</v>
      </c>
      <c r="U16" s="20">
        <f ca="1">_xll.OSTRIP($B16,$C16,$D16-$C$6,$E16-$D16,$F16-$D16,$G16,$H16,$I16,$J16,$K16,$L16,$M16,U$10)</f>
        <v>0.50428514263888957</v>
      </c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>
        <f>AVERAGE(A12:A16)</f>
        <v>5.1620000000000008</v>
      </c>
      <c r="B18" s="31">
        <f>AVERAGE(B12:B16)</f>
        <v>5.1620000000000008</v>
      </c>
      <c r="J18" s="28"/>
      <c r="O18" s="29">
        <f ca="1">AVERAGE(O11:O16)</f>
        <v>0.37653105207767751</v>
      </c>
    </row>
    <row r="25" spans="1:22" x14ac:dyDescent="0.25">
      <c r="C25" s="23" t="s">
        <v>0</v>
      </c>
      <c r="H25" s="23" t="s">
        <v>4</v>
      </c>
      <c r="J25" s="23" t="s">
        <v>5</v>
      </c>
      <c r="M25" s="23" t="s">
        <v>6</v>
      </c>
    </row>
    <row r="30" spans="1:22" x14ac:dyDescent="0.25">
      <c r="H30" t="s">
        <v>22</v>
      </c>
      <c r="J30" t="s">
        <v>23</v>
      </c>
      <c r="M30" t="s">
        <v>24</v>
      </c>
    </row>
  </sheetData>
  <pageMargins left="0.75" right="0.75" top="1" bottom="1" header="0.5" footer="0.5"/>
  <pageSetup scale="78" orientation="landscape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OStrip1</vt:lpstr>
    </vt:vector>
  </TitlesOfParts>
  <Company>Enron Europe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Havlíček Jan</cp:lastModifiedBy>
  <cp:lastPrinted>1999-09-29T14:45:50Z</cp:lastPrinted>
  <dcterms:created xsi:type="dcterms:W3CDTF">1996-05-23T11:45:45Z</dcterms:created>
  <dcterms:modified xsi:type="dcterms:W3CDTF">2023-09-10T11:38:35Z</dcterms:modified>
</cp:coreProperties>
</file>