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32" yWindow="60" windowWidth="14160" windowHeight="7176" tabRatio="688"/>
  </bookViews>
  <sheets>
    <sheet name="Feb Debtor" sheetId="21" r:id="rId1"/>
  </sheets>
  <externalReferences>
    <externalReference r:id="rId2"/>
    <externalReference r:id="rId3"/>
  </externalReferences>
  <definedNames>
    <definedName name="_MARKET_AP">[1]Summary!$F$8</definedName>
    <definedName name="_MARKET_SHORTFALL">[1]Summary!$F$12</definedName>
    <definedName name="database_dec">#REF!</definedName>
    <definedName name="database_feb01">'[2]list Feb-01'!$A$4:$G$30</definedName>
    <definedName name="database_jan01">#REF!</definedName>
    <definedName name="database_nov">#REF!</definedName>
  </definedNames>
  <calcPr calcId="92512"/>
</workbook>
</file>

<file path=xl/calcChain.xml><?xml version="1.0" encoding="utf-8"?>
<calcChain xmlns="http://schemas.openxmlformats.org/spreadsheetml/2006/main">
  <c r="G10" i="21" l="1"/>
  <c r="G19" i="21"/>
  <c r="G20" i="21"/>
  <c r="G21" i="21"/>
  <c r="G22" i="21"/>
  <c r="G23" i="21"/>
  <c r="G24" i="21"/>
  <c r="G25" i="21"/>
  <c r="G26" i="21"/>
  <c r="G27" i="21"/>
  <c r="G28" i="21"/>
  <c r="G29" i="21"/>
  <c r="G30" i="21"/>
  <c r="G31" i="21"/>
  <c r="G32" i="21"/>
  <c r="G33" i="21"/>
  <c r="G34" i="21"/>
  <c r="G35" i="21"/>
  <c r="G36" i="21"/>
  <c r="G37" i="21"/>
  <c r="G38" i="21"/>
  <c r="G39" i="21"/>
  <c r="G40" i="21"/>
  <c r="G41" i="21"/>
  <c r="G42" i="21"/>
  <c r="G43" i="21"/>
  <c r="G44" i="21"/>
  <c r="G45" i="21"/>
  <c r="B48" i="21"/>
  <c r="G57" i="21"/>
  <c r="G58" i="21"/>
  <c r="G59" i="21"/>
  <c r="G60" i="21"/>
  <c r="G61" i="21"/>
  <c r="G62" i="21"/>
  <c r="G63" i="21"/>
  <c r="G64" i="21"/>
  <c r="G65" i="21"/>
  <c r="G66" i="21"/>
  <c r="G67" i="21"/>
  <c r="G68" i="21"/>
  <c r="G69" i="21"/>
  <c r="G70" i="21"/>
  <c r="G71" i="21"/>
  <c r="G72" i="21"/>
  <c r="G73" i="21"/>
  <c r="G74" i="21"/>
  <c r="F76" i="21"/>
  <c r="G76" i="21"/>
  <c r="B78" i="21"/>
  <c r="B80" i="21"/>
  <c r="G84" i="21"/>
  <c r="G85" i="21"/>
  <c r="F86" i="21"/>
  <c r="G86" i="21"/>
  <c r="F92" i="21"/>
  <c r="G92" i="21"/>
  <c r="F95" i="21"/>
  <c r="F98" i="21"/>
  <c r="F99" i="21"/>
  <c r="G99" i="21"/>
  <c r="G101" i="21"/>
  <c r="F103" i="21"/>
  <c r="G103" i="21"/>
  <c r="G108" i="21"/>
  <c r="G109" i="21"/>
  <c r="F110" i="21"/>
  <c r="G110" i="21"/>
  <c r="F115" i="21"/>
  <c r="G115" i="21"/>
  <c r="F117" i="21"/>
  <c r="F128" i="21"/>
  <c r="G128" i="21"/>
  <c r="F130" i="21"/>
  <c r="G130" i="21"/>
</calcChain>
</file>

<file path=xl/sharedStrings.xml><?xml version="1.0" encoding="utf-8"?>
<sst xmlns="http://schemas.openxmlformats.org/spreadsheetml/2006/main" count="155" uniqueCount="70">
  <si>
    <t>British Columbia Power Exchange</t>
  </si>
  <si>
    <t>City of Anaheim</t>
  </si>
  <si>
    <t>Idaho Power Company</t>
  </si>
  <si>
    <t>Koch Energy Trading</t>
  </si>
  <si>
    <t>Puget Sound Energy</t>
  </si>
  <si>
    <t>Salt River Project</t>
  </si>
  <si>
    <t>Seattle City Light</t>
  </si>
  <si>
    <t>Unpaid Balance</t>
  </si>
  <si>
    <t xml:space="preserve"> #</t>
  </si>
  <si>
    <t>Date</t>
  </si>
  <si>
    <t>Customer Name</t>
  </si>
  <si>
    <t>California Power Exchange</t>
  </si>
  <si>
    <t>Type</t>
  </si>
  <si>
    <t>Mkt</t>
  </si>
  <si>
    <t>Inv #</t>
  </si>
  <si>
    <t>Total Due From SCs (Debtors)</t>
  </si>
  <si>
    <t>City of Riverside</t>
  </si>
  <si>
    <t>Preliminary Invoices</t>
  </si>
  <si>
    <t>Due from SCs</t>
  </si>
  <si>
    <t>Final Invoices</t>
  </si>
  <si>
    <t>Total Invoiced</t>
  </si>
  <si>
    <t>Total Collected</t>
  </si>
  <si>
    <t>Due to SCs</t>
  </si>
  <si>
    <t>Balance Due from SCs</t>
  </si>
  <si>
    <t>Balance Due to SCs</t>
  </si>
  <si>
    <t>Pacific Gas and Electric</t>
  </si>
  <si>
    <t>Total Paid</t>
  </si>
  <si>
    <t>Amounts owed by ISO Debtor that remain unpaid:</t>
  </si>
  <si>
    <t>Trade Month</t>
  </si>
  <si>
    <t>Amount Owed</t>
  </si>
  <si>
    <t>% of total owed to Creditors</t>
  </si>
  <si>
    <t>Total Adjustments</t>
  </si>
  <si>
    <t>% of total due from Debtors</t>
  </si>
  <si>
    <t>ISO Creditors to whom amounts are Owed:</t>
  </si>
  <si>
    <t>Aquila Power</t>
  </si>
  <si>
    <t>Arizona Public Service</t>
  </si>
  <si>
    <t>Southern California Edison</t>
  </si>
  <si>
    <t>Sacramento Municipal Utility District</t>
  </si>
  <si>
    <t>GMC</t>
  </si>
  <si>
    <t>Applied against Feb-01 Market AP 5/17/01</t>
  </si>
  <si>
    <t>For the Trade Month of February 2001</t>
  </si>
  <si>
    <t>Total Due to 27 SCs (Creditors)</t>
  </si>
  <si>
    <t>Los Angeles Department of Water and Power</t>
  </si>
  <si>
    <t>City of Azuza</t>
  </si>
  <si>
    <t>Amounts owed by ISO Debtor that remain unpaid (continued):</t>
  </si>
  <si>
    <t>Collected 5/2/01</t>
  </si>
  <si>
    <t>Collected 5/1701</t>
  </si>
  <si>
    <t>Applied against Feb-01 Market AP 5/2/01</t>
  </si>
  <si>
    <t>Cancelled invoices 5/2/01</t>
  </si>
  <si>
    <t>Paid 5/3/01</t>
  </si>
  <si>
    <t>Paid 5/17/01</t>
  </si>
  <si>
    <t>Applied against Feb-01 GMC 5/3/01</t>
  </si>
  <si>
    <t>Applied against Dec-00 Market AR 5/3/01</t>
  </si>
  <si>
    <t>Applied against Jan-01 GMC 5/3/01</t>
  </si>
  <si>
    <t>Applied against Feb-01 Market AR 5/3/01</t>
  </si>
  <si>
    <t>Applied against Feb-01 Market AR 5/17/01</t>
  </si>
  <si>
    <t>Applied against Dec-00 Market AR 5/17/01</t>
  </si>
  <si>
    <t>Applied against Jan-01 GMC 5/17/01</t>
  </si>
  <si>
    <t>Applied against Feb-01 GMC 5/17/01</t>
  </si>
  <si>
    <t>Certification for Market Settlement June 19, 2001</t>
  </si>
  <si>
    <t>Applied against Mar-01 Market AP 5/31/01</t>
  </si>
  <si>
    <t>Pacific Gas and Electric (California Power Exchange)</t>
  </si>
  <si>
    <t>Collected 5/31/01</t>
  </si>
  <si>
    <t>Collected 6/1901</t>
  </si>
  <si>
    <t>Applied against Feb-01 Market AP 5/31/01</t>
  </si>
  <si>
    <t>Add Uncollected Feb-01 GMC 6/19/01</t>
  </si>
  <si>
    <t>Paid 6/19/01</t>
  </si>
  <si>
    <t>Applied against Dec-00 Market AR 6/19/01</t>
  </si>
  <si>
    <t>Applied against Feb-01 Market AR 6/19/01</t>
  </si>
  <si>
    <t>Applied against Mar-01 Market AR 6/19/01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</si>
</sst>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81" formatCode="0.000%"/>
    <numFmt numFmtId="182" formatCode="dd\-mmm\-yy"/>
  </numFmts>
  <fonts count="10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0"/>
      <color indexed="8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color indexed="8"/>
      <name val="Arial"/>
      <family val="2"/>
    </font>
    <font>
      <b/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8">
    <xf numFmtId="0" fontId="0" fillId="0" borderId="0" xfId="0"/>
    <xf numFmtId="0" fontId="2" fillId="0" borderId="0" xfId="0" applyFont="1"/>
    <xf numFmtId="0" fontId="5" fillId="0" borderId="0" xfId="0" applyFont="1"/>
    <xf numFmtId="0" fontId="6" fillId="0" borderId="0" xfId="0" applyFont="1" applyAlignment="1">
      <alignment horizontal="center" wrapText="1"/>
    </xf>
    <xf numFmtId="43" fontId="6" fillId="0" borderId="0" xfId="1" applyFont="1" applyAlignment="1">
      <alignment horizontal="center" wrapText="1"/>
    </xf>
    <xf numFmtId="0" fontId="6" fillId="0" borderId="0" xfId="0" applyFont="1" applyAlignment="1">
      <alignment horizontal="center" vertical="center" wrapText="1"/>
    </xf>
    <xf numFmtId="43" fontId="5" fillId="0" borderId="0" xfId="1" applyNumberFormat="1" applyFont="1" applyBorder="1"/>
    <xf numFmtId="0" fontId="8" fillId="0" borderId="0" xfId="0" applyFont="1"/>
    <xf numFmtId="0" fontId="6" fillId="0" borderId="0" xfId="0" applyFont="1"/>
    <xf numFmtId="14" fontId="8" fillId="0" borderId="0" xfId="0" applyNumberFormat="1" applyFont="1"/>
    <xf numFmtId="0" fontId="4" fillId="0" borderId="0" xfId="0" applyFont="1"/>
    <xf numFmtId="0" fontId="7" fillId="0" borderId="0" xfId="0" applyFont="1"/>
    <xf numFmtId="0" fontId="6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43" fontId="6" fillId="0" borderId="1" xfId="1" applyFont="1" applyBorder="1" applyAlignment="1">
      <alignment horizontal="center" vertical="center" wrapText="1"/>
    </xf>
    <xf numFmtId="0" fontId="5" fillId="0" borderId="0" xfId="0" applyFont="1" applyBorder="1"/>
    <xf numFmtId="0" fontId="8" fillId="0" borderId="0" xfId="0" applyFont="1" applyBorder="1" applyAlignment="1">
      <alignment horizontal="center"/>
    </xf>
    <xf numFmtId="181" fontId="2" fillId="0" borderId="2" xfId="2" applyNumberFormat="1" applyFont="1" applyBorder="1"/>
    <xf numFmtId="0" fontId="0" fillId="0" borderId="0" xfId="0" applyBorder="1"/>
    <xf numFmtId="0" fontId="5" fillId="0" borderId="3" xfId="0" applyFont="1" applyBorder="1"/>
    <xf numFmtId="0" fontId="8" fillId="0" borderId="3" xfId="0" applyFont="1" applyBorder="1" applyAlignment="1">
      <alignment horizontal="center"/>
    </xf>
    <xf numFmtId="44" fontId="5" fillId="0" borderId="3" xfId="1" applyNumberFormat="1" applyFont="1" applyBorder="1"/>
    <xf numFmtId="181" fontId="3" fillId="0" borderId="3" xfId="2" applyNumberFormat="1" applyFont="1" applyBorder="1"/>
    <xf numFmtId="43" fontId="5" fillId="0" borderId="3" xfId="1" applyNumberFormat="1" applyFont="1" applyBorder="1"/>
    <xf numFmtId="44" fontId="2" fillId="0" borderId="2" xfId="1" applyNumberFormat="1" applyFont="1" applyBorder="1"/>
    <xf numFmtId="0" fontId="6" fillId="0" borderId="3" xfId="0" applyFont="1" applyBorder="1"/>
    <xf numFmtId="0" fontId="6" fillId="0" borderId="0" xfId="0" applyFont="1" applyBorder="1"/>
    <xf numFmtId="0" fontId="6" fillId="0" borderId="0" xfId="0" applyFont="1" applyBorder="1" applyAlignment="1">
      <alignment horizontal="center"/>
    </xf>
    <xf numFmtId="44" fontId="5" fillId="0" borderId="0" xfId="1" applyNumberFormat="1" applyFont="1" applyBorder="1"/>
    <xf numFmtId="0" fontId="2" fillId="0" borderId="0" xfId="0" applyFont="1" applyBorder="1"/>
    <xf numFmtId="43" fontId="0" fillId="0" borderId="0" xfId="0" applyNumberFormat="1" applyBorder="1"/>
    <xf numFmtId="0" fontId="4" fillId="0" borderId="0" xfId="0" applyFont="1" applyBorder="1"/>
    <xf numFmtId="44" fontId="9" fillId="0" borderId="0" xfId="1" applyNumberFormat="1" applyFont="1" applyBorder="1"/>
    <xf numFmtId="43" fontId="5" fillId="0" borderId="4" xfId="1" applyNumberFormat="1" applyFont="1" applyBorder="1"/>
    <xf numFmtId="43" fontId="0" fillId="0" borderId="4" xfId="0" applyNumberFormat="1" applyBorder="1"/>
    <xf numFmtId="14" fontId="6" fillId="0" borderId="3" xfId="0" applyNumberFormat="1" applyFont="1" applyBorder="1" applyAlignment="1">
      <alignment wrapText="1"/>
    </xf>
    <xf numFmtId="0" fontId="4" fillId="0" borderId="5" xfId="0" applyFont="1" applyBorder="1"/>
    <xf numFmtId="0" fontId="6" fillId="0" borderId="6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43" fontId="6" fillId="0" borderId="8" xfId="1" applyFont="1" applyBorder="1" applyAlignment="1">
      <alignment horizontal="center" vertical="center" wrapText="1"/>
    </xf>
    <xf numFmtId="0" fontId="6" fillId="0" borderId="5" xfId="0" applyFont="1" applyBorder="1"/>
    <xf numFmtId="0" fontId="6" fillId="0" borderId="5" xfId="0" applyFont="1" applyBorder="1" applyAlignment="1">
      <alignment horizontal="center"/>
    </xf>
    <xf numFmtId="44" fontId="9" fillId="0" borderId="5" xfId="1" applyNumberFormat="1" applyFont="1" applyBorder="1"/>
    <xf numFmtId="0" fontId="4" fillId="0" borderId="0" xfId="0" applyFont="1" applyAlignment="1">
      <alignment horizontal="left"/>
    </xf>
    <xf numFmtId="43" fontId="5" fillId="0" borderId="9" xfId="1" applyNumberFormat="1" applyFont="1" applyBorder="1"/>
    <xf numFmtId="181" fontId="3" fillId="0" borderId="9" xfId="2" applyNumberFormat="1" applyFont="1" applyBorder="1"/>
    <xf numFmtId="181" fontId="3" fillId="0" borderId="0" xfId="2" applyNumberFormat="1" applyFont="1" applyBorder="1"/>
    <xf numFmtId="181" fontId="2" fillId="0" borderId="0" xfId="2" applyNumberFormat="1" applyFont="1" applyBorder="1"/>
    <xf numFmtId="181" fontId="0" fillId="0" borderId="0" xfId="0" applyNumberFormat="1"/>
    <xf numFmtId="181" fontId="2" fillId="0" borderId="0" xfId="0" applyNumberFormat="1" applyFont="1"/>
    <xf numFmtId="181" fontId="2" fillId="0" borderId="5" xfId="0" applyNumberFormat="1" applyFont="1" applyBorder="1"/>
    <xf numFmtId="181" fontId="3" fillId="0" borderId="0" xfId="0" applyNumberFormat="1" applyFont="1"/>
    <xf numFmtId="181" fontId="2" fillId="0" borderId="0" xfId="0" applyNumberFormat="1" applyFont="1" applyBorder="1"/>
    <xf numFmtId="44" fontId="2" fillId="0" borderId="0" xfId="1" applyNumberFormat="1" applyFont="1" applyBorder="1"/>
    <xf numFmtId="14" fontId="6" fillId="0" borderId="0" xfId="0" applyNumberFormat="1" applyFont="1" applyBorder="1" applyAlignment="1">
      <alignment wrapText="1"/>
    </xf>
    <xf numFmtId="182" fontId="6" fillId="0" borderId="3" xfId="0" applyNumberFormat="1" applyFont="1" applyBorder="1" applyAlignment="1">
      <alignment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:\MKIverson\Market\PRELIM%20MKT%202-2-0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losing%20061901%20certificatio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Market_AR"/>
      <sheetName val="GMC_AR"/>
      <sheetName val="Market_AP"/>
      <sheetName val="GMC_AP"/>
      <sheetName val="Accounts"/>
      <sheetName val="NameMap"/>
      <sheetName val="Invoices"/>
      <sheetName val="Wires"/>
    </sheetNames>
    <sheetDataSet>
      <sheetData sheetId="0" refreshError="1">
        <row r="8">
          <cell r="F8">
            <v>668198324.96999991</v>
          </cell>
        </row>
        <row r="12">
          <cell r="F12">
            <v>656090059.90999985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 Nov-00"/>
      <sheetName val="Cert Nov-00"/>
      <sheetName val="list Dec-00"/>
      <sheetName val="Cert Dec-00"/>
      <sheetName val="list Jan-01"/>
      <sheetName val="Cert Jan-01"/>
      <sheetName val="list Feb-01"/>
      <sheetName val="Cert Feb-01"/>
      <sheetName val="list Mar-01"/>
      <sheetName val="Cert Mar-01"/>
      <sheetName val="Certification"/>
    </sheetNames>
    <sheetDataSet>
      <sheetData sheetId="0"/>
      <sheetData sheetId="1"/>
      <sheetData sheetId="2"/>
      <sheetData sheetId="3"/>
      <sheetData sheetId="4"/>
      <sheetData sheetId="5"/>
      <sheetData sheetId="6">
        <row r="4">
          <cell r="A4">
            <v>1</v>
          </cell>
          <cell r="B4">
            <v>2786</v>
          </cell>
          <cell r="C4" t="str">
            <v>Arizona Electric Power Co.</v>
          </cell>
          <cell r="D4">
            <v>36923</v>
          </cell>
          <cell r="G4">
            <v>12395.36</v>
          </cell>
        </row>
        <row r="5">
          <cell r="A5">
            <v>2</v>
          </cell>
          <cell r="B5">
            <v>3026</v>
          </cell>
          <cell r="C5" t="str">
            <v>California DWR - CERS</v>
          </cell>
          <cell r="D5">
            <v>36923</v>
          </cell>
          <cell r="G5">
            <v>577729609.99000001</v>
          </cell>
        </row>
        <row r="6">
          <cell r="A6">
            <v>3</v>
          </cell>
          <cell r="B6">
            <v>1083</v>
          </cell>
          <cell r="C6" t="str">
            <v>California Department of Water Resources</v>
          </cell>
          <cell r="D6">
            <v>36923</v>
          </cell>
          <cell r="G6">
            <v>11591493.619999999</v>
          </cell>
        </row>
        <row r="7">
          <cell r="A7">
            <v>4</v>
          </cell>
          <cell r="B7">
            <v>3126</v>
          </cell>
          <cell r="C7" t="str">
            <v>California ISO</v>
          </cell>
          <cell r="D7">
            <v>36923</v>
          </cell>
          <cell r="G7">
            <v>36090414.729999997</v>
          </cell>
        </row>
        <row r="8">
          <cell r="A8">
            <v>5</v>
          </cell>
          <cell r="B8">
            <v>1019</v>
          </cell>
          <cell r="C8" t="str">
            <v xml:space="preserve">California Polar Power </v>
          </cell>
          <cell r="D8">
            <v>36923</v>
          </cell>
          <cell r="G8">
            <v>217924.95</v>
          </cell>
        </row>
        <row r="9">
          <cell r="A9">
            <v>6</v>
          </cell>
          <cell r="B9">
            <v>2946</v>
          </cell>
          <cell r="C9" t="str">
            <v>California Power Exchange - PX5</v>
          </cell>
          <cell r="D9">
            <v>36923</v>
          </cell>
          <cell r="G9">
            <v>12267939.539999999</v>
          </cell>
        </row>
        <row r="10">
          <cell r="A10">
            <v>7</v>
          </cell>
          <cell r="B10">
            <v>1685</v>
          </cell>
          <cell r="C10" t="str">
            <v>City of Banning</v>
          </cell>
          <cell r="D10">
            <v>36923</v>
          </cell>
          <cell r="G10">
            <v>18586.04</v>
          </cell>
        </row>
        <row r="11">
          <cell r="A11">
            <v>8</v>
          </cell>
          <cell r="B11">
            <v>1504</v>
          </cell>
          <cell r="C11" t="str">
            <v>City of Glendale</v>
          </cell>
          <cell r="D11">
            <v>36923</v>
          </cell>
          <cell r="G11">
            <v>3521863.07</v>
          </cell>
        </row>
        <row r="12">
          <cell r="A12">
            <v>9</v>
          </cell>
          <cell r="B12">
            <v>1564</v>
          </cell>
          <cell r="C12" t="str">
            <v>City of Pasadena</v>
          </cell>
          <cell r="D12">
            <v>36923</v>
          </cell>
          <cell r="G12">
            <v>609593.23</v>
          </cell>
        </row>
        <row r="13">
          <cell r="A13">
            <v>10</v>
          </cell>
          <cell r="B13">
            <v>2405</v>
          </cell>
          <cell r="C13" t="str">
            <v>Coral Power, LLC</v>
          </cell>
          <cell r="D13">
            <v>36923</v>
          </cell>
          <cell r="G13">
            <v>132052.92000000001</v>
          </cell>
        </row>
        <row r="14">
          <cell r="A14">
            <v>11</v>
          </cell>
          <cell r="B14">
            <v>1017</v>
          </cell>
          <cell r="C14" t="str">
            <v>Duke Energy Trading and Marketing</v>
          </cell>
          <cell r="D14">
            <v>36923</v>
          </cell>
          <cell r="G14">
            <v>3456990.88</v>
          </cell>
        </row>
        <row r="15">
          <cell r="A15">
            <v>12</v>
          </cell>
          <cell r="B15">
            <v>1020</v>
          </cell>
          <cell r="C15" t="str">
            <v>Dynegy Power Marketing</v>
          </cell>
          <cell r="D15">
            <v>36923</v>
          </cell>
          <cell r="G15">
            <v>130420316.47</v>
          </cell>
        </row>
        <row r="16">
          <cell r="A16">
            <v>13</v>
          </cell>
          <cell r="B16">
            <v>1001</v>
          </cell>
          <cell r="C16" t="str">
            <v>ENRON Power Marketing Inc.</v>
          </cell>
          <cell r="D16">
            <v>36923</v>
          </cell>
          <cell r="G16">
            <v>665669.73</v>
          </cell>
        </row>
        <row r="17">
          <cell r="A17">
            <v>14</v>
          </cell>
          <cell r="B17">
            <v>1304</v>
          </cell>
          <cell r="C17" t="str">
            <v>Modesto Irrigation District</v>
          </cell>
          <cell r="D17">
            <v>36923</v>
          </cell>
          <cell r="G17">
            <v>574331.56999999995</v>
          </cell>
        </row>
        <row r="18">
          <cell r="A18">
            <v>15</v>
          </cell>
          <cell r="B18">
            <v>2530</v>
          </cell>
          <cell r="C18" t="str">
            <v>Morgan Stanley Capital Group</v>
          </cell>
          <cell r="D18">
            <v>36923</v>
          </cell>
          <cell r="G18">
            <v>96329.12</v>
          </cell>
        </row>
        <row r="19">
          <cell r="A19">
            <v>16</v>
          </cell>
          <cell r="B19">
            <v>2546</v>
          </cell>
          <cell r="C19" t="str">
            <v>NewEnergy Inc.</v>
          </cell>
          <cell r="D19">
            <v>36923</v>
          </cell>
          <cell r="G19">
            <v>642127.31999999995</v>
          </cell>
        </row>
        <row r="20">
          <cell r="A20">
            <v>17</v>
          </cell>
          <cell r="B20">
            <v>2425</v>
          </cell>
          <cell r="C20" t="str">
            <v>PG&amp;E Energy Trading Power</v>
          </cell>
          <cell r="D20">
            <v>36923</v>
          </cell>
          <cell r="G20">
            <v>41602.730000000003</v>
          </cell>
        </row>
        <row r="21">
          <cell r="A21">
            <v>18</v>
          </cell>
          <cell r="B21">
            <v>2646</v>
          </cell>
          <cell r="C21" t="str">
            <v>PacifiCorp Power Marketing</v>
          </cell>
          <cell r="D21">
            <v>36923</v>
          </cell>
          <cell r="G21">
            <v>39267.61</v>
          </cell>
        </row>
        <row r="22">
          <cell r="A22">
            <v>19</v>
          </cell>
          <cell r="B22">
            <v>1183</v>
          </cell>
          <cell r="C22" t="str">
            <v>Pacific Gas and Electric - TO</v>
          </cell>
          <cell r="D22">
            <v>36923</v>
          </cell>
          <cell r="G22">
            <v>16201103.85</v>
          </cell>
        </row>
        <row r="23">
          <cell r="A23">
            <v>20</v>
          </cell>
          <cell r="B23">
            <v>1012</v>
          </cell>
          <cell r="C23" t="str">
            <v>Portland General Electric</v>
          </cell>
          <cell r="D23">
            <v>36923</v>
          </cell>
          <cell r="G23">
            <v>4144177.41</v>
          </cell>
        </row>
        <row r="24">
          <cell r="A24">
            <v>21</v>
          </cell>
          <cell r="B24">
            <v>1064</v>
          </cell>
          <cell r="C24" t="str">
            <v>Reliant Energy Services</v>
          </cell>
          <cell r="D24">
            <v>36923</v>
          </cell>
          <cell r="G24">
            <v>41854598.899999999</v>
          </cell>
        </row>
        <row r="25">
          <cell r="A25">
            <v>22</v>
          </cell>
          <cell r="B25">
            <v>1184</v>
          </cell>
          <cell r="C25" t="str">
            <v>San Diego Gas &amp; Electric - TO</v>
          </cell>
          <cell r="D25">
            <v>36923</v>
          </cell>
          <cell r="G25">
            <v>1586248.82</v>
          </cell>
        </row>
        <row r="26">
          <cell r="A26">
            <v>23</v>
          </cell>
          <cell r="B26">
            <v>1018</v>
          </cell>
          <cell r="C26" t="str">
            <v>Sempra Energy Trading</v>
          </cell>
          <cell r="D26">
            <v>36923</v>
          </cell>
          <cell r="G26">
            <v>2514518.5499999998</v>
          </cell>
        </row>
        <row r="27">
          <cell r="A27">
            <v>24</v>
          </cell>
          <cell r="B27">
            <v>1203</v>
          </cell>
          <cell r="C27" t="str">
            <v>Southern California Edison - TO</v>
          </cell>
          <cell r="D27">
            <v>36923</v>
          </cell>
          <cell r="G27">
            <v>2315398.27</v>
          </cell>
        </row>
        <row r="28">
          <cell r="A28">
            <v>25</v>
          </cell>
          <cell r="B28">
            <v>1022</v>
          </cell>
          <cell r="C28" t="str">
            <v>Southern Company Energy Marketing</v>
          </cell>
          <cell r="D28">
            <v>36923</v>
          </cell>
          <cell r="G28">
            <v>10983048.75</v>
          </cell>
        </row>
        <row r="29">
          <cell r="A29">
            <v>26</v>
          </cell>
          <cell r="B29">
            <v>2465</v>
          </cell>
          <cell r="C29" t="str">
            <v>Strategic Energy</v>
          </cell>
          <cell r="D29">
            <v>36923</v>
          </cell>
          <cell r="G29">
            <v>503050.82</v>
          </cell>
        </row>
        <row r="30">
          <cell r="A30">
            <v>27</v>
          </cell>
          <cell r="B30">
            <v>1163</v>
          </cell>
          <cell r="C30" t="str">
            <v>Williams Energy Services</v>
          </cell>
          <cell r="D30">
            <v>36923</v>
          </cell>
          <cell r="G30">
            <v>120777360.23999999</v>
          </cell>
        </row>
      </sheetData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1"/>
  <sheetViews>
    <sheetView tabSelected="1" zoomScaleNormal="100" workbookViewId="0">
      <selection activeCell="B22" sqref="B22"/>
    </sheetView>
  </sheetViews>
  <sheetFormatPr defaultRowHeight="13.2" x14ac:dyDescent="0.25"/>
  <cols>
    <col min="1" max="1" width="6.33203125" style="8" customWidth="1"/>
    <col min="2" max="2" width="50" customWidth="1"/>
    <col min="3" max="3" width="8.44140625" style="8" customWidth="1"/>
    <col min="4" max="4" width="6" style="12" customWidth="1"/>
    <col min="5" max="5" width="5" style="12" customWidth="1"/>
    <col min="6" max="6" width="17.44140625" customWidth="1"/>
    <col min="7" max="7" width="9.33203125" customWidth="1"/>
  </cols>
  <sheetData>
    <row r="1" spans="1:7" ht="15.6" x14ac:dyDescent="0.3">
      <c r="B1" s="45" t="s">
        <v>59</v>
      </c>
    </row>
    <row r="2" spans="1:7" ht="15.6" x14ac:dyDescent="0.3">
      <c r="B2" s="10"/>
    </row>
    <row r="3" spans="1:7" ht="15.6" x14ac:dyDescent="0.3">
      <c r="B3" s="10" t="s">
        <v>40</v>
      </c>
    </row>
    <row r="4" spans="1:7" ht="15.6" x14ac:dyDescent="0.3">
      <c r="B4" s="10"/>
    </row>
    <row r="5" spans="1:7" ht="15.6" x14ac:dyDescent="0.3">
      <c r="B5" s="10"/>
    </row>
    <row r="6" spans="1:7" ht="15.6" x14ac:dyDescent="0.3">
      <c r="B6" s="10"/>
    </row>
    <row r="7" spans="1:7" ht="16.2" thickBot="1" x14ac:dyDescent="0.35">
      <c r="A7" s="10" t="s">
        <v>33</v>
      </c>
    </row>
    <row r="8" spans="1:7" s="5" customFormat="1" ht="31.8" thickTop="1" thickBot="1" x14ac:dyDescent="0.3">
      <c r="A8" s="15" t="s">
        <v>8</v>
      </c>
      <c r="B8" s="15" t="s">
        <v>10</v>
      </c>
      <c r="C8" s="15" t="s">
        <v>28</v>
      </c>
      <c r="D8" s="39"/>
      <c r="E8" s="40"/>
      <c r="F8" s="41" t="s">
        <v>29</v>
      </c>
      <c r="G8" s="16" t="s">
        <v>30</v>
      </c>
    </row>
    <row r="9" spans="1:7" s="3" customFormat="1" ht="10.8" thickTop="1" x14ac:dyDescent="0.2">
      <c r="F9" s="4"/>
    </row>
    <row r="10" spans="1:7" ht="13.8" thickBot="1" x14ac:dyDescent="0.3">
      <c r="A10" s="11"/>
      <c r="B10" s="1" t="s">
        <v>41</v>
      </c>
      <c r="C10" s="11"/>
      <c r="D10" s="14"/>
      <c r="E10" s="14"/>
      <c r="F10" s="26">
        <v>979008014.49000001</v>
      </c>
      <c r="G10" s="19">
        <f>+F10/F$10</f>
        <v>1</v>
      </c>
    </row>
    <row r="11" spans="1:7" s="1" customFormat="1" ht="13.8" thickTop="1" x14ac:dyDescent="0.25">
      <c r="A11" s="11"/>
      <c r="C11" s="11"/>
      <c r="D11" s="14"/>
      <c r="E11" s="14"/>
      <c r="F11" s="55"/>
      <c r="G11" s="49"/>
    </row>
    <row r="12" spans="1:7" s="1" customFormat="1" x14ac:dyDescent="0.25">
      <c r="A12" s="11"/>
      <c r="C12" s="11"/>
      <c r="D12" s="14"/>
      <c r="E12" s="14"/>
      <c r="F12" s="55"/>
      <c r="G12" s="49"/>
    </row>
    <row r="13" spans="1:7" s="1" customFormat="1" x14ac:dyDescent="0.25">
      <c r="A13" s="11"/>
      <c r="B13" s="11"/>
      <c r="D13" s="14"/>
      <c r="E13" s="14"/>
      <c r="F13" s="55"/>
      <c r="G13" s="49"/>
    </row>
    <row r="14" spans="1:7" ht="15.6" x14ac:dyDescent="0.3">
      <c r="B14" s="10"/>
    </row>
    <row r="15" spans="1:7" ht="15.6" x14ac:dyDescent="0.3">
      <c r="B15" s="10"/>
    </row>
    <row r="16" spans="1:7" ht="16.2" thickBot="1" x14ac:dyDescent="0.35">
      <c r="A16" s="10" t="s">
        <v>27</v>
      </c>
    </row>
    <row r="17" spans="1:7" s="5" customFormat="1" ht="31.8" thickTop="1" thickBot="1" x14ac:dyDescent="0.3">
      <c r="A17" s="15" t="s">
        <v>8</v>
      </c>
      <c r="B17" s="15" t="s">
        <v>10</v>
      </c>
      <c r="C17" s="15" t="s">
        <v>9</v>
      </c>
      <c r="D17" s="15" t="s">
        <v>14</v>
      </c>
      <c r="E17" s="15" t="s">
        <v>12</v>
      </c>
      <c r="F17" s="16" t="s">
        <v>7</v>
      </c>
      <c r="G17" s="16" t="s">
        <v>32</v>
      </c>
    </row>
    <row r="18" spans="1:7" ht="13.8" thickTop="1" x14ac:dyDescent="0.25"/>
    <row r="19" spans="1:7" x14ac:dyDescent="0.25">
      <c r="A19" s="22">
        <v>1924</v>
      </c>
      <c r="B19" s="21" t="s">
        <v>34</v>
      </c>
      <c r="C19" s="57">
        <v>37005</v>
      </c>
      <c r="D19" s="27">
        <v>14803</v>
      </c>
      <c r="E19" s="22" t="s">
        <v>38</v>
      </c>
      <c r="F19" s="23">
        <v>9619.33</v>
      </c>
      <c r="G19" s="24">
        <f>+F19/$F$76</f>
        <v>9.6180946014343963E-6</v>
      </c>
    </row>
    <row r="20" spans="1:7" x14ac:dyDescent="0.25">
      <c r="A20" s="22">
        <v>1007</v>
      </c>
      <c r="B20" s="21" t="s">
        <v>35</v>
      </c>
      <c r="C20" s="57">
        <v>37005</v>
      </c>
      <c r="D20" s="27">
        <v>14832</v>
      </c>
      <c r="E20" s="22" t="s">
        <v>38</v>
      </c>
      <c r="F20" s="25">
        <v>22082.1</v>
      </c>
      <c r="G20" s="24">
        <f t="shared" ref="G20:G45" si="0">+F20/$F$76</f>
        <v>2.2079264023412697E-5</v>
      </c>
    </row>
    <row r="21" spans="1:7" x14ac:dyDescent="0.25">
      <c r="A21" s="22">
        <v>2606</v>
      </c>
      <c r="B21" s="21" t="s">
        <v>0</v>
      </c>
      <c r="C21" s="57">
        <v>37005</v>
      </c>
      <c r="D21" s="27">
        <v>14792</v>
      </c>
      <c r="E21" s="22" t="s">
        <v>38</v>
      </c>
      <c r="F21" s="25">
        <v>275048.65999999997</v>
      </c>
      <c r="G21" s="24">
        <f t="shared" si="0"/>
        <v>2.7501333584332429E-4</v>
      </c>
    </row>
    <row r="22" spans="1:7" x14ac:dyDescent="0.25">
      <c r="A22" s="22">
        <v>2606</v>
      </c>
      <c r="B22" s="21" t="s">
        <v>0</v>
      </c>
      <c r="C22" s="57">
        <v>37021</v>
      </c>
      <c r="D22" s="27">
        <v>14992</v>
      </c>
      <c r="E22" s="22" t="s">
        <v>38</v>
      </c>
      <c r="F22" s="25">
        <v>684.97</v>
      </c>
      <c r="G22" s="24">
        <f t="shared" si="0"/>
        <v>6.8488203015641621E-7</v>
      </c>
    </row>
    <row r="23" spans="1:7" x14ac:dyDescent="0.25">
      <c r="A23" s="22">
        <v>1243</v>
      </c>
      <c r="B23" s="21" t="s">
        <v>11</v>
      </c>
      <c r="C23" s="57">
        <v>37005</v>
      </c>
      <c r="D23" s="27">
        <v>14812</v>
      </c>
      <c r="E23" s="22" t="s">
        <v>38</v>
      </c>
      <c r="F23" s="25">
        <v>2576.9699999999998</v>
      </c>
      <c r="G23" s="24">
        <f t="shared" si="0"/>
        <v>2.5766390429539683E-6</v>
      </c>
    </row>
    <row r="24" spans="1:7" x14ac:dyDescent="0.25">
      <c r="A24" s="22">
        <v>2769</v>
      </c>
      <c r="B24" s="21" t="s">
        <v>61</v>
      </c>
      <c r="C24" s="57">
        <v>37005</v>
      </c>
      <c r="D24" s="27">
        <v>14788</v>
      </c>
      <c r="E24" s="22" t="s">
        <v>38</v>
      </c>
      <c r="F24" s="25">
        <v>3568650.18</v>
      </c>
      <c r="G24" s="24">
        <f t="shared" si="0"/>
        <v>3.5681918627041478E-3</v>
      </c>
    </row>
    <row r="25" spans="1:7" x14ac:dyDescent="0.25">
      <c r="A25" s="22">
        <v>2769</v>
      </c>
      <c r="B25" s="21" t="s">
        <v>61</v>
      </c>
      <c r="C25" s="57">
        <v>37021</v>
      </c>
      <c r="D25" s="27">
        <v>14988</v>
      </c>
      <c r="E25" s="22" t="s">
        <v>38</v>
      </c>
      <c r="F25" s="25">
        <v>90679.93</v>
      </c>
      <c r="G25" s="24">
        <f t="shared" si="0"/>
        <v>9.0668284089583042E-5</v>
      </c>
    </row>
    <row r="26" spans="1:7" x14ac:dyDescent="0.25">
      <c r="A26" s="22">
        <v>1103</v>
      </c>
      <c r="B26" s="21" t="s">
        <v>16</v>
      </c>
      <c r="C26" s="57">
        <v>37021</v>
      </c>
      <c r="D26" s="27">
        <v>15018</v>
      </c>
      <c r="E26" s="22" t="s">
        <v>38</v>
      </c>
      <c r="F26" s="25">
        <v>252.41</v>
      </c>
      <c r="G26" s="24">
        <f t="shared" si="0"/>
        <v>2.5237758329821887E-7</v>
      </c>
    </row>
    <row r="27" spans="1:7" x14ac:dyDescent="0.25">
      <c r="A27" s="22">
        <v>1544</v>
      </c>
      <c r="B27" s="21" t="s">
        <v>2</v>
      </c>
      <c r="C27" s="57">
        <v>37005</v>
      </c>
      <c r="D27" s="27">
        <v>14807</v>
      </c>
      <c r="E27" s="22" t="s">
        <v>38</v>
      </c>
      <c r="F27" s="25">
        <v>105256.55</v>
      </c>
      <c r="G27" s="24">
        <f t="shared" si="0"/>
        <v>1.0524303203243985E-4</v>
      </c>
    </row>
    <row r="28" spans="1:7" x14ac:dyDescent="0.25">
      <c r="A28" s="22">
        <v>1544</v>
      </c>
      <c r="B28" s="21" t="s">
        <v>2</v>
      </c>
      <c r="C28" s="57">
        <v>37021</v>
      </c>
      <c r="D28" s="27">
        <v>15007</v>
      </c>
      <c r="E28" s="22" t="s">
        <v>38</v>
      </c>
      <c r="F28" s="25">
        <v>207.76</v>
      </c>
      <c r="G28" s="24">
        <f t="shared" si="0"/>
        <v>2.0773331764208214E-7</v>
      </c>
    </row>
    <row r="29" spans="1:7" x14ac:dyDescent="0.25">
      <c r="A29" s="22">
        <v>3103</v>
      </c>
      <c r="B29" s="21" t="s">
        <v>25</v>
      </c>
      <c r="C29" s="57">
        <v>37005</v>
      </c>
      <c r="D29" s="27">
        <v>14781</v>
      </c>
      <c r="E29" s="22" t="s">
        <v>38</v>
      </c>
      <c r="F29" s="25">
        <v>4291209.47</v>
      </c>
      <c r="G29" s="24">
        <f t="shared" si="0"/>
        <v>4.290658355314887E-3</v>
      </c>
    </row>
    <row r="30" spans="1:7" x14ac:dyDescent="0.25">
      <c r="A30" s="22">
        <v>1011</v>
      </c>
      <c r="B30" s="21" t="s">
        <v>25</v>
      </c>
      <c r="C30" s="57">
        <v>37005</v>
      </c>
      <c r="D30" s="27">
        <v>14829</v>
      </c>
      <c r="E30" s="22" t="s">
        <v>38</v>
      </c>
      <c r="F30" s="25">
        <v>639755.47</v>
      </c>
      <c r="G30" s="24">
        <f t="shared" si="0"/>
        <v>6.3967330700216382E-4</v>
      </c>
    </row>
    <row r="31" spans="1:7" x14ac:dyDescent="0.25">
      <c r="A31" s="22">
        <v>2528</v>
      </c>
      <c r="B31" s="21" t="s">
        <v>37</v>
      </c>
      <c r="C31" s="57">
        <v>37005</v>
      </c>
      <c r="D31" s="27">
        <v>14795</v>
      </c>
      <c r="E31" s="22" t="s">
        <v>38</v>
      </c>
      <c r="F31" s="25">
        <v>157012.97</v>
      </c>
      <c r="G31" s="24">
        <f t="shared" si="0"/>
        <v>1.5699280501991103E-4</v>
      </c>
    </row>
    <row r="32" spans="1:7" x14ac:dyDescent="0.25">
      <c r="A32" s="22">
        <v>1024</v>
      </c>
      <c r="B32" s="21" t="s">
        <v>6</v>
      </c>
      <c r="C32" s="57">
        <v>37005</v>
      </c>
      <c r="D32" s="27">
        <v>14821</v>
      </c>
      <c r="E32" s="22" t="s">
        <v>38</v>
      </c>
      <c r="F32" s="25">
        <v>2141.81</v>
      </c>
      <c r="G32" s="24">
        <f t="shared" si="0"/>
        <v>2.1415349300105312E-6</v>
      </c>
    </row>
    <row r="33" spans="1:7" x14ac:dyDescent="0.25">
      <c r="A33" s="22">
        <v>1010</v>
      </c>
      <c r="B33" s="21" t="s">
        <v>36</v>
      </c>
      <c r="C33" s="57">
        <v>37005</v>
      </c>
      <c r="D33" s="27">
        <v>14830</v>
      </c>
      <c r="E33" s="22" t="s">
        <v>38</v>
      </c>
      <c r="F33" s="25">
        <v>5142134.4000000004</v>
      </c>
      <c r="G33" s="24">
        <f t="shared" si="0"/>
        <v>5.1414740020864344E-3</v>
      </c>
    </row>
    <row r="34" spans="1:7" x14ac:dyDescent="0.25">
      <c r="A34" s="22">
        <v>1924</v>
      </c>
      <c r="B34" s="21" t="s">
        <v>34</v>
      </c>
      <c r="C34" s="57">
        <v>37005</v>
      </c>
      <c r="D34" s="27">
        <v>14870</v>
      </c>
      <c r="E34" s="22" t="s">
        <v>13</v>
      </c>
      <c r="F34" s="25">
        <v>508508.33</v>
      </c>
      <c r="G34" s="24">
        <f t="shared" si="0"/>
        <v>5.0844302290881181E-4</v>
      </c>
    </row>
    <row r="35" spans="1:7" x14ac:dyDescent="0.25">
      <c r="A35" s="22">
        <v>1924</v>
      </c>
      <c r="B35" s="21" t="s">
        <v>34</v>
      </c>
      <c r="C35" s="57">
        <v>37021</v>
      </c>
      <c r="D35" s="27">
        <v>15070</v>
      </c>
      <c r="E35" s="22" t="s">
        <v>13</v>
      </c>
      <c r="F35" s="25">
        <v>45068.84</v>
      </c>
      <c r="G35" s="24">
        <f t="shared" si="0"/>
        <v>4.5063051865037437E-5</v>
      </c>
    </row>
    <row r="36" spans="1:7" x14ac:dyDescent="0.25">
      <c r="A36" s="22">
        <v>1007</v>
      </c>
      <c r="B36" s="21" t="s">
        <v>35</v>
      </c>
      <c r="C36" s="57">
        <v>37005</v>
      </c>
      <c r="D36" s="27">
        <v>14908</v>
      </c>
      <c r="E36" s="22" t="s">
        <v>13</v>
      </c>
      <c r="F36" s="25">
        <v>1024112.25</v>
      </c>
      <c r="G36" s="24">
        <f t="shared" si="0"/>
        <v>1.0239807245398414E-3</v>
      </c>
    </row>
    <row r="37" spans="1:7" x14ac:dyDescent="0.25">
      <c r="A37" s="22">
        <v>2606</v>
      </c>
      <c r="B37" s="21" t="s">
        <v>0</v>
      </c>
      <c r="C37" s="57">
        <v>37005</v>
      </c>
      <c r="D37" s="27">
        <v>14857</v>
      </c>
      <c r="E37" s="22" t="s">
        <v>13</v>
      </c>
      <c r="F37" s="25">
        <v>6897234.6200000001</v>
      </c>
      <c r="G37" s="24">
        <f t="shared" si="0"/>
        <v>6.896348816752146E-3</v>
      </c>
    </row>
    <row r="38" spans="1:7" x14ac:dyDescent="0.25">
      <c r="A38" s="22">
        <v>2606</v>
      </c>
      <c r="B38" s="21" t="s">
        <v>0</v>
      </c>
      <c r="C38" s="57">
        <v>37021</v>
      </c>
      <c r="D38" s="27">
        <v>15057</v>
      </c>
      <c r="E38" s="22" t="s">
        <v>13</v>
      </c>
      <c r="F38" s="25">
        <v>1350389.95</v>
      </c>
      <c r="G38" s="24">
        <f t="shared" si="0"/>
        <v>1.3502165211013932E-3</v>
      </c>
    </row>
    <row r="39" spans="1:7" x14ac:dyDescent="0.25">
      <c r="A39" s="22">
        <v>1243</v>
      </c>
      <c r="B39" s="21" t="s">
        <v>11</v>
      </c>
      <c r="C39" s="57">
        <v>37005</v>
      </c>
      <c r="D39" s="27">
        <v>14884</v>
      </c>
      <c r="E39" s="22" t="s">
        <v>13</v>
      </c>
      <c r="F39" s="25">
        <v>9016270.5199999996</v>
      </c>
      <c r="G39" s="24">
        <f t="shared" si="0"/>
        <v>9.0151125716119614E-3</v>
      </c>
    </row>
    <row r="40" spans="1:7" x14ac:dyDescent="0.25">
      <c r="A40" s="22">
        <v>2769</v>
      </c>
      <c r="B40" s="21" t="s">
        <v>61</v>
      </c>
      <c r="C40" s="57">
        <v>37005</v>
      </c>
      <c r="D40" s="27">
        <v>14850</v>
      </c>
      <c r="E40" s="22" t="s">
        <v>13</v>
      </c>
      <c r="F40" s="25">
        <v>298219558.92000002</v>
      </c>
      <c r="G40" s="24">
        <f t="shared" si="0"/>
        <v>0.29818125895364844</v>
      </c>
    </row>
    <row r="41" spans="1:7" x14ac:dyDescent="0.25">
      <c r="A41" s="22">
        <v>2769</v>
      </c>
      <c r="B41" s="21" t="s">
        <v>61</v>
      </c>
      <c r="C41" s="57">
        <v>37021</v>
      </c>
      <c r="D41" s="27">
        <v>15050</v>
      </c>
      <c r="E41" s="22" t="s">
        <v>13</v>
      </c>
      <c r="F41" s="25">
        <v>22318778.210000001</v>
      </c>
      <c r="G41" s="24">
        <f t="shared" si="0"/>
        <v>2.2315911837125106E-2</v>
      </c>
    </row>
    <row r="42" spans="1:7" x14ac:dyDescent="0.25">
      <c r="A42" s="22">
        <v>1584</v>
      </c>
      <c r="B42" s="21" t="s">
        <v>1</v>
      </c>
      <c r="C42" s="57">
        <v>37005</v>
      </c>
      <c r="D42" s="27">
        <v>14876</v>
      </c>
      <c r="E42" s="22" t="s">
        <v>13</v>
      </c>
      <c r="F42" s="25">
        <v>291092.84999999998</v>
      </c>
      <c r="G42" s="24">
        <f t="shared" si="0"/>
        <v>2.9105546530799463E-4</v>
      </c>
    </row>
    <row r="43" spans="1:7" x14ac:dyDescent="0.25">
      <c r="A43" s="22">
        <v>1584</v>
      </c>
      <c r="B43" s="21" t="s">
        <v>1</v>
      </c>
      <c r="C43" s="57">
        <v>37021</v>
      </c>
      <c r="D43" s="27">
        <v>15076</v>
      </c>
      <c r="E43" s="22" t="s">
        <v>13</v>
      </c>
      <c r="F43" s="25">
        <v>127265.99</v>
      </c>
      <c r="G43" s="24">
        <f t="shared" si="0"/>
        <v>1.2724964538748582E-4</v>
      </c>
    </row>
    <row r="44" spans="1:7" x14ac:dyDescent="0.25">
      <c r="A44" s="22">
        <v>1684</v>
      </c>
      <c r="B44" s="21" t="s">
        <v>43</v>
      </c>
      <c r="C44" s="57">
        <v>37005</v>
      </c>
      <c r="D44" s="27">
        <v>14873</v>
      </c>
      <c r="E44" s="22" t="s">
        <v>13</v>
      </c>
      <c r="F44" s="25">
        <v>74944.38</v>
      </c>
      <c r="G44" s="24">
        <f t="shared" si="0"/>
        <v>7.4934754986662067E-5</v>
      </c>
    </row>
    <row r="45" spans="1:7" x14ac:dyDescent="0.25">
      <c r="A45" s="22">
        <v>1684</v>
      </c>
      <c r="B45" s="21" t="s">
        <v>43</v>
      </c>
      <c r="C45" s="57">
        <v>37021</v>
      </c>
      <c r="D45" s="27">
        <v>15073</v>
      </c>
      <c r="E45" s="22" t="s">
        <v>13</v>
      </c>
      <c r="F45" s="25">
        <v>38533.39</v>
      </c>
      <c r="G45" s="24">
        <f t="shared" si="0"/>
        <v>3.8528441204737351E-5</v>
      </c>
    </row>
    <row r="48" spans="1:7" ht="15.6" x14ac:dyDescent="0.3">
      <c r="A48" s="18"/>
      <c r="B48" s="10" t="str">
        <f>+B1</f>
        <v>Certification for Market Settlement June 19, 2001</v>
      </c>
      <c r="C48" s="56"/>
      <c r="D48" s="28"/>
      <c r="E48" s="18"/>
      <c r="F48" s="6"/>
      <c r="G48" s="48"/>
    </row>
    <row r="49" spans="1:7" ht="15.6" x14ac:dyDescent="0.3">
      <c r="A49" s="18"/>
      <c r="B49" s="10"/>
      <c r="C49" s="56"/>
      <c r="D49" s="28"/>
      <c r="E49" s="18"/>
      <c r="F49" s="6"/>
      <c r="G49" s="48"/>
    </row>
    <row r="50" spans="1:7" ht="15.6" x14ac:dyDescent="0.3">
      <c r="A50" s="18"/>
      <c r="B50" s="10" t="s">
        <v>40</v>
      </c>
      <c r="C50" s="56"/>
      <c r="D50" s="28"/>
      <c r="E50" s="18"/>
      <c r="F50" s="6"/>
      <c r="G50" s="48"/>
    </row>
    <row r="51" spans="1:7" x14ac:dyDescent="0.25">
      <c r="A51" s="18"/>
      <c r="B51" s="17"/>
      <c r="C51" s="56"/>
      <c r="D51" s="28"/>
      <c r="E51" s="18"/>
      <c r="F51" s="6"/>
      <c r="G51" s="48"/>
    </row>
    <row r="52" spans="1:7" x14ac:dyDescent="0.25">
      <c r="A52" s="18"/>
      <c r="B52" s="17"/>
      <c r="C52" s="56"/>
      <c r="D52" s="28"/>
      <c r="E52" s="18"/>
      <c r="F52" s="6"/>
      <c r="G52" s="48"/>
    </row>
    <row r="53" spans="1:7" x14ac:dyDescent="0.25">
      <c r="A53" s="18"/>
      <c r="B53" s="17"/>
      <c r="C53" s="56"/>
      <c r="D53" s="28"/>
      <c r="E53" s="18"/>
      <c r="F53" s="6"/>
      <c r="G53" s="48"/>
    </row>
    <row r="54" spans="1:7" ht="16.2" thickBot="1" x14ac:dyDescent="0.35">
      <c r="A54" s="10" t="s">
        <v>44</v>
      </c>
    </row>
    <row r="55" spans="1:7" s="5" customFormat="1" ht="31.8" thickTop="1" thickBot="1" x14ac:dyDescent="0.3">
      <c r="A55" s="15" t="s">
        <v>8</v>
      </c>
      <c r="B55" s="15" t="s">
        <v>10</v>
      </c>
      <c r="C55" s="15" t="s">
        <v>9</v>
      </c>
      <c r="D55" s="15" t="s">
        <v>14</v>
      </c>
      <c r="E55" s="15" t="s">
        <v>12</v>
      </c>
      <c r="F55" s="16" t="s">
        <v>7</v>
      </c>
      <c r="G55" s="16" t="s">
        <v>32</v>
      </c>
    </row>
    <row r="56" spans="1:7" ht="13.8" thickTop="1" x14ac:dyDescent="0.25">
      <c r="A56" s="22"/>
      <c r="B56" s="21"/>
      <c r="C56" s="37"/>
      <c r="D56" s="27"/>
      <c r="E56" s="22"/>
      <c r="F56" s="25"/>
      <c r="G56" s="24"/>
    </row>
    <row r="57" spans="1:7" x14ac:dyDescent="0.25">
      <c r="A57" s="22">
        <v>1103</v>
      </c>
      <c r="B57" s="21" t="s">
        <v>16</v>
      </c>
      <c r="C57" s="57">
        <v>37021</v>
      </c>
      <c r="D57" s="27">
        <v>15093</v>
      </c>
      <c r="E57" s="22" t="s">
        <v>13</v>
      </c>
      <c r="F57" s="25">
        <v>201892.28</v>
      </c>
      <c r="G57" s="24">
        <f t="shared" ref="G57:G74" si="1">+F57/$F$76</f>
        <v>2.0186635122605021E-4</v>
      </c>
    </row>
    <row r="58" spans="1:7" x14ac:dyDescent="0.25">
      <c r="A58" s="22">
        <v>1544</v>
      </c>
      <c r="B58" s="21" t="s">
        <v>2</v>
      </c>
      <c r="C58" s="57">
        <v>37005</v>
      </c>
      <c r="D58" s="27">
        <v>14875</v>
      </c>
      <c r="E58" s="22" t="s">
        <v>13</v>
      </c>
      <c r="F58" s="25">
        <v>1784223.49</v>
      </c>
      <c r="G58" s="24">
        <f t="shared" si="1"/>
        <v>1.7839943444004352E-3</v>
      </c>
    </row>
    <row r="59" spans="1:7" x14ac:dyDescent="0.25">
      <c r="A59" s="22">
        <v>1544</v>
      </c>
      <c r="B59" s="21" t="s">
        <v>2</v>
      </c>
      <c r="C59" s="57">
        <v>37021</v>
      </c>
      <c r="D59" s="27">
        <v>15075</v>
      </c>
      <c r="E59" s="22" t="s">
        <v>13</v>
      </c>
      <c r="F59" s="25">
        <v>357475.41</v>
      </c>
      <c r="G59" s="24">
        <f t="shared" si="1"/>
        <v>3.5742949987853075E-4</v>
      </c>
    </row>
    <row r="60" spans="1:7" x14ac:dyDescent="0.25">
      <c r="A60" s="22">
        <v>2531</v>
      </c>
      <c r="B60" s="21" t="s">
        <v>3</v>
      </c>
      <c r="C60" s="57">
        <v>37005</v>
      </c>
      <c r="D60" s="27">
        <v>14859</v>
      </c>
      <c r="E60" s="22" t="s">
        <v>13</v>
      </c>
      <c r="F60" s="25">
        <v>16.350000000000001</v>
      </c>
      <c r="G60" s="24">
        <f t="shared" si="1"/>
        <v>1.6347900189873139E-8</v>
      </c>
    </row>
    <row r="61" spans="1:7" x14ac:dyDescent="0.25">
      <c r="A61" s="22">
        <v>1185</v>
      </c>
      <c r="B61" s="21" t="s">
        <v>42</v>
      </c>
      <c r="C61" s="57">
        <v>37005</v>
      </c>
      <c r="D61" s="27">
        <v>14887</v>
      </c>
      <c r="E61" s="22" t="s">
        <v>13</v>
      </c>
      <c r="F61" s="25">
        <v>423720.01</v>
      </c>
      <c r="G61" s="24">
        <f t="shared" si="1"/>
        <v>4.2366559216709774E-4</v>
      </c>
    </row>
    <row r="62" spans="1:7" x14ac:dyDescent="0.25">
      <c r="A62" s="22">
        <v>1185</v>
      </c>
      <c r="B62" s="21" t="s">
        <v>42</v>
      </c>
      <c r="C62" s="57">
        <v>37021</v>
      </c>
      <c r="D62" s="27">
        <v>15087</v>
      </c>
      <c r="E62" s="22" t="s">
        <v>13</v>
      </c>
      <c r="F62" s="25">
        <v>45082.91</v>
      </c>
      <c r="G62" s="24">
        <f t="shared" si="1"/>
        <v>4.5077120058044875E-5</v>
      </c>
    </row>
    <row r="63" spans="1:7" x14ac:dyDescent="0.25">
      <c r="A63" s="22">
        <v>3103</v>
      </c>
      <c r="B63" s="21" t="s">
        <v>25</v>
      </c>
      <c r="C63" s="57">
        <v>37005</v>
      </c>
      <c r="D63" s="27">
        <v>14839</v>
      </c>
      <c r="E63" s="22" t="s">
        <v>13</v>
      </c>
      <c r="F63" s="25">
        <v>156420353.66</v>
      </c>
      <c r="G63" s="24">
        <f t="shared" si="1"/>
        <v>0.15640026478888913</v>
      </c>
    </row>
    <row r="64" spans="1:7" x14ac:dyDescent="0.25">
      <c r="A64" s="22">
        <v>3103</v>
      </c>
      <c r="B64" s="21" t="s">
        <v>25</v>
      </c>
      <c r="C64" s="57">
        <v>37021</v>
      </c>
      <c r="D64" s="27">
        <v>15039</v>
      </c>
      <c r="E64" s="22" t="s">
        <v>13</v>
      </c>
      <c r="F64" s="25">
        <v>10964758.17</v>
      </c>
      <c r="G64" s="24">
        <f t="shared" si="1"/>
        <v>1.0963349979771012E-2</v>
      </c>
    </row>
    <row r="65" spans="1:7" x14ac:dyDescent="0.25">
      <c r="A65" s="22">
        <v>1011</v>
      </c>
      <c r="B65" s="21" t="s">
        <v>25</v>
      </c>
      <c r="C65" s="57">
        <v>37005</v>
      </c>
      <c r="D65" s="27">
        <v>14905</v>
      </c>
      <c r="E65" s="22" t="s">
        <v>13</v>
      </c>
      <c r="F65" s="25">
        <v>16247132.24</v>
      </c>
      <c r="G65" s="24">
        <f t="shared" si="1"/>
        <v>1.6245045641051375E-2</v>
      </c>
    </row>
    <row r="66" spans="1:7" x14ac:dyDescent="0.25">
      <c r="A66" s="22">
        <v>1011</v>
      </c>
      <c r="B66" s="21" t="s">
        <v>25</v>
      </c>
      <c r="C66" s="57">
        <v>37021</v>
      </c>
      <c r="D66" s="27">
        <v>15105</v>
      </c>
      <c r="E66" s="22" t="s">
        <v>13</v>
      </c>
      <c r="F66" s="25">
        <v>2153805.64</v>
      </c>
      <c r="G66" s="24">
        <f t="shared" si="1"/>
        <v>2.1535290294254334E-3</v>
      </c>
    </row>
    <row r="67" spans="1:7" x14ac:dyDescent="0.25">
      <c r="A67" s="22">
        <v>2626</v>
      </c>
      <c r="B67" s="21" t="s">
        <v>4</v>
      </c>
      <c r="C67" s="57">
        <v>37005</v>
      </c>
      <c r="D67" s="27">
        <v>14856</v>
      </c>
      <c r="E67" s="22" t="s">
        <v>13</v>
      </c>
      <c r="F67" s="25">
        <v>26050.3</v>
      </c>
      <c r="G67" s="24">
        <f t="shared" si="1"/>
        <v>2.6046954392431327E-5</v>
      </c>
    </row>
    <row r="68" spans="1:7" x14ac:dyDescent="0.25">
      <c r="A68" s="22">
        <v>2528</v>
      </c>
      <c r="B68" s="21" t="s">
        <v>37</v>
      </c>
      <c r="C68" s="57">
        <v>37005</v>
      </c>
      <c r="D68" s="27">
        <v>14861</v>
      </c>
      <c r="E68" s="22" t="s">
        <v>13</v>
      </c>
      <c r="F68" s="25">
        <v>1223.99</v>
      </c>
      <c r="G68" s="24">
        <f t="shared" si="1"/>
        <v>1.2238328044894692E-6</v>
      </c>
    </row>
    <row r="69" spans="1:7" x14ac:dyDescent="0.25">
      <c r="A69" s="22">
        <v>1008</v>
      </c>
      <c r="B69" s="21" t="s">
        <v>5</v>
      </c>
      <c r="C69" s="57">
        <v>37005</v>
      </c>
      <c r="D69" s="27">
        <v>14907</v>
      </c>
      <c r="E69" s="22" t="s">
        <v>13</v>
      </c>
      <c r="F69" s="25">
        <v>38142.15</v>
      </c>
      <c r="G69" s="24">
        <f t="shared" si="1"/>
        <v>3.8137251451203044E-5</v>
      </c>
    </row>
    <row r="70" spans="1:7" x14ac:dyDescent="0.25">
      <c r="A70" s="22">
        <v>1008</v>
      </c>
      <c r="B70" s="21" t="s">
        <v>5</v>
      </c>
      <c r="C70" s="57">
        <v>37021</v>
      </c>
      <c r="D70" s="27">
        <v>15107</v>
      </c>
      <c r="E70" s="22" t="s">
        <v>13</v>
      </c>
      <c r="F70" s="25">
        <v>8419.49</v>
      </c>
      <c r="G70" s="24">
        <f t="shared" si="1"/>
        <v>8.4184086953905199E-6</v>
      </c>
    </row>
    <row r="71" spans="1:7" x14ac:dyDescent="0.25">
      <c r="A71" s="22">
        <v>1024</v>
      </c>
      <c r="B71" s="21" t="s">
        <v>6</v>
      </c>
      <c r="C71" s="57">
        <v>37005</v>
      </c>
      <c r="D71" s="27">
        <v>14896</v>
      </c>
      <c r="E71" s="22" t="s">
        <v>13</v>
      </c>
      <c r="F71" s="25">
        <v>203919.45</v>
      </c>
      <c r="G71" s="24">
        <f t="shared" si="1"/>
        <v>2.038932608791331E-4</v>
      </c>
    </row>
    <row r="72" spans="1:7" x14ac:dyDescent="0.25">
      <c r="A72" s="22">
        <v>1024</v>
      </c>
      <c r="B72" s="21" t="s">
        <v>6</v>
      </c>
      <c r="C72" s="57">
        <v>37021</v>
      </c>
      <c r="D72" s="27">
        <v>15096</v>
      </c>
      <c r="E72" s="22" t="s">
        <v>13</v>
      </c>
      <c r="F72" s="25">
        <v>18881.310000000001</v>
      </c>
      <c r="G72" s="24">
        <f t="shared" si="1"/>
        <v>1.8878885096884013E-5</v>
      </c>
    </row>
    <row r="73" spans="1:7" x14ac:dyDescent="0.25">
      <c r="A73" s="22">
        <v>1010</v>
      </c>
      <c r="B73" s="21" t="s">
        <v>36</v>
      </c>
      <c r="C73" s="57">
        <v>37005</v>
      </c>
      <c r="D73" s="27">
        <v>14906</v>
      </c>
      <c r="E73" s="22" t="s">
        <v>13</v>
      </c>
      <c r="F73" s="25">
        <v>420279224.39999998</v>
      </c>
      <c r="G73" s="24">
        <f t="shared" si="1"/>
        <v>0.42022524846290488</v>
      </c>
    </row>
    <row r="74" spans="1:7" x14ac:dyDescent="0.25">
      <c r="A74" s="22">
        <v>1010</v>
      </c>
      <c r="B74" s="21" t="s">
        <v>36</v>
      </c>
      <c r="C74" s="57">
        <v>37021</v>
      </c>
      <c r="D74" s="27">
        <v>15106</v>
      </c>
      <c r="E74" s="22" t="s">
        <v>13</v>
      </c>
      <c r="F74" s="46">
        <v>36735052.770000003</v>
      </c>
      <c r="G74" s="47">
        <f t="shared" si="1"/>
        <v>3.6730334932946959E-2</v>
      </c>
    </row>
    <row r="75" spans="1:7" x14ac:dyDescent="0.25">
      <c r="A75" s="7"/>
      <c r="B75" s="2"/>
      <c r="C75" s="9"/>
      <c r="D75" s="7"/>
      <c r="E75" s="13"/>
      <c r="F75" s="6"/>
      <c r="G75" s="20"/>
    </row>
    <row r="76" spans="1:7" ht="13.8" thickBot="1" x14ac:dyDescent="0.3">
      <c r="B76" s="1" t="s">
        <v>15</v>
      </c>
      <c r="F76" s="26">
        <f>SUM(F19:F75)</f>
        <v>1000128445.2499999</v>
      </c>
      <c r="G76" s="19">
        <f>+F76/F76</f>
        <v>1</v>
      </c>
    </row>
    <row r="77" spans="1:7" ht="13.8" thickTop="1" x14ac:dyDescent="0.25"/>
    <row r="78" spans="1:7" ht="15.6" x14ac:dyDescent="0.3">
      <c r="B78" s="10" t="str">
        <f>+B1</f>
        <v>Certification for Market Settlement June 19, 2001</v>
      </c>
    </row>
    <row r="79" spans="1:7" ht="15.6" x14ac:dyDescent="0.3">
      <c r="B79" s="10"/>
    </row>
    <row r="80" spans="1:7" ht="15.6" x14ac:dyDescent="0.3">
      <c r="B80" s="10" t="str">
        <f>+B50</f>
        <v>For the Trade Month of February 2001</v>
      </c>
    </row>
    <row r="81" spans="1:7" ht="15.6" x14ac:dyDescent="0.3">
      <c r="B81" s="10"/>
    </row>
    <row r="82" spans="1:7" ht="15.6" x14ac:dyDescent="0.3">
      <c r="B82" s="10" t="s">
        <v>18</v>
      </c>
    </row>
    <row r="83" spans="1:7" ht="15.6" x14ac:dyDescent="0.3">
      <c r="B83" s="10"/>
    </row>
    <row r="84" spans="1:7" x14ac:dyDescent="0.25">
      <c r="B84" s="20" t="s">
        <v>17</v>
      </c>
      <c r="C84" s="28"/>
      <c r="D84" s="29"/>
      <c r="E84" s="29"/>
      <c r="F84" s="30">
        <v>972588030.84000003</v>
      </c>
      <c r="G84" s="50">
        <f>+F84/F86</f>
        <v>0.92227598723775517</v>
      </c>
    </row>
    <row r="85" spans="1:7" x14ac:dyDescent="0.25">
      <c r="B85" s="20" t="s">
        <v>19</v>
      </c>
      <c r="C85" s="28"/>
      <c r="D85" s="29"/>
      <c r="E85" s="29"/>
      <c r="F85" s="35">
        <v>81964016.810000002</v>
      </c>
      <c r="G85" s="50">
        <f>+F85/F86</f>
        <v>7.7724012762244804E-2</v>
      </c>
    </row>
    <row r="86" spans="1:7" x14ac:dyDescent="0.25">
      <c r="B86" s="31" t="s">
        <v>20</v>
      </c>
      <c r="C86" s="28"/>
      <c r="D86" s="29"/>
      <c r="E86" s="29"/>
      <c r="F86" s="35">
        <f>SUM(F84:F85)</f>
        <v>1054552047.6500001</v>
      </c>
      <c r="G86" s="51">
        <f>+F86/F86</f>
        <v>1</v>
      </c>
    </row>
    <row r="87" spans="1:7" ht="15.6" x14ac:dyDescent="0.3">
      <c r="B87" s="10"/>
    </row>
    <row r="88" spans="1:7" x14ac:dyDescent="0.25">
      <c r="B88" s="20" t="s">
        <v>45</v>
      </c>
      <c r="C88" s="28"/>
      <c r="D88" s="29"/>
      <c r="E88" s="29"/>
      <c r="F88" s="6">
        <v>59861543.329999998</v>
      </c>
    </row>
    <row r="89" spans="1:7" x14ac:dyDescent="0.25">
      <c r="B89" s="20" t="s">
        <v>46</v>
      </c>
      <c r="C89" s="28"/>
      <c r="D89" s="29"/>
      <c r="E89" s="29"/>
      <c r="F89" s="6">
        <v>1703105.49</v>
      </c>
    </row>
    <row r="90" spans="1:7" x14ac:dyDescent="0.25">
      <c r="B90" s="20" t="s">
        <v>62</v>
      </c>
      <c r="C90" s="28"/>
      <c r="D90" s="29"/>
      <c r="E90" s="29"/>
      <c r="F90" s="6">
        <v>171667.35</v>
      </c>
    </row>
    <row r="91" spans="1:7" x14ac:dyDescent="0.25">
      <c r="B91" s="20" t="s">
        <v>63</v>
      </c>
      <c r="C91" s="28"/>
      <c r="D91" s="29"/>
      <c r="E91" s="29"/>
      <c r="F91" s="35">
        <v>2754904.04</v>
      </c>
    </row>
    <row r="92" spans="1:7" x14ac:dyDescent="0.25">
      <c r="B92" s="31" t="s">
        <v>21</v>
      </c>
      <c r="C92" s="28"/>
      <c r="D92" s="29"/>
      <c r="E92" s="29"/>
      <c r="F92" s="35">
        <f>SUM(F88:F91)</f>
        <v>64491220.210000001</v>
      </c>
      <c r="G92" s="51">
        <f>+F92/F86</f>
        <v>6.1155085093916838E-2</v>
      </c>
    </row>
    <row r="93" spans="1:7" s="20" customFormat="1" ht="15.6" x14ac:dyDescent="0.3">
      <c r="A93" s="8"/>
      <c r="B93" s="10"/>
      <c r="C93" s="8"/>
      <c r="D93" s="12"/>
      <c r="E93" s="12"/>
      <c r="F93"/>
      <c r="G93"/>
    </row>
    <row r="94" spans="1:7" s="20" customFormat="1" x14ac:dyDescent="0.25">
      <c r="A94" s="28"/>
      <c r="B94" s="20" t="s">
        <v>47</v>
      </c>
      <c r="C94" s="28"/>
      <c r="D94" s="29"/>
      <c r="E94" s="29"/>
      <c r="F94" s="6">
        <v>12423.05</v>
      </c>
    </row>
    <row r="95" spans="1:7" s="20" customFormat="1" x14ac:dyDescent="0.25">
      <c r="A95" s="28"/>
      <c r="B95" s="20" t="s">
        <v>48</v>
      </c>
      <c r="C95" s="28"/>
      <c r="D95" s="29"/>
      <c r="E95" s="29"/>
      <c r="F95" s="6">
        <f>22.1-9.19</f>
        <v>12.910000000000002</v>
      </c>
    </row>
    <row r="96" spans="1:7" s="20" customFormat="1" x14ac:dyDescent="0.25">
      <c r="A96" s="28"/>
      <c r="B96" s="20" t="s">
        <v>39</v>
      </c>
      <c r="C96" s="28"/>
      <c r="D96" s="29"/>
      <c r="E96" s="29"/>
      <c r="F96" s="6">
        <v>4221121.6900000004</v>
      </c>
    </row>
    <row r="97" spans="1:7" x14ac:dyDescent="0.25">
      <c r="A97" s="28"/>
      <c r="B97" s="20" t="s">
        <v>64</v>
      </c>
      <c r="C97" s="28"/>
      <c r="D97" s="29"/>
      <c r="E97" s="29"/>
      <c r="F97" s="6">
        <v>5615.29</v>
      </c>
      <c r="G97" s="20"/>
    </row>
    <row r="98" spans="1:7" x14ac:dyDescent="0.25">
      <c r="A98" s="28"/>
      <c r="B98" s="20" t="s">
        <v>60</v>
      </c>
      <c r="C98" s="28"/>
      <c r="D98" s="29"/>
      <c r="E98" s="29"/>
      <c r="F98" s="35">
        <f>522.23</f>
        <v>522.23</v>
      </c>
      <c r="G98" s="20"/>
    </row>
    <row r="99" spans="1:7" x14ac:dyDescent="0.25">
      <c r="B99" s="1" t="s">
        <v>31</v>
      </c>
      <c r="F99" s="36">
        <f>SUM(F94:F98)</f>
        <v>4239695.1700000009</v>
      </c>
      <c r="G99" s="51">
        <f>+F99/F86</f>
        <v>4.0203754565247708E-3</v>
      </c>
    </row>
    <row r="100" spans="1:7" x14ac:dyDescent="0.25">
      <c r="B100" s="1"/>
      <c r="F100" s="32"/>
      <c r="G100" s="51"/>
    </row>
    <row r="101" spans="1:7" x14ac:dyDescent="0.25">
      <c r="A101" s="28"/>
      <c r="B101" s="20" t="s">
        <v>65</v>
      </c>
      <c r="C101" s="28"/>
      <c r="D101" s="29"/>
      <c r="E101" s="29"/>
      <c r="F101" s="35">
        <v>14307312.98</v>
      </c>
      <c r="G101" s="51">
        <f>+F101/F86</f>
        <v>1.3567194726787461E-2</v>
      </c>
    </row>
    <row r="102" spans="1:7" ht="15.6" x14ac:dyDescent="0.3">
      <c r="B102" s="10"/>
    </row>
    <row r="103" spans="1:7" ht="16.2" thickBot="1" x14ac:dyDescent="0.35">
      <c r="B103" s="38" t="s">
        <v>23</v>
      </c>
      <c r="C103" s="42"/>
      <c r="D103" s="43"/>
      <c r="E103" s="43"/>
      <c r="F103" s="44">
        <f>+F86-F92-F99+F101</f>
        <v>1000128445.2500001</v>
      </c>
      <c r="G103" s="52">
        <f>+F103/F86</f>
        <v>0.94839173417634592</v>
      </c>
    </row>
    <row r="104" spans="1:7" s="20" customFormat="1" ht="15.6" x14ac:dyDescent="0.3">
      <c r="A104" s="8"/>
      <c r="B104" s="33"/>
      <c r="C104" s="28"/>
      <c r="D104" s="29"/>
      <c r="E104" s="29"/>
      <c r="F104" s="34"/>
      <c r="G104"/>
    </row>
    <row r="105" spans="1:7" ht="15.6" x14ac:dyDescent="0.3">
      <c r="B105" s="10"/>
    </row>
    <row r="106" spans="1:7" ht="15.6" x14ac:dyDescent="0.3">
      <c r="B106" s="33" t="s">
        <v>22</v>
      </c>
      <c r="C106" s="28"/>
      <c r="D106" s="29"/>
      <c r="E106" s="29"/>
      <c r="F106" s="20"/>
    </row>
    <row r="107" spans="1:7" ht="15.6" x14ac:dyDescent="0.3">
      <c r="B107" s="33"/>
      <c r="C107" s="28"/>
      <c r="D107" s="29"/>
      <c r="E107" s="29"/>
      <c r="F107" s="20"/>
    </row>
    <row r="108" spans="1:7" x14ac:dyDescent="0.25">
      <c r="A108" s="28"/>
      <c r="B108" s="20" t="s">
        <v>17</v>
      </c>
      <c r="C108" s="28"/>
      <c r="D108" s="29"/>
      <c r="E108" s="29"/>
      <c r="F108" s="30">
        <v>952742085.5</v>
      </c>
      <c r="G108" s="53">
        <f>+F108/F110</f>
        <v>0.92078371675781356</v>
      </c>
    </row>
    <row r="109" spans="1:7" x14ac:dyDescent="0.25">
      <c r="B109" s="20" t="s">
        <v>19</v>
      </c>
      <c r="C109" s="28"/>
      <c r="D109" s="29"/>
      <c r="E109" s="29"/>
      <c r="F109" s="35">
        <v>81965705.439999998</v>
      </c>
      <c r="G109" s="53">
        <f>+F109/F110</f>
        <v>7.9216283242186367E-2</v>
      </c>
    </row>
    <row r="110" spans="1:7" x14ac:dyDescent="0.25">
      <c r="B110" s="31" t="s">
        <v>20</v>
      </c>
      <c r="C110" s="28"/>
      <c r="D110" s="29"/>
      <c r="E110" s="29"/>
      <c r="F110" s="35">
        <f>SUM(F108:F109)</f>
        <v>1034707790.9400001</v>
      </c>
      <c r="G110" s="51">
        <f>+F110/F110</f>
        <v>1</v>
      </c>
    </row>
    <row r="111" spans="1:7" ht="15.6" x14ac:dyDescent="0.3">
      <c r="B111" s="10"/>
    </row>
    <row r="112" spans="1:7" x14ac:dyDescent="0.25">
      <c r="B112" s="20" t="s">
        <v>49</v>
      </c>
      <c r="C112" s="28"/>
      <c r="D112" s="29"/>
      <c r="E112" s="29"/>
      <c r="F112" s="6">
        <v>42468820.18</v>
      </c>
    </row>
    <row r="113" spans="2:7" x14ac:dyDescent="0.25">
      <c r="B113" s="20" t="s">
        <v>50</v>
      </c>
      <c r="C113" s="28"/>
      <c r="D113" s="29"/>
      <c r="E113" s="29"/>
      <c r="F113" s="6">
        <v>3857696.65</v>
      </c>
    </row>
    <row r="114" spans="2:7" x14ac:dyDescent="0.25">
      <c r="B114" s="20" t="s">
        <v>66</v>
      </c>
      <c r="C114" s="28"/>
      <c r="D114" s="29"/>
      <c r="E114" s="29"/>
      <c r="F114" s="35">
        <v>2755696.19</v>
      </c>
    </row>
    <row r="115" spans="2:7" x14ac:dyDescent="0.25">
      <c r="B115" s="31" t="s">
        <v>26</v>
      </c>
      <c r="C115" s="28"/>
      <c r="D115" s="29"/>
      <c r="E115" s="29"/>
      <c r="F115" s="35">
        <f>SUM(F112:F114)</f>
        <v>49082213.019999996</v>
      </c>
      <c r="G115" s="51">
        <f>+F115/F110</f>
        <v>4.7435820479722418E-2</v>
      </c>
    </row>
    <row r="116" spans="2:7" ht="15.6" x14ac:dyDescent="0.3">
      <c r="B116" s="10"/>
    </row>
    <row r="117" spans="2:7" x14ac:dyDescent="0.25">
      <c r="B117" s="20" t="s">
        <v>51</v>
      </c>
      <c r="C117" s="28"/>
      <c r="D117" s="29"/>
      <c r="E117" s="29"/>
      <c r="F117" s="32">
        <f>945185.16-85589.52</f>
        <v>859595.64</v>
      </c>
    </row>
    <row r="118" spans="2:7" x14ac:dyDescent="0.25">
      <c r="B118" s="20" t="s">
        <v>52</v>
      </c>
      <c r="C118" s="28"/>
      <c r="D118" s="29"/>
      <c r="E118" s="29"/>
      <c r="F118" s="32">
        <v>1476860.84</v>
      </c>
    </row>
    <row r="119" spans="2:7" x14ac:dyDescent="0.25">
      <c r="B119" s="20" t="s">
        <v>53</v>
      </c>
      <c r="C119" s="28"/>
      <c r="D119" s="29"/>
      <c r="E119" s="29"/>
      <c r="F119" s="32">
        <v>17369.41</v>
      </c>
    </row>
    <row r="120" spans="2:7" x14ac:dyDescent="0.25">
      <c r="B120" s="20" t="s">
        <v>54</v>
      </c>
      <c r="C120" s="28"/>
      <c r="D120" s="29"/>
      <c r="E120" s="29"/>
      <c r="F120" s="32">
        <v>12423.05</v>
      </c>
    </row>
    <row r="121" spans="2:7" x14ac:dyDescent="0.25">
      <c r="B121" s="20" t="s">
        <v>56</v>
      </c>
      <c r="C121" s="28"/>
      <c r="D121" s="29"/>
      <c r="E121" s="29"/>
      <c r="F121" s="32">
        <v>1284.97</v>
      </c>
    </row>
    <row r="122" spans="2:7" x14ac:dyDescent="0.25">
      <c r="B122" s="20" t="s">
        <v>57</v>
      </c>
      <c r="C122" s="28"/>
      <c r="D122" s="29"/>
      <c r="E122" s="29"/>
      <c r="F122" s="32">
        <v>1655.43</v>
      </c>
    </row>
    <row r="123" spans="2:7" x14ac:dyDescent="0.25">
      <c r="B123" s="20" t="s">
        <v>58</v>
      </c>
      <c r="C123" s="28"/>
      <c r="D123" s="29"/>
      <c r="E123" s="29"/>
      <c r="F123" s="32">
        <v>4188.1099999999997</v>
      </c>
    </row>
    <row r="124" spans="2:7" x14ac:dyDescent="0.25">
      <c r="B124" s="20" t="s">
        <v>55</v>
      </c>
      <c r="C124" s="28"/>
      <c r="D124" s="29"/>
      <c r="E124" s="29"/>
      <c r="F124" s="32">
        <v>4221121.6900000004</v>
      </c>
    </row>
    <row r="125" spans="2:7" x14ac:dyDescent="0.25">
      <c r="B125" s="20" t="s">
        <v>67</v>
      </c>
      <c r="C125" s="28"/>
      <c r="D125" s="29"/>
      <c r="E125" s="29"/>
      <c r="F125" s="32">
        <v>1433.91</v>
      </c>
    </row>
    <row r="126" spans="2:7" x14ac:dyDescent="0.25">
      <c r="B126" s="20" t="s">
        <v>68</v>
      </c>
      <c r="C126" s="28"/>
      <c r="D126" s="29"/>
      <c r="E126" s="29"/>
      <c r="F126" s="32">
        <v>1737.61</v>
      </c>
    </row>
    <row r="127" spans="2:7" x14ac:dyDescent="0.25">
      <c r="B127" s="20" t="s">
        <v>69</v>
      </c>
      <c r="C127" s="28"/>
      <c r="D127" s="29"/>
      <c r="E127" s="29"/>
      <c r="F127" s="36">
        <v>19892.77</v>
      </c>
    </row>
    <row r="128" spans="2:7" x14ac:dyDescent="0.25">
      <c r="B128" s="1" t="s">
        <v>31</v>
      </c>
      <c r="C128" s="28"/>
      <c r="D128" s="29"/>
      <c r="E128" s="29"/>
      <c r="F128" s="36">
        <f>SUM(F117:F127)</f>
        <v>6617563.4300000006</v>
      </c>
      <c r="G128" s="51">
        <f>+F128/F110</f>
        <v>6.3955867424059397E-3</v>
      </c>
    </row>
    <row r="129" spans="2:7" ht="15.6" x14ac:dyDescent="0.3">
      <c r="B129" s="10"/>
    </row>
    <row r="130" spans="2:7" ht="16.2" thickBot="1" x14ac:dyDescent="0.35">
      <c r="B130" s="38" t="s">
        <v>24</v>
      </c>
      <c r="C130" s="42"/>
      <c r="D130" s="43"/>
      <c r="E130" s="43"/>
      <c r="F130" s="44">
        <f>+F110-F115-F128</f>
        <v>979008014.49000013</v>
      </c>
      <c r="G130" s="52">
        <f>+F130/F110</f>
        <v>0.94616859277787169</v>
      </c>
    </row>
    <row r="131" spans="2:7" ht="15.6" x14ac:dyDescent="0.3">
      <c r="B131" s="33"/>
      <c r="C131" s="28"/>
      <c r="D131" s="29"/>
      <c r="E131" s="29"/>
      <c r="F131" s="34"/>
      <c r="G131" s="54"/>
    </row>
  </sheetData>
  <phoneticPr fontId="0" type="noConversion"/>
  <pageMargins left="0.5" right="0.25" top="0.5" bottom="0.5" header="0.5" footer="0.5"/>
  <pageSetup scale="96" orientation="portrait" verticalDpi="0" r:id="rId1"/>
  <headerFooter alignWithMargins="0">
    <oddFooter>&amp;LCertification June 19, 2001&amp;CPage &amp;P of &amp;N&amp;RTrade Month February 2001</oddFooter>
  </headerFooter>
  <rowBreaks count="2" manualBreakCount="2">
    <brk id="47" max="16383" man="1"/>
    <brk id="77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Feb Debtor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Brown and Caldwell</dc:creator>
  <cp:lastModifiedBy>Havlíček Jan</cp:lastModifiedBy>
  <cp:lastPrinted>2001-07-09T22:16:14Z</cp:lastPrinted>
  <dcterms:created xsi:type="dcterms:W3CDTF">1998-02-17T01:41:47Z</dcterms:created>
  <dcterms:modified xsi:type="dcterms:W3CDTF">2023-09-10T11:38:47Z</dcterms:modified>
</cp:coreProperties>
</file>