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5" i="1" l="1"/>
  <c r="G5" i="1"/>
  <c r="E7" i="1"/>
  <c r="G7" i="1"/>
  <c r="E9" i="1"/>
  <c r="G9" i="1"/>
  <c r="E11" i="1"/>
  <c r="G11" i="1"/>
  <c r="E13" i="1"/>
  <c r="G13" i="1"/>
  <c r="G15" i="1"/>
  <c r="G34" i="1"/>
  <c r="B57" i="1"/>
  <c r="E57" i="1"/>
  <c r="G57" i="1"/>
  <c r="G59" i="1"/>
  <c r="B67" i="1"/>
  <c r="C67" i="1"/>
  <c r="D67" i="1"/>
  <c r="E67" i="1"/>
  <c r="F67" i="1"/>
</calcChain>
</file>

<file path=xl/comments1.xml><?xml version="1.0" encoding="utf-8"?>
<comments xmlns="http://schemas.openxmlformats.org/spreadsheetml/2006/main">
  <authors>
    <author>knelson</author>
  </authors>
  <commentList>
    <comment ref="F1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DA Energy pmt less the PX short-payment allocation of $317,466.69</t>
        </r>
      </text>
    </comment>
    <comment ref="B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Energy  $556417.16
- Pmt     $556192.5
Balance $224.66</t>
        </r>
      </text>
    </comment>
    <comment ref="E51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April Sales to Delano</t>
        </r>
      </text>
    </comment>
    <comment ref="B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2976 Green Credits @ $2.50</t>
        </r>
      </text>
    </comment>
    <comment ref="E52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July Sales to Delano</t>
        </r>
      </text>
    </comment>
    <comment ref="B53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 Energy $213000 
+ ISO   $107032
-  PMT  $308632.09
= Balance 11,399.91</t>
        </r>
      </text>
    </comment>
    <comment ref="B54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  <family val="2"/>
          </rPr>
          <t xml:space="preserve">
2976 Green Credits @ $2.50                                                       '                                   = $7440
less Green Credit fee
'                                   =  $556
                          Total = $6884 </t>
        </r>
      </text>
    </comment>
    <comment ref="B55" authorId="0" shapeId="0">
      <text>
        <r>
          <rPr>
            <b/>
            <sz val="8"/>
            <color indexed="81"/>
            <rFont val="Tahoma"/>
          </rPr>
          <t>knelson:</t>
        </r>
        <r>
          <rPr>
            <sz val="8"/>
            <color indexed="81"/>
            <rFont val="Tahoma"/>
          </rPr>
          <t xml:space="preserve">
100,000 Green Credits @ $1.50</t>
        </r>
      </text>
    </comment>
  </commentList>
</comments>
</file>

<file path=xl/sharedStrings.xml><?xml version="1.0" encoding="utf-8"?>
<sst xmlns="http://schemas.openxmlformats.org/spreadsheetml/2006/main" count="90" uniqueCount="51">
  <si>
    <t>MONTH</t>
  </si>
  <si>
    <t>DA ENERGY AMT</t>
  </si>
  <si>
    <t>September 2000</t>
  </si>
  <si>
    <t>October 2000</t>
  </si>
  <si>
    <t>November 2000</t>
  </si>
  <si>
    <t>December 2000</t>
  </si>
  <si>
    <t>January 2001</t>
  </si>
  <si>
    <t>PAYMENTS MADE</t>
  </si>
  <si>
    <t>OUTSTANDING DIFFERENCE</t>
  </si>
  <si>
    <t>TOTAL</t>
  </si>
  <si>
    <t>ISO AMT (ESTIMATE)</t>
  </si>
  <si>
    <t>OTHER PAYMENTS TO BE SETTLED:</t>
  </si>
  <si>
    <t>ENRON PAYABLES:</t>
  </si>
  <si>
    <t>March 2000</t>
  </si>
  <si>
    <t>July 2000</t>
  </si>
  <si>
    <t>DELANO PAYABLES:</t>
  </si>
  <si>
    <t>April 2000</t>
  </si>
  <si>
    <t>Total</t>
  </si>
  <si>
    <t>BALANCE</t>
  </si>
  <si>
    <t>Green Credits</t>
  </si>
  <si>
    <t>May 2000</t>
  </si>
  <si>
    <t>February 2000</t>
  </si>
  <si>
    <t>August</t>
  </si>
  <si>
    <t>Sale</t>
  </si>
  <si>
    <t>Purch</t>
  </si>
  <si>
    <t>Sept</t>
  </si>
  <si>
    <t>Oct</t>
  </si>
  <si>
    <t>Nov</t>
  </si>
  <si>
    <t>Dec</t>
  </si>
  <si>
    <t>DELANO SETTLEMENT HISTORY 2000/2001</t>
  </si>
  <si>
    <t>***This spreadsheet assumes ideal market conditions***</t>
  </si>
  <si>
    <t>TOTAL ENE PAYABLE TO DELANO</t>
  </si>
  <si>
    <t>OVERALL BALANCE</t>
  </si>
  <si>
    <t>Billing Issues</t>
  </si>
  <si>
    <t>None</t>
  </si>
  <si>
    <t>February</t>
  </si>
  <si>
    <t>March</t>
  </si>
  <si>
    <t>EPMI Short Paid ISO by 78% based on actual receipts from ISO</t>
  </si>
  <si>
    <t>EPMI short paid DA Energy by $317,466.71 based on short payments from PX</t>
  </si>
  <si>
    <t>EPMI paid based on $150 price cap resulting in $1,885,593.81 less than where the index printed</t>
  </si>
  <si>
    <t>Billing Issues - DA Energy</t>
  </si>
  <si>
    <t>Billing Issues ISO</t>
  </si>
  <si>
    <t xml:space="preserve">  ISO</t>
  </si>
  <si>
    <t xml:space="preserve">  Action Item(s)</t>
  </si>
  <si>
    <t>Clean Up Outstanding Difference Above</t>
  </si>
  <si>
    <t>EPMI pays Delano if and when $ received from ISO</t>
  </si>
  <si>
    <t xml:space="preserve">  DA Energy</t>
  </si>
  <si>
    <t>EPMI pays full amount even though ISO is short paying other SCs by 95%</t>
  </si>
  <si>
    <t>Calculate what would have been owed based on the Dow Jones Index</t>
  </si>
  <si>
    <t>Amount to be paid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</si>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</sst>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17" fontId="0" fillId="0" borderId="0" xfId="0" quotePrefix="1" applyNumberFormat="1"/>
    <xf numFmtId="44" fontId="0" fillId="0" borderId="0" xfId="1" applyFont="1"/>
    <xf numFmtId="0" fontId="2" fillId="0" borderId="0" xfId="0" applyFont="1"/>
    <xf numFmtId="0" fontId="0" fillId="0" borderId="0" xfId="0" quotePrefix="1"/>
    <xf numFmtId="44" fontId="0" fillId="0" borderId="0" xfId="0" applyNumberForma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7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5" fillId="0" borderId="0" xfId="0" applyFont="1"/>
    <xf numFmtId="0" fontId="2" fillId="3" borderId="0" xfId="0" applyFont="1" applyFill="1"/>
    <xf numFmtId="0" fontId="0" fillId="3" borderId="0" xfId="0" applyFill="1"/>
    <xf numFmtId="44" fontId="2" fillId="3" borderId="0" xfId="0" applyNumberFormat="1" applyFont="1" applyFill="1"/>
    <xf numFmtId="44" fontId="2" fillId="3" borderId="7" xfId="0" applyNumberFormat="1" applyFont="1" applyFill="1" applyBorder="1"/>
    <xf numFmtId="44" fontId="2" fillId="3" borderId="0" xfId="1" applyFont="1" applyFill="1"/>
    <xf numFmtId="0" fontId="6" fillId="0" borderId="0" xfId="0" applyFont="1"/>
    <xf numFmtId="44" fontId="0" fillId="0" borderId="0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8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/>
    <xf numFmtId="44" fontId="2" fillId="0" borderId="0" xfId="0" applyNumberFormat="1" applyFont="1" applyFill="1"/>
    <xf numFmtId="0" fontId="2" fillId="3" borderId="0" xfId="0" applyFont="1" applyFill="1" applyBorder="1" applyAlignment="1">
      <alignment horizontal="right"/>
    </xf>
    <xf numFmtId="0" fontId="2" fillId="4" borderId="9" xfId="0" applyFont="1" applyFill="1" applyBorder="1"/>
    <xf numFmtId="44" fontId="2" fillId="4" borderId="10" xfId="0" applyNumberFormat="1" applyFont="1" applyFill="1" applyBorder="1"/>
    <xf numFmtId="44" fontId="2" fillId="4" borderId="11" xfId="0" applyNumberFormat="1" applyFont="1" applyFill="1" applyBorder="1"/>
    <xf numFmtId="0" fontId="0" fillId="0" borderId="0" xfId="0" applyAlignment="1">
      <alignment horizontal="left"/>
    </xf>
    <xf numFmtId="17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17" fontId="2" fillId="0" borderId="0" xfId="0" applyNumberFormat="1" applyFont="1"/>
    <xf numFmtId="44" fontId="2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tabSelected="1" topLeftCell="A15" workbookViewId="0">
      <selection activeCell="B37" sqref="B37"/>
    </sheetView>
  </sheetViews>
  <sheetFormatPr defaultRowHeight="13.2" x14ac:dyDescent="0.25"/>
  <cols>
    <col min="1" max="1" width="14.5546875" bestFit="1" customWidth="1"/>
    <col min="2" max="2" width="13.88671875" customWidth="1"/>
    <col min="3" max="3" width="13.88671875" bestFit="1" customWidth="1"/>
    <col min="4" max="5" width="14.109375" customWidth="1"/>
    <col min="6" max="6" width="13.88671875" bestFit="1" customWidth="1"/>
    <col min="7" max="7" width="15.109375" customWidth="1"/>
    <col min="8" max="8" width="13.88671875" bestFit="1" customWidth="1"/>
  </cols>
  <sheetData>
    <row r="1" spans="1:9" ht="17.399999999999999" x14ac:dyDescent="0.3">
      <c r="A1" s="21" t="s">
        <v>29</v>
      </c>
    </row>
    <row r="2" spans="1:9" ht="13.8" thickBot="1" x14ac:dyDescent="0.3">
      <c r="A2" s="27" t="s">
        <v>30</v>
      </c>
    </row>
    <row r="3" spans="1:9" ht="40.200000000000003" thickBot="1" x14ac:dyDescent="0.3">
      <c r="A3" s="16" t="s">
        <v>0</v>
      </c>
      <c r="B3" s="17" t="s">
        <v>1</v>
      </c>
      <c r="C3" s="17" t="s">
        <v>19</v>
      </c>
      <c r="D3" s="17" t="s">
        <v>10</v>
      </c>
      <c r="E3" s="17" t="s">
        <v>9</v>
      </c>
      <c r="F3" s="17" t="s">
        <v>7</v>
      </c>
      <c r="G3" s="18" t="s">
        <v>8</v>
      </c>
      <c r="H3" s="45" t="s">
        <v>40</v>
      </c>
      <c r="I3" s="45" t="s">
        <v>41</v>
      </c>
    </row>
    <row r="5" spans="1:9" x14ac:dyDescent="0.25">
      <c r="A5" s="1" t="s">
        <v>2</v>
      </c>
      <c r="B5" s="2">
        <v>2813005.37</v>
      </c>
      <c r="C5" s="2">
        <v>7200</v>
      </c>
      <c r="D5" s="2">
        <v>-73558.559999999998</v>
      </c>
      <c r="E5" s="2">
        <f>SUM(B5:D5)</f>
        <v>2746646.81</v>
      </c>
      <c r="F5" s="2">
        <v>2820205.68</v>
      </c>
      <c r="G5" s="2">
        <f>+E5-F5</f>
        <v>-73558.870000000112</v>
      </c>
    </row>
    <row r="6" spans="1:9" x14ac:dyDescent="0.25">
      <c r="B6" s="2"/>
      <c r="C6" s="2"/>
      <c r="D6" s="2"/>
      <c r="E6" s="2"/>
      <c r="F6" s="2"/>
      <c r="G6" s="2"/>
      <c r="H6" s="19"/>
      <c r="I6" s="19"/>
    </row>
    <row r="7" spans="1:9" x14ac:dyDescent="0.25">
      <c r="A7" s="1" t="s">
        <v>3</v>
      </c>
      <c r="B7" s="2">
        <v>2564539.54</v>
      </c>
      <c r="C7" s="2">
        <v>7440</v>
      </c>
      <c r="D7" s="2">
        <v>-126727.64</v>
      </c>
      <c r="E7" s="2">
        <f>SUM(B7:D7)</f>
        <v>2445251.9</v>
      </c>
      <c r="F7" s="2">
        <v>2571979.6800000002</v>
      </c>
      <c r="G7" s="2">
        <f>+E7-F7</f>
        <v>-126727.78000000026</v>
      </c>
      <c r="H7" s="43"/>
      <c r="I7" s="43"/>
    </row>
    <row r="8" spans="1:9" x14ac:dyDescent="0.25">
      <c r="A8" s="1"/>
      <c r="B8" s="2"/>
      <c r="C8" s="2"/>
      <c r="D8" s="2"/>
      <c r="E8" s="2"/>
      <c r="F8" s="2"/>
      <c r="G8" s="2"/>
    </row>
    <row r="9" spans="1:9" x14ac:dyDescent="0.25">
      <c r="A9" s="1" t="s">
        <v>4</v>
      </c>
      <c r="B9" s="2">
        <v>1894565.26</v>
      </c>
      <c r="C9" s="2">
        <v>5280</v>
      </c>
      <c r="D9" s="2">
        <v>83453.850000000006</v>
      </c>
      <c r="E9" s="2">
        <f>SUM(B9:D9)</f>
        <v>1983299.11</v>
      </c>
      <c r="F9" s="2">
        <v>1899845.36</v>
      </c>
      <c r="G9" s="2">
        <f>+E9-F9</f>
        <v>83453.75</v>
      </c>
    </row>
    <row r="10" spans="1:9" x14ac:dyDescent="0.25">
      <c r="A10" s="1"/>
      <c r="B10" s="2"/>
      <c r="C10" s="2"/>
      <c r="D10" s="2"/>
      <c r="E10" s="2"/>
      <c r="F10" s="2"/>
      <c r="G10" s="2"/>
    </row>
    <row r="11" spans="1:9" x14ac:dyDescent="0.25">
      <c r="A11" s="1" t="s">
        <v>5</v>
      </c>
      <c r="B11" s="2">
        <v>1451638.62</v>
      </c>
      <c r="C11" s="2">
        <v>0</v>
      </c>
      <c r="D11" s="2">
        <v>157189.07</v>
      </c>
      <c r="E11" s="2">
        <f>SUM(B11:D11)</f>
        <v>1608827.6900000002</v>
      </c>
      <c r="F11" s="2">
        <v>1134171.9099999999</v>
      </c>
      <c r="G11" s="2">
        <f>+E11-F11</f>
        <v>474655.78000000026</v>
      </c>
    </row>
    <row r="12" spans="1:9" x14ac:dyDescent="0.25">
      <c r="A12" s="1"/>
      <c r="B12" s="2"/>
      <c r="C12" s="2"/>
      <c r="D12" s="2"/>
      <c r="E12" s="2"/>
      <c r="F12" s="2"/>
      <c r="G12" s="2"/>
      <c r="H12" s="5"/>
    </row>
    <row r="13" spans="1:9" x14ac:dyDescent="0.25">
      <c r="A13" s="1" t="s">
        <v>6</v>
      </c>
      <c r="B13" s="2">
        <v>5320713.92</v>
      </c>
      <c r="C13" s="2">
        <v>7440</v>
      </c>
      <c r="D13" s="2">
        <v>8759.0499999999993</v>
      </c>
      <c r="E13" s="2">
        <f>SUM(B13:D13)</f>
        <v>5336912.97</v>
      </c>
      <c r="F13" s="2">
        <v>0</v>
      </c>
      <c r="G13" s="2">
        <f>+E13-F13</f>
        <v>5336912.97</v>
      </c>
    </row>
    <row r="14" spans="1:9" x14ac:dyDescent="0.25">
      <c r="A14" s="1"/>
      <c r="B14" s="2"/>
      <c r="C14" s="2"/>
      <c r="D14" s="2"/>
      <c r="E14" s="2"/>
      <c r="F14" s="2"/>
      <c r="G14" s="2"/>
    </row>
    <row r="15" spans="1:9" x14ac:dyDescent="0.25">
      <c r="A15" s="22" t="s">
        <v>31</v>
      </c>
      <c r="B15" s="23"/>
      <c r="C15" s="23"/>
      <c r="D15" s="23"/>
      <c r="E15" s="23"/>
      <c r="F15" s="23"/>
      <c r="G15" s="24">
        <f>SUM(G5:G13)</f>
        <v>5694735.8499999996</v>
      </c>
    </row>
    <row r="16" spans="1:9" x14ac:dyDescent="0.25">
      <c r="A16" s="1"/>
      <c r="B16" s="2"/>
      <c r="C16" s="2"/>
      <c r="D16" s="2"/>
      <c r="E16" s="2"/>
      <c r="F16" s="2"/>
      <c r="G16" s="2"/>
    </row>
    <row r="17" spans="1:8" x14ac:dyDescent="0.25">
      <c r="A17" s="46" t="s">
        <v>33</v>
      </c>
      <c r="B17" s="2"/>
      <c r="C17" s="2"/>
      <c r="D17" s="2"/>
      <c r="E17" s="2"/>
      <c r="F17" s="2"/>
      <c r="G17" s="2"/>
    </row>
    <row r="18" spans="1:8" x14ac:dyDescent="0.25">
      <c r="A18" s="1" t="s">
        <v>2</v>
      </c>
      <c r="B18" s="2"/>
      <c r="C18" s="2"/>
      <c r="D18" s="2"/>
      <c r="E18" s="2"/>
      <c r="F18" s="2"/>
      <c r="G18" s="2"/>
    </row>
    <row r="19" spans="1:8" x14ac:dyDescent="0.25">
      <c r="A19" s="44" t="s">
        <v>46</v>
      </c>
      <c r="B19" s="2" t="s">
        <v>34</v>
      </c>
      <c r="C19" s="2"/>
      <c r="D19" s="2"/>
      <c r="E19" s="2"/>
      <c r="F19" s="2"/>
      <c r="G19" s="2"/>
    </row>
    <row r="20" spans="1:8" x14ac:dyDescent="0.25">
      <c r="A20" t="s">
        <v>42</v>
      </c>
      <c r="B20" s="2" t="s">
        <v>34</v>
      </c>
      <c r="C20" s="2"/>
      <c r="D20" s="2"/>
      <c r="E20" s="2"/>
      <c r="F20" s="2"/>
      <c r="G20" s="2"/>
    </row>
    <row r="21" spans="1:8" x14ac:dyDescent="0.25">
      <c r="A21" t="s">
        <v>43</v>
      </c>
      <c r="B21" s="2" t="s">
        <v>44</v>
      </c>
      <c r="C21" s="2"/>
      <c r="D21" s="2"/>
      <c r="E21" s="2"/>
      <c r="F21" s="2"/>
      <c r="G21" s="2"/>
    </row>
    <row r="22" spans="1:8" x14ac:dyDescent="0.25">
      <c r="A22" s="1" t="s">
        <v>3</v>
      </c>
      <c r="B22" s="2"/>
      <c r="C22" s="2"/>
      <c r="D22" s="2"/>
      <c r="E22" s="2"/>
      <c r="F22" s="2"/>
      <c r="G22" s="2"/>
    </row>
    <row r="23" spans="1:8" x14ac:dyDescent="0.25">
      <c r="A23" s="44" t="s">
        <v>46</v>
      </c>
      <c r="B23" s="2" t="s">
        <v>34</v>
      </c>
      <c r="C23" s="2"/>
      <c r="D23" s="2"/>
      <c r="E23" s="2"/>
      <c r="F23" s="2"/>
      <c r="G23" s="2"/>
    </row>
    <row r="24" spans="1:8" x14ac:dyDescent="0.25">
      <c r="A24" t="s">
        <v>42</v>
      </c>
      <c r="B24" s="2" t="s">
        <v>34</v>
      </c>
      <c r="C24" s="2"/>
      <c r="D24" s="2"/>
      <c r="E24" s="2"/>
      <c r="F24" s="2"/>
      <c r="G24" s="2"/>
    </row>
    <row r="25" spans="1:8" x14ac:dyDescent="0.25">
      <c r="A25" t="s">
        <v>43</v>
      </c>
      <c r="B25" s="2" t="s">
        <v>44</v>
      </c>
      <c r="C25" s="2"/>
      <c r="D25" s="2"/>
      <c r="E25" s="2"/>
      <c r="F25" s="2"/>
      <c r="G25" s="2"/>
    </row>
    <row r="26" spans="1:8" x14ac:dyDescent="0.25">
      <c r="A26" s="1" t="s">
        <v>4</v>
      </c>
      <c r="B26" s="2"/>
      <c r="C26" s="2"/>
      <c r="D26" s="2"/>
      <c r="E26" s="2"/>
      <c r="F26" s="2"/>
      <c r="G26" s="2"/>
    </row>
    <row r="27" spans="1:8" x14ac:dyDescent="0.25">
      <c r="A27" s="44" t="s">
        <v>46</v>
      </c>
      <c r="B27" s="2" t="s">
        <v>34</v>
      </c>
      <c r="C27" s="2"/>
      <c r="D27" s="2"/>
      <c r="E27" s="2"/>
      <c r="F27" s="2"/>
      <c r="G27" s="2"/>
    </row>
    <row r="28" spans="1:8" x14ac:dyDescent="0.25">
      <c r="A28" t="s">
        <v>42</v>
      </c>
      <c r="B28" s="2" t="s">
        <v>37</v>
      </c>
      <c r="C28" s="2"/>
      <c r="D28" s="2"/>
      <c r="E28" s="2"/>
      <c r="F28" s="2"/>
      <c r="G28" s="2"/>
    </row>
    <row r="29" spans="1:8" x14ac:dyDescent="0.25">
      <c r="A29" t="s">
        <v>43</v>
      </c>
      <c r="B29" s="2" t="s">
        <v>45</v>
      </c>
      <c r="C29" s="2"/>
      <c r="D29" s="2"/>
      <c r="E29" s="2"/>
      <c r="F29" s="2"/>
      <c r="G29" s="2"/>
    </row>
    <row r="30" spans="1:8" x14ac:dyDescent="0.25">
      <c r="A30" s="1" t="s">
        <v>5</v>
      </c>
      <c r="B30" s="2"/>
      <c r="C30" s="2"/>
      <c r="D30" s="2"/>
      <c r="E30" s="2"/>
      <c r="F30" s="2"/>
      <c r="G30" s="2"/>
    </row>
    <row r="31" spans="1:8" x14ac:dyDescent="0.25">
      <c r="A31" s="44" t="s">
        <v>46</v>
      </c>
      <c r="B31" s="2" t="s">
        <v>38</v>
      </c>
      <c r="C31" s="2"/>
      <c r="D31" s="2"/>
      <c r="E31" s="2"/>
      <c r="F31" s="2"/>
      <c r="G31" s="2"/>
    </row>
    <row r="32" spans="1:8" x14ac:dyDescent="0.25">
      <c r="A32" t="s">
        <v>42</v>
      </c>
      <c r="B32" s="2" t="s">
        <v>47</v>
      </c>
      <c r="C32" s="2"/>
      <c r="D32" s="2"/>
      <c r="E32" s="2"/>
      <c r="F32" s="2"/>
      <c r="G32" s="2">
        <v>179256.31</v>
      </c>
      <c r="H32" t="s">
        <v>49</v>
      </c>
    </row>
    <row r="33" spans="1:8" x14ac:dyDescent="0.25">
      <c r="A33" t="s">
        <v>43</v>
      </c>
      <c r="B33" s="2" t="s">
        <v>44</v>
      </c>
      <c r="C33" s="2"/>
      <c r="D33" s="2"/>
      <c r="E33" s="2"/>
      <c r="F33" s="2"/>
      <c r="G33" s="2"/>
    </row>
    <row r="34" spans="1:8" x14ac:dyDescent="0.25">
      <c r="A34" s="1" t="s">
        <v>6</v>
      </c>
      <c r="B34" s="2"/>
      <c r="C34" s="2"/>
      <c r="D34" s="2"/>
      <c r="E34" s="2"/>
      <c r="F34" s="2"/>
      <c r="G34" s="47">
        <f>B11-F11-G32</f>
        <v>138210.4000000002</v>
      </c>
    </row>
    <row r="35" spans="1:8" x14ac:dyDescent="0.25">
      <c r="A35" s="44" t="s">
        <v>46</v>
      </c>
      <c r="B35" s="2" t="s">
        <v>39</v>
      </c>
      <c r="C35" s="2"/>
      <c r="D35" s="2"/>
      <c r="E35" s="2"/>
      <c r="F35" s="2"/>
      <c r="G35" s="2"/>
    </row>
    <row r="36" spans="1:8" x14ac:dyDescent="0.25">
      <c r="A36" t="s">
        <v>42</v>
      </c>
      <c r="B36" s="2" t="s">
        <v>47</v>
      </c>
      <c r="C36" s="2"/>
      <c r="D36" s="2"/>
      <c r="E36" s="2"/>
      <c r="F36" s="2"/>
      <c r="G36" s="2"/>
    </row>
    <row r="37" spans="1:8" x14ac:dyDescent="0.25">
      <c r="A37" t="s">
        <v>43</v>
      </c>
      <c r="B37" s="2" t="s">
        <v>48</v>
      </c>
      <c r="C37" s="2"/>
      <c r="D37" s="2"/>
      <c r="E37" s="2"/>
      <c r="F37" s="2"/>
      <c r="G37" s="2"/>
    </row>
    <row r="38" spans="1:8" ht="12" customHeight="1" x14ac:dyDescent="0.25">
      <c r="A38" s="44" t="s">
        <v>35</v>
      </c>
      <c r="B38" s="2"/>
      <c r="C38" s="2"/>
      <c r="D38" s="2"/>
      <c r="E38" s="2"/>
      <c r="F38" s="2"/>
      <c r="G38" s="2"/>
    </row>
    <row r="39" spans="1:8" ht="12" customHeight="1" x14ac:dyDescent="0.25">
      <c r="A39" s="44" t="s">
        <v>46</v>
      </c>
      <c r="B39" s="2" t="s">
        <v>34</v>
      </c>
      <c r="C39" s="2"/>
      <c r="D39" s="2"/>
      <c r="E39" s="2"/>
      <c r="F39" s="2"/>
      <c r="G39" s="2"/>
    </row>
    <row r="40" spans="1:8" x14ac:dyDescent="0.25">
      <c r="A40" t="s">
        <v>42</v>
      </c>
      <c r="B40" s="2" t="s">
        <v>47</v>
      </c>
      <c r="C40" s="2"/>
      <c r="D40" s="2"/>
      <c r="E40" s="2"/>
      <c r="F40" s="2"/>
      <c r="G40" s="2">
        <v>7554</v>
      </c>
      <c r="H40" t="s">
        <v>49</v>
      </c>
    </row>
    <row r="41" spans="1:8" x14ac:dyDescent="0.25">
      <c r="A41" t="s">
        <v>43</v>
      </c>
      <c r="B41" s="2"/>
      <c r="C41" s="2"/>
      <c r="D41" s="2"/>
      <c r="E41" s="2"/>
      <c r="F41" s="2"/>
      <c r="G41" s="2"/>
    </row>
    <row r="42" spans="1:8" x14ac:dyDescent="0.25">
      <c r="A42" s="44" t="s">
        <v>36</v>
      </c>
      <c r="B42" s="2"/>
      <c r="C42" s="2"/>
      <c r="D42" s="2"/>
      <c r="E42" s="2"/>
      <c r="F42" s="2"/>
      <c r="G42" s="2"/>
    </row>
    <row r="43" spans="1:8" x14ac:dyDescent="0.25">
      <c r="A43" s="44" t="s">
        <v>46</v>
      </c>
      <c r="B43" s="2" t="s">
        <v>34</v>
      </c>
      <c r="C43" s="2"/>
      <c r="D43" s="2"/>
      <c r="E43" s="2"/>
      <c r="F43" s="2"/>
      <c r="G43" s="2"/>
    </row>
    <row r="44" spans="1:8" x14ac:dyDescent="0.25">
      <c r="A44" t="s">
        <v>42</v>
      </c>
      <c r="B44" s="2" t="s">
        <v>47</v>
      </c>
      <c r="G44" s="48" t="s">
        <v>50</v>
      </c>
    </row>
    <row r="45" spans="1:8" x14ac:dyDescent="0.25">
      <c r="A45" t="s">
        <v>43</v>
      </c>
      <c r="H45" s="3"/>
    </row>
    <row r="46" spans="1:8" ht="13.8" thickBot="1" x14ac:dyDescent="0.3"/>
    <row r="47" spans="1:8" x14ac:dyDescent="0.25">
      <c r="A47" s="6" t="s">
        <v>11</v>
      </c>
      <c r="B47" s="7"/>
      <c r="C47" s="7"/>
      <c r="D47" s="7"/>
      <c r="E47" s="8"/>
    </row>
    <row r="48" spans="1:8" x14ac:dyDescent="0.25">
      <c r="A48" s="9"/>
      <c r="B48" s="10"/>
      <c r="C48" s="10"/>
      <c r="D48" s="10"/>
      <c r="E48" s="11"/>
      <c r="F48" s="5"/>
    </row>
    <row r="49" spans="1:8" ht="13.8" thickBot="1" x14ac:dyDescent="0.3">
      <c r="A49" s="12" t="s">
        <v>12</v>
      </c>
      <c r="B49" s="13"/>
      <c r="C49" s="13"/>
      <c r="D49" s="14" t="s">
        <v>15</v>
      </c>
      <c r="E49" s="15"/>
      <c r="H49" s="5"/>
    </row>
    <row r="51" spans="1:8" x14ac:dyDescent="0.25">
      <c r="A51" s="4" t="s">
        <v>21</v>
      </c>
      <c r="B51" s="2">
        <v>224.66</v>
      </c>
      <c r="C51" s="2"/>
      <c r="D51" s="4" t="s">
        <v>16</v>
      </c>
      <c r="E51" s="2">
        <v>-14600</v>
      </c>
    </row>
    <row r="52" spans="1:8" x14ac:dyDescent="0.25">
      <c r="A52" s="1" t="s">
        <v>13</v>
      </c>
      <c r="B52" s="2">
        <v>7440</v>
      </c>
      <c r="C52" s="2"/>
      <c r="D52" s="1" t="s">
        <v>14</v>
      </c>
      <c r="E52" s="2">
        <v>-27855.119999999999</v>
      </c>
    </row>
    <row r="53" spans="1:8" x14ac:dyDescent="0.25">
      <c r="A53" s="4" t="s">
        <v>20</v>
      </c>
      <c r="B53" s="2">
        <v>11399.91</v>
      </c>
    </row>
    <row r="54" spans="1:8" x14ac:dyDescent="0.25">
      <c r="A54" s="4" t="s">
        <v>14</v>
      </c>
      <c r="B54" s="2">
        <v>6884.01</v>
      </c>
      <c r="C54" s="2"/>
      <c r="E54" s="2"/>
    </row>
    <row r="55" spans="1:8" x14ac:dyDescent="0.25">
      <c r="A55" s="4" t="s">
        <v>3</v>
      </c>
      <c r="B55" s="2">
        <v>150000</v>
      </c>
    </row>
    <row r="56" spans="1:8" x14ac:dyDescent="0.25">
      <c r="C56" s="5"/>
    </row>
    <row r="57" spans="1:8" ht="13.8" thickBot="1" x14ac:dyDescent="0.3">
      <c r="A57" s="22" t="s">
        <v>17</v>
      </c>
      <c r="B57" s="26">
        <f>SUM(B51:B55)</f>
        <v>175948.58000000002</v>
      </c>
      <c r="C57" s="22"/>
      <c r="D57" s="22" t="s">
        <v>17</v>
      </c>
      <c r="E57" s="24">
        <f>SUM(E51:E56)</f>
        <v>-42455.119999999995</v>
      </c>
      <c r="F57" s="39" t="s">
        <v>18</v>
      </c>
      <c r="G57" s="25">
        <f>+B57+E57</f>
        <v>133493.46000000002</v>
      </c>
    </row>
    <row r="58" spans="1:8" ht="13.8" thickBot="1" x14ac:dyDescent="0.3"/>
    <row r="59" spans="1:8" ht="13.8" thickBot="1" x14ac:dyDescent="0.3">
      <c r="E59" s="40" t="s">
        <v>32</v>
      </c>
      <c r="F59" s="41"/>
      <c r="G59" s="42">
        <f>+G15+G57</f>
        <v>5828229.3099999996</v>
      </c>
    </row>
    <row r="60" spans="1:8" x14ac:dyDescent="0.25">
      <c r="E60" s="37"/>
      <c r="F60" s="38"/>
      <c r="G60" s="38"/>
    </row>
    <row r="61" spans="1:8" x14ac:dyDescent="0.25">
      <c r="E61" s="37"/>
      <c r="F61" s="38"/>
      <c r="G61" s="38"/>
    </row>
    <row r="62" spans="1:8" ht="13.8" thickBot="1" x14ac:dyDescent="0.3"/>
    <row r="63" spans="1:8" x14ac:dyDescent="0.25">
      <c r="A63" s="20"/>
      <c r="B63" s="32" t="s">
        <v>22</v>
      </c>
      <c r="C63" s="32" t="s">
        <v>25</v>
      </c>
      <c r="D63" s="32" t="s">
        <v>26</v>
      </c>
      <c r="E63" s="32" t="s">
        <v>27</v>
      </c>
      <c r="F63" s="33" t="s">
        <v>28</v>
      </c>
    </row>
    <row r="64" spans="1:8" x14ac:dyDescent="0.25">
      <c r="A64" s="34" t="s">
        <v>23</v>
      </c>
      <c r="B64" s="28">
        <v>-11200</v>
      </c>
      <c r="C64" s="28">
        <v>0</v>
      </c>
      <c r="D64" s="28">
        <v>0</v>
      </c>
      <c r="E64" s="28">
        <v>-28000</v>
      </c>
      <c r="F64" s="29">
        <v>-317466.69</v>
      </c>
    </row>
    <row r="65" spans="1:6" ht="13.8" thickBot="1" x14ac:dyDescent="0.3">
      <c r="A65" s="34" t="s">
        <v>24</v>
      </c>
      <c r="B65" s="30">
        <v>3477675.75</v>
      </c>
      <c r="C65" s="30">
        <v>2820205.68</v>
      </c>
      <c r="D65" s="30">
        <v>2571979.6800000002</v>
      </c>
      <c r="E65" s="30">
        <v>1927845.36</v>
      </c>
      <c r="F65" s="31">
        <v>1451638.6</v>
      </c>
    </row>
    <row r="66" spans="1:6" x14ac:dyDescent="0.25">
      <c r="A66" s="35"/>
      <c r="B66" s="28"/>
      <c r="C66" s="28"/>
      <c r="D66" s="28"/>
      <c r="E66" s="28"/>
      <c r="F66" s="29"/>
    </row>
    <row r="67" spans="1:6" ht="13.8" thickBot="1" x14ac:dyDescent="0.3">
      <c r="A67" s="36" t="s">
        <v>9</v>
      </c>
      <c r="B67" s="30">
        <f>SUM(B64:B66)</f>
        <v>3466475.75</v>
      </c>
      <c r="C67" s="30">
        <f>SUM(C64:C66)</f>
        <v>2820205.68</v>
      </c>
      <c r="D67" s="30">
        <f>SUM(D64:D66)</f>
        <v>2571979.6800000002</v>
      </c>
      <c r="E67" s="30">
        <f>SUM(E64:E66)</f>
        <v>1899845.36</v>
      </c>
      <c r="F67" s="31">
        <f>SUM(F64:F66)</f>
        <v>1134171.9100000001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knelson</dc:creator>
  <cp:lastModifiedBy>Havlíček Jan</cp:lastModifiedBy>
  <dcterms:created xsi:type="dcterms:W3CDTF">2001-02-07T21:12:09Z</dcterms:created>
  <dcterms:modified xsi:type="dcterms:W3CDTF">2023-09-10T11:38:51Z</dcterms:modified>
</cp:coreProperties>
</file>