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428" yWindow="-12" windowWidth="7452" windowHeight="8700" tabRatio="894"/>
  </bookViews>
  <sheets>
    <sheet name="AVG WD" sheetId="6" r:id="rId1"/>
    <sheet name="AVG WE" sheetId="22" r:id="rId2"/>
    <sheet name="Historical 99 Scalers WD" sheetId="15" r:id="rId3"/>
    <sheet name="PX 99 + 00 WD" sheetId="24" r:id="rId4"/>
    <sheet name="PX 99 + 00 WE" sheetId="25" r:id="rId5"/>
    <sheet name="Historical 99 Scalers WE" sheetId="17" r:id="rId6"/>
    <sheet name="Historical 00 Scalers WD" sheetId="18" r:id="rId7"/>
    <sheet name="Historical 00 Scalers WE" sheetId="19" r:id="rId8"/>
    <sheet name="Weekday 99 &amp; 00 vs AVG" sheetId="21" r:id="rId9"/>
    <sheet name="Weekend 99 &amp; 00 vs AVG" sheetId="23" r:id="rId10"/>
  </sheets>
  <externalReferences>
    <externalReference r:id="rId11"/>
  </externalReferences>
  <definedNames>
    <definedName name="_xlnm.Print_Area" localSheetId="8">'Weekday 99 &amp; 00 vs AVG'!$P$1:$AF$136</definedName>
    <definedName name="_xlnm.Print_Area" localSheetId="9">'Weekend 99 &amp; 00 vs AVG'!$P$1:$AF$136</definedName>
    <definedName name="_xlnm.Print_Titles" localSheetId="8">'Weekday 99 &amp; 00 vs AVG'!$1:$1</definedName>
    <definedName name="_xlnm.Print_Titles" localSheetId="9">'Weekend 99 &amp; 00 vs AVG'!$1:$1</definedName>
  </definedNames>
  <calcPr calcId="0" calcMode="manual" fullCalcOnLoad="1" iterate="1"/>
</workbook>
</file>

<file path=xl/calcChain.xml><?xml version="1.0" encoding="utf-8"?>
<calcChain xmlns="http://schemas.openxmlformats.org/spreadsheetml/2006/main">
  <c r="A1" i="6" l="1"/>
  <c r="Q8" i="6"/>
  <c r="R8" i="6"/>
  <c r="Q9" i="6"/>
  <c r="R9" i="6"/>
  <c r="Q10" i="6"/>
  <c r="R10" i="6"/>
  <c r="Q11" i="6"/>
  <c r="R11" i="6"/>
  <c r="Q12" i="6"/>
  <c r="R12" i="6"/>
  <c r="Q13" i="6"/>
  <c r="R13" i="6"/>
  <c r="Q14" i="6"/>
  <c r="R14" i="6"/>
  <c r="Q15" i="6"/>
  <c r="R15" i="6"/>
  <c r="Q16" i="6"/>
  <c r="R16" i="6"/>
  <c r="Q17" i="6"/>
  <c r="R17" i="6"/>
  <c r="Q18" i="6"/>
  <c r="R18" i="6"/>
  <c r="Q19" i="6"/>
  <c r="R19" i="6"/>
  <c r="C41" i="6"/>
  <c r="D41" i="6"/>
  <c r="E41" i="6"/>
  <c r="F41" i="6"/>
  <c r="G41" i="6"/>
  <c r="H41" i="6"/>
  <c r="I41" i="6"/>
  <c r="J41" i="6"/>
  <c r="K41" i="6"/>
  <c r="L41" i="6"/>
  <c r="M41" i="6"/>
  <c r="N41" i="6"/>
  <c r="C42" i="6"/>
  <c r="D42" i="6"/>
  <c r="E42" i="6"/>
  <c r="F42" i="6"/>
  <c r="G42" i="6"/>
  <c r="H42" i="6"/>
  <c r="I42" i="6"/>
  <c r="J42" i="6"/>
  <c r="K42" i="6"/>
  <c r="L42" i="6"/>
  <c r="M42" i="6"/>
  <c r="N42" i="6"/>
  <c r="C43" i="6"/>
  <c r="D43" i="6"/>
  <c r="E43" i="6"/>
  <c r="F43" i="6"/>
  <c r="G43" i="6"/>
  <c r="H43" i="6"/>
  <c r="I43" i="6"/>
  <c r="J43" i="6"/>
  <c r="K43" i="6"/>
  <c r="L43" i="6"/>
  <c r="M43" i="6"/>
  <c r="N43" i="6"/>
  <c r="C44" i="6"/>
  <c r="D44" i="6"/>
  <c r="E44" i="6"/>
  <c r="F44" i="6"/>
  <c r="G44" i="6"/>
  <c r="H44" i="6"/>
  <c r="I44" i="6"/>
  <c r="J44" i="6"/>
  <c r="K44" i="6"/>
  <c r="L44" i="6"/>
  <c r="M44" i="6"/>
  <c r="N44" i="6"/>
  <c r="C45" i="6"/>
  <c r="D45" i="6"/>
  <c r="E45" i="6"/>
  <c r="F45" i="6"/>
  <c r="G45" i="6"/>
  <c r="H45" i="6"/>
  <c r="I45" i="6"/>
  <c r="J45" i="6"/>
  <c r="K45" i="6"/>
  <c r="L45" i="6"/>
  <c r="M45" i="6"/>
  <c r="N45" i="6"/>
  <c r="C46" i="6"/>
  <c r="D46" i="6"/>
  <c r="E46" i="6"/>
  <c r="F46" i="6"/>
  <c r="G46" i="6"/>
  <c r="H46" i="6"/>
  <c r="I46" i="6"/>
  <c r="J46" i="6"/>
  <c r="K46" i="6"/>
  <c r="L46" i="6"/>
  <c r="M46" i="6"/>
  <c r="N46" i="6"/>
  <c r="C48" i="6"/>
  <c r="D48" i="6"/>
  <c r="E48" i="6"/>
  <c r="F48" i="6"/>
  <c r="G48" i="6"/>
  <c r="H48" i="6"/>
  <c r="I48" i="6"/>
  <c r="J48" i="6"/>
  <c r="K48" i="6"/>
  <c r="L48" i="6"/>
  <c r="M48" i="6"/>
  <c r="N48" i="6"/>
  <c r="C49" i="6"/>
  <c r="D49" i="6"/>
  <c r="E49" i="6"/>
  <c r="F49" i="6"/>
  <c r="G49" i="6"/>
  <c r="H49" i="6"/>
  <c r="I49" i="6"/>
  <c r="J49" i="6"/>
  <c r="K49" i="6"/>
  <c r="L49" i="6"/>
  <c r="M49" i="6"/>
  <c r="N49" i="6"/>
  <c r="C50" i="6"/>
  <c r="D50" i="6"/>
  <c r="E50" i="6"/>
  <c r="F50" i="6"/>
  <c r="G50" i="6"/>
  <c r="H50" i="6"/>
  <c r="I50" i="6"/>
  <c r="J50" i="6"/>
  <c r="K50" i="6"/>
  <c r="L50" i="6"/>
  <c r="M50" i="6"/>
  <c r="N50" i="6"/>
  <c r="C51" i="6"/>
  <c r="D51" i="6"/>
  <c r="E51" i="6"/>
  <c r="F51" i="6"/>
  <c r="G51" i="6"/>
  <c r="H51" i="6"/>
  <c r="I51" i="6"/>
  <c r="J51" i="6"/>
  <c r="K51" i="6"/>
  <c r="L51" i="6"/>
  <c r="M51" i="6"/>
  <c r="N51" i="6"/>
  <c r="C52" i="6"/>
  <c r="D52" i="6"/>
  <c r="E52" i="6"/>
  <c r="F52" i="6"/>
  <c r="G52" i="6"/>
  <c r="H52" i="6"/>
  <c r="I52" i="6"/>
  <c r="J52" i="6"/>
  <c r="K52" i="6"/>
  <c r="L52" i="6"/>
  <c r="M52" i="6"/>
  <c r="N52" i="6"/>
  <c r="C53" i="6"/>
  <c r="D53" i="6"/>
  <c r="E53" i="6"/>
  <c r="F53" i="6"/>
  <c r="G53" i="6"/>
  <c r="H53" i="6"/>
  <c r="I53" i="6"/>
  <c r="J53" i="6"/>
  <c r="K53" i="6"/>
  <c r="L53" i="6"/>
  <c r="M53" i="6"/>
  <c r="N53" i="6"/>
  <c r="A1" i="22"/>
  <c r="Q8" i="22"/>
  <c r="R8" i="22"/>
  <c r="Q9" i="22"/>
  <c r="R9" i="22"/>
  <c r="Q10" i="22"/>
  <c r="R10" i="22"/>
  <c r="Q11" i="22"/>
  <c r="R11" i="22"/>
  <c r="Q12" i="22"/>
  <c r="R12" i="22"/>
  <c r="Q13" i="22"/>
  <c r="R13" i="22"/>
  <c r="Q14" i="22"/>
  <c r="R14" i="22"/>
  <c r="Q15" i="22"/>
  <c r="R15" i="22"/>
  <c r="Q16" i="22"/>
  <c r="R16" i="22"/>
  <c r="Q17" i="22"/>
  <c r="R17" i="22"/>
  <c r="Q18" i="22"/>
  <c r="R18" i="22"/>
  <c r="Q19" i="22"/>
  <c r="R19" i="22"/>
  <c r="C41" i="22"/>
  <c r="D41" i="22"/>
  <c r="E41" i="22"/>
  <c r="F41" i="22"/>
  <c r="G41" i="22"/>
  <c r="H41" i="22"/>
  <c r="I41" i="22"/>
  <c r="J41" i="22"/>
  <c r="K41" i="22"/>
  <c r="L41" i="22"/>
  <c r="M41" i="22"/>
  <c r="N41" i="22"/>
  <c r="C42" i="22"/>
  <c r="D42" i="22"/>
  <c r="E42" i="22"/>
  <c r="F42" i="22"/>
  <c r="G42" i="22"/>
  <c r="H42" i="22"/>
  <c r="I42" i="22"/>
  <c r="J42" i="22"/>
  <c r="K42" i="22"/>
  <c r="L42" i="22"/>
  <c r="M42" i="22"/>
  <c r="N42" i="22"/>
  <c r="C43" i="22"/>
  <c r="D43" i="22"/>
  <c r="E43" i="22"/>
  <c r="F43" i="22"/>
  <c r="G43" i="22"/>
  <c r="H43" i="22"/>
  <c r="I43" i="22"/>
  <c r="J43" i="22"/>
  <c r="K43" i="22"/>
  <c r="L43" i="22"/>
  <c r="M43" i="22"/>
  <c r="N43" i="22"/>
  <c r="C44" i="22"/>
  <c r="D44" i="22"/>
  <c r="E44" i="22"/>
  <c r="F44" i="22"/>
  <c r="G44" i="22"/>
  <c r="H44" i="22"/>
  <c r="I44" i="22"/>
  <c r="J44" i="22"/>
  <c r="K44" i="22"/>
  <c r="L44" i="22"/>
  <c r="M44" i="22"/>
  <c r="N44" i="22"/>
  <c r="C45" i="22"/>
  <c r="D45" i="22"/>
  <c r="E45" i="22"/>
  <c r="F45" i="22"/>
  <c r="G45" i="22"/>
  <c r="H45" i="22"/>
  <c r="I45" i="22"/>
  <c r="J45" i="22"/>
  <c r="K45" i="22"/>
  <c r="L45" i="22"/>
  <c r="M45" i="22"/>
  <c r="N45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C48" i="22"/>
  <c r="D48" i="22"/>
  <c r="E48" i="22"/>
  <c r="F48" i="22"/>
  <c r="G48" i="22"/>
  <c r="H48" i="22"/>
  <c r="I48" i="22"/>
  <c r="J48" i="22"/>
  <c r="K48" i="22"/>
  <c r="L48" i="22"/>
  <c r="M48" i="22"/>
  <c r="N48" i="22"/>
  <c r="C49" i="22"/>
  <c r="D49" i="22"/>
  <c r="E49" i="22"/>
  <c r="F49" i="22"/>
  <c r="G49" i="22"/>
  <c r="H49" i="22"/>
  <c r="I49" i="22"/>
  <c r="J49" i="22"/>
  <c r="K49" i="22"/>
  <c r="L49" i="22"/>
  <c r="M49" i="22"/>
  <c r="N49" i="22"/>
  <c r="C50" i="22"/>
  <c r="D50" i="22"/>
  <c r="E50" i="22"/>
  <c r="F50" i="22"/>
  <c r="G50" i="22"/>
  <c r="H50" i="22"/>
  <c r="I50" i="22"/>
  <c r="J50" i="22"/>
  <c r="K50" i="22"/>
  <c r="L50" i="22"/>
  <c r="M50" i="22"/>
  <c r="N50" i="22"/>
  <c r="C51" i="22"/>
  <c r="D51" i="22"/>
  <c r="E51" i="22"/>
  <c r="F51" i="22"/>
  <c r="G51" i="22"/>
  <c r="H51" i="22"/>
  <c r="I51" i="22"/>
  <c r="J51" i="22"/>
  <c r="K51" i="22"/>
  <c r="L51" i="22"/>
  <c r="M51" i="22"/>
  <c r="N51" i="22"/>
  <c r="C52" i="22"/>
  <c r="D52" i="22"/>
  <c r="E52" i="22"/>
  <c r="F52" i="22"/>
  <c r="G52" i="22"/>
  <c r="H52" i="22"/>
  <c r="I52" i="22"/>
  <c r="J52" i="22"/>
  <c r="K52" i="22"/>
  <c r="L52" i="22"/>
  <c r="M52" i="22"/>
  <c r="N52" i="22"/>
  <c r="C53" i="22"/>
  <c r="D53" i="22"/>
  <c r="E53" i="22"/>
  <c r="F53" i="22"/>
  <c r="G53" i="22"/>
  <c r="H53" i="22"/>
  <c r="I53" i="22"/>
  <c r="J53" i="22"/>
  <c r="K53" i="22"/>
  <c r="L53" i="22"/>
  <c r="M53" i="22"/>
  <c r="N53" i="22"/>
  <c r="A1" i="18"/>
  <c r="Q6" i="18"/>
  <c r="R6" i="18"/>
  <c r="Q7" i="18"/>
  <c r="R7" i="18"/>
  <c r="Q8" i="18"/>
  <c r="R8" i="18"/>
  <c r="Q9" i="18"/>
  <c r="R9" i="18"/>
  <c r="Q10" i="18"/>
  <c r="R10" i="18"/>
  <c r="Q11" i="18"/>
  <c r="R11" i="18"/>
  <c r="Q12" i="18"/>
  <c r="R12" i="18"/>
  <c r="Q13" i="18"/>
  <c r="R13" i="18"/>
  <c r="Q14" i="18"/>
  <c r="R14" i="18"/>
  <c r="Q15" i="18"/>
  <c r="R15" i="18"/>
  <c r="Q16" i="18"/>
  <c r="R16" i="18"/>
  <c r="Q17" i="18"/>
  <c r="R17" i="18"/>
  <c r="C39" i="18"/>
  <c r="D39" i="18"/>
  <c r="E39" i="18"/>
  <c r="F39" i="18"/>
  <c r="G39" i="18"/>
  <c r="H39" i="18"/>
  <c r="I39" i="18"/>
  <c r="J39" i="18"/>
  <c r="K39" i="18"/>
  <c r="L39" i="18"/>
  <c r="M39" i="18"/>
  <c r="N39" i="18"/>
  <c r="C40" i="18"/>
  <c r="D40" i="18"/>
  <c r="E40" i="18"/>
  <c r="F40" i="18"/>
  <c r="G40" i="18"/>
  <c r="H40" i="18"/>
  <c r="I40" i="18"/>
  <c r="J40" i="18"/>
  <c r="K40" i="18"/>
  <c r="L40" i="18"/>
  <c r="M40" i="18"/>
  <c r="N40" i="18"/>
  <c r="C41" i="18"/>
  <c r="D41" i="18"/>
  <c r="E41" i="18"/>
  <c r="F41" i="18"/>
  <c r="G41" i="18"/>
  <c r="H41" i="18"/>
  <c r="I41" i="18"/>
  <c r="J41" i="18"/>
  <c r="K41" i="18"/>
  <c r="L41" i="18"/>
  <c r="M41" i="18"/>
  <c r="N41" i="18"/>
  <c r="C42" i="18"/>
  <c r="D42" i="18"/>
  <c r="E42" i="18"/>
  <c r="F42" i="18"/>
  <c r="G42" i="18"/>
  <c r="H42" i="18"/>
  <c r="I42" i="18"/>
  <c r="J42" i="18"/>
  <c r="K42" i="18"/>
  <c r="L42" i="18"/>
  <c r="M42" i="18"/>
  <c r="N42" i="18"/>
  <c r="C43" i="18"/>
  <c r="D43" i="18"/>
  <c r="E43" i="18"/>
  <c r="F43" i="18"/>
  <c r="G43" i="18"/>
  <c r="H43" i="18"/>
  <c r="I43" i="18"/>
  <c r="J43" i="18"/>
  <c r="K43" i="18"/>
  <c r="L43" i="18"/>
  <c r="M43" i="18"/>
  <c r="N43" i="18"/>
  <c r="C44" i="18"/>
  <c r="D44" i="18"/>
  <c r="E44" i="18"/>
  <c r="F44" i="18"/>
  <c r="G44" i="18"/>
  <c r="H44" i="18"/>
  <c r="I44" i="18"/>
  <c r="J44" i="18"/>
  <c r="K44" i="18"/>
  <c r="L44" i="18"/>
  <c r="M44" i="18"/>
  <c r="N44" i="18"/>
  <c r="A1" i="19"/>
  <c r="Q6" i="19"/>
  <c r="R6" i="19"/>
  <c r="Q7" i="19"/>
  <c r="R7" i="19"/>
  <c r="Q8" i="19"/>
  <c r="R8" i="19"/>
  <c r="Q9" i="19"/>
  <c r="R9" i="19"/>
  <c r="Q10" i="19"/>
  <c r="R10" i="19"/>
  <c r="Q11" i="19"/>
  <c r="R11" i="19"/>
  <c r="Q12" i="19"/>
  <c r="R12" i="19"/>
  <c r="Q13" i="19"/>
  <c r="R13" i="19"/>
  <c r="Q14" i="19"/>
  <c r="R14" i="19"/>
  <c r="Q15" i="19"/>
  <c r="R15" i="19"/>
  <c r="Q16" i="19"/>
  <c r="R16" i="19"/>
  <c r="Q17" i="19"/>
  <c r="R17" i="19"/>
  <c r="C39" i="19"/>
  <c r="D39" i="19"/>
  <c r="E39" i="19"/>
  <c r="F39" i="19"/>
  <c r="G39" i="19"/>
  <c r="H39" i="19"/>
  <c r="I39" i="19"/>
  <c r="J39" i="19"/>
  <c r="K39" i="19"/>
  <c r="L39" i="19"/>
  <c r="M39" i="19"/>
  <c r="N39" i="19"/>
  <c r="C40" i="19"/>
  <c r="D40" i="19"/>
  <c r="E40" i="19"/>
  <c r="F40" i="19"/>
  <c r="G40" i="19"/>
  <c r="H40" i="19"/>
  <c r="I40" i="19"/>
  <c r="J40" i="19"/>
  <c r="K40" i="19"/>
  <c r="L40" i="19"/>
  <c r="M40" i="19"/>
  <c r="N40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C44" i="19"/>
  <c r="D44" i="19"/>
  <c r="E44" i="19"/>
  <c r="F44" i="19"/>
  <c r="G44" i="19"/>
  <c r="H44" i="19"/>
  <c r="I44" i="19"/>
  <c r="J44" i="19"/>
  <c r="K44" i="19"/>
  <c r="L44" i="19"/>
  <c r="M44" i="19"/>
  <c r="N44" i="19"/>
  <c r="A1" i="15"/>
  <c r="Q6" i="15"/>
  <c r="R6" i="15"/>
  <c r="Q7" i="15"/>
  <c r="R7" i="15"/>
  <c r="Q8" i="15"/>
  <c r="R8" i="15"/>
  <c r="Q9" i="15"/>
  <c r="R9" i="15"/>
  <c r="Q10" i="15"/>
  <c r="R10" i="15"/>
  <c r="Q11" i="15"/>
  <c r="R11" i="15"/>
  <c r="Q12" i="15"/>
  <c r="R12" i="15"/>
  <c r="Q13" i="15"/>
  <c r="R13" i="15"/>
  <c r="Q14" i="15"/>
  <c r="R14" i="15"/>
  <c r="Q15" i="15"/>
  <c r="R15" i="15"/>
  <c r="Q16" i="15"/>
  <c r="R16" i="15"/>
  <c r="Q17" i="15"/>
  <c r="R17" i="15"/>
  <c r="C39" i="15"/>
  <c r="D39" i="15"/>
  <c r="E39" i="15"/>
  <c r="F39" i="15"/>
  <c r="G39" i="15"/>
  <c r="H39" i="15"/>
  <c r="I39" i="15"/>
  <c r="J39" i="15"/>
  <c r="K39" i="15"/>
  <c r="L39" i="15"/>
  <c r="M39" i="15"/>
  <c r="N39" i="15"/>
  <c r="C40" i="15"/>
  <c r="D40" i="15"/>
  <c r="E40" i="15"/>
  <c r="F40" i="15"/>
  <c r="G40" i="15"/>
  <c r="H40" i="15"/>
  <c r="I40" i="15"/>
  <c r="J40" i="15"/>
  <c r="K40" i="15"/>
  <c r="L40" i="15"/>
  <c r="M40" i="15"/>
  <c r="N40" i="15"/>
  <c r="C41" i="15"/>
  <c r="D41" i="15"/>
  <c r="E41" i="15"/>
  <c r="F41" i="15"/>
  <c r="G41" i="15"/>
  <c r="H41" i="15"/>
  <c r="I41" i="15"/>
  <c r="J41" i="15"/>
  <c r="K41" i="15"/>
  <c r="L41" i="15"/>
  <c r="M41" i="15"/>
  <c r="N41" i="15"/>
  <c r="C42" i="15"/>
  <c r="D42" i="15"/>
  <c r="E42" i="15"/>
  <c r="F42" i="15"/>
  <c r="G42" i="15"/>
  <c r="H42" i="15"/>
  <c r="I42" i="15"/>
  <c r="J42" i="15"/>
  <c r="K42" i="15"/>
  <c r="L42" i="15"/>
  <c r="M42" i="15"/>
  <c r="N42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A1" i="17"/>
  <c r="Q6" i="17"/>
  <c r="R6" i="17"/>
  <c r="Q7" i="17"/>
  <c r="R7" i="17"/>
  <c r="Q8" i="17"/>
  <c r="R8" i="17"/>
  <c r="Q9" i="17"/>
  <c r="R9" i="17"/>
  <c r="Q10" i="17"/>
  <c r="R10" i="17"/>
  <c r="Q11" i="17"/>
  <c r="R11" i="17"/>
  <c r="Q12" i="17"/>
  <c r="R12" i="17"/>
  <c r="Q13" i="17"/>
  <c r="R13" i="17"/>
  <c r="Q14" i="17"/>
  <c r="R14" i="17"/>
  <c r="Q15" i="17"/>
  <c r="R15" i="17"/>
  <c r="Q16" i="17"/>
  <c r="R16" i="17"/>
  <c r="Q17" i="17"/>
  <c r="R17" i="17"/>
  <c r="C39" i="17"/>
  <c r="D39" i="17"/>
  <c r="E39" i="17"/>
  <c r="F39" i="17"/>
  <c r="G39" i="17"/>
  <c r="H39" i="17"/>
  <c r="I39" i="17"/>
  <c r="J39" i="17"/>
  <c r="K39" i="17"/>
  <c r="L39" i="17"/>
  <c r="M39" i="17"/>
  <c r="N39" i="17"/>
  <c r="C40" i="17"/>
  <c r="D40" i="17"/>
  <c r="E40" i="17"/>
  <c r="F40" i="17"/>
  <c r="G40" i="17"/>
  <c r="H40" i="17"/>
  <c r="I40" i="17"/>
  <c r="J40" i="17"/>
  <c r="K40" i="17"/>
  <c r="L40" i="17"/>
  <c r="M40" i="17"/>
  <c r="N40" i="17"/>
  <c r="C41" i="17"/>
  <c r="D41" i="17"/>
  <c r="E41" i="17"/>
  <c r="F41" i="17"/>
  <c r="G41" i="17"/>
  <c r="H41" i="17"/>
  <c r="I41" i="17"/>
  <c r="J41" i="17"/>
  <c r="K41" i="17"/>
  <c r="L41" i="17"/>
  <c r="M41" i="17"/>
  <c r="N41" i="17"/>
  <c r="C42" i="17"/>
  <c r="D42" i="17"/>
  <c r="E42" i="17"/>
  <c r="F42" i="17"/>
  <c r="G42" i="17"/>
  <c r="H42" i="17"/>
  <c r="I42" i="17"/>
  <c r="J42" i="17"/>
  <c r="K42" i="17"/>
  <c r="L42" i="17"/>
  <c r="M42" i="17"/>
  <c r="N42" i="17"/>
  <c r="C43" i="17"/>
  <c r="D43" i="17"/>
  <c r="E43" i="17"/>
  <c r="F43" i="17"/>
  <c r="G43" i="17"/>
  <c r="H43" i="17"/>
  <c r="I43" i="17"/>
  <c r="J43" i="17"/>
  <c r="K43" i="17"/>
  <c r="L43" i="17"/>
  <c r="M43" i="17"/>
  <c r="N43" i="17"/>
  <c r="C44" i="17"/>
  <c r="D44" i="17"/>
  <c r="E44" i="17"/>
  <c r="F44" i="17"/>
  <c r="G44" i="17"/>
  <c r="H44" i="17"/>
  <c r="I44" i="17"/>
  <c r="J44" i="17"/>
  <c r="K44" i="17"/>
  <c r="L44" i="17"/>
  <c r="M44" i="17"/>
  <c r="N44" i="17"/>
  <c r="A1" i="24"/>
  <c r="Q6" i="24"/>
  <c r="R6" i="24"/>
  <c r="Q7" i="24"/>
  <c r="R7" i="24"/>
  <c r="Q8" i="24"/>
  <c r="R8" i="24"/>
  <c r="Q9" i="24"/>
  <c r="R9" i="24"/>
  <c r="Q10" i="24"/>
  <c r="R10" i="24"/>
  <c r="Q11" i="24"/>
  <c r="R11" i="24"/>
  <c r="Q12" i="24"/>
  <c r="R12" i="24"/>
  <c r="Q13" i="24"/>
  <c r="R13" i="24"/>
  <c r="Q14" i="24"/>
  <c r="R14" i="24"/>
  <c r="Q15" i="24"/>
  <c r="R15" i="24"/>
  <c r="Q16" i="24"/>
  <c r="R16" i="24"/>
  <c r="Q17" i="24"/>
  <c r="R17" i="24"/>
  <c r="E32" i="24"/>
  <c r="E33" i="24"/>
  <c r="E34" i="24"/>
  <c r="C39" i="24"/>
  <c r="D39" i="24"/>
  <c r="E39" i="24"/>
  <c r="F39" i="24"/>
  <c r="G39" i="24"/>
  <c r="H39" i="24"/>
  <c r="I39" i="24"/>
  <c r="J39" i="24"/>
  <c r="K39" i="24"/>
  <c r="L39" i="24"/>
  <c r="M39" i="24"/>
  <c r="N39" i="24"/>
  <c r="C40" i="24"/>
  <c r="D40" i="24"/>
  <c r="E40" i="24"/>
  <c r="F40" i="24"/>
  <c r="G40" i="24"/>
  <c r="H40" i="24"/>
  <c r="I40" i="24"/>
  <c r="J40" i="24"/>
  <c r="K40" i="24"/>
  <c r="L40" i="24"/>
  <c r="M40" i="24"/>
  <c r="N40" i="24"/>
  <c r="C41" i="24"/>
  <c r="D41" i="24"/>
  <c r="E41" i="24"/>
  <c r="F41" i="24"/>
  <c r="G41" i="24"/>
  <c r="H41" i="24"/>
  <c r="I41" i="24"/>
  <c r="J41" i="24"/>
  <c r="K41" i="24"/>
  <c r="L41" i="24"/>
  <c r="M41" i="24"/>
  <c r="N41" i="24"/>
  <c r="C42" i="24"/>
  <c r="D42" i="24"/>
  <c r="E42" i="24"/>
  <c r="F42" i="24"/>
  <c r="G42" i="24"/>
  <c r="H42" i="24"/>
  <c r="I42" i="24"/>
  <c r="J42" i="24"/>
  <c r="K42" i="24"/>
  <c r="L42" i="24"/>
  <c r="M42" i="24"/>
  <c r="N42" i="24"/>
  <c r="C43" i="24"/>
  <c r="D43" i="24"/>
  <c r="E43" i="24"/>
  <c r="F43" i="24"/>
  <c r="G43" i="24"/>
  <c r="H43" i="24"/>
  <c r="I43" i="24"/>
  <c r="J43" i="24"/>
  <c r="K43" i="24"/>
  <c r="L43" i="24"/>
  <c r="M43" i="24"/>
  <c r="N43" i="24"/>
  <c r="C44" i="24"/>
  <c r="D44" i="24"/>
  <c r="E44" i="24"/>
  <c r="F44" i="24"/>
  <c r="G44" i="24"/>
  <c r="H44" i="24"/>
  <c r="I44" i="24"/>
  <c r="J44" i="24"/>
  <c r="K44" i="24"/>
  <c r="L44" i="24"/>
  <c r="M44" i="24"/>
  <c r="N44" i="24"/>
  <c r="A1" i="25"/>
  <c r="Q6" i="25"/>
  <c r="R6" i="25"/>
  <c r="Q7" i="25"/>
  <c r="R7" i="25"/>
  <c r="Q8" i="25"/>
  <c r="R8" i="25"/>
  <c r="Q9" i="25"/>
  <c r="R9" i="25"/>
  <c r="Q10" i="25"/>
  <c r="R10" i="25"/>
  <c r="Q11" i="25"/>
  <c r="R11" i="25"/>
  <c r="Q12" i="25"/>
  <c r="R12" i="25"/>
  <c r="Q13" i="25"/>
  <c r="R13" i="25"/>
  <c r="Q14" i="25"/>
  <c r="R14" i="25"/>
  <c r="Q15" i="25"/>
  <c r="R15" i="25"/>
  <c r="Q16" i="25"/>
  <c r="R16" i="25"/>
  <c r="Q17" i="25"/>
  <c r="R17" i="25"/>
  <c r="E32" i="25"/>
  <c r="E33" i="25"/>
  <c r="E34" i="25"/>
  <c r="C39" i="25"/>
  <c r="D39" i="25"/>
  <c r="E39" i="25"/>
  <c r="F39" i="25"/>
  <c r="G39" i="25"/>
  <c r="H39" i="25"/>
  <c r="I39" i="25"/>
  <c r="J39" i="25"/>
  <c r="K39" i="25"/>
  <c r="L39" i="25"/>
  <c r="M39" i="25"/>
  <c r="N39" i="25"/>
  <c r="C40" i="25"/>
  <c r="D40" i="25"/>
  <c r="E40" i="25"/>
  <c r="F40" i="25"/>
  <c r="G40" i="25"/>
  <c r="H40" i="25"/>
  <c r="I40" i="25"/>
  <c r="J40" i="25"/>
  <c r="K40" i="25"/>
  <c r="L40" i="25"/>
  <c r="M40" i="25"/>
  <c r="N40" i="25"/>
  <c r="C41" i="25"/>
  <c r="D41" i="25"/>
  <c r="E41" i="25"/>
  <c r="F41" i="25"/>
  <c r="G41" i="25"/>
  <c r="H41" i="25"/>
  <c r="I41" i="25"/>
  <c r="J41" i="25"/>
  <c r="K41" i="25"/>
  <c r="L41" i="25"/>
  <c r="M41" i="25"/>
  <c r="N41" i="25"/>
  <c r="C42" i="25"/>
  <c r="D42" i="25"/>
  <c r="E42" i="25"/>
  <c r="F42" i="25"/>
  <c r="G42" i="25"/>
  <c r="H42" i="25"/>
  <c r="I42" i="25"/>
  <c r="J42" i="25"/>
  <c r="K42" i="25"/>
  <c r="L42" i="25"/>
  <c r="M42" i="25"/>
  <c r="N42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C44" i="25"/>
  <c r="D44" i="25"/>
  <c r="E44" i="25"/>
  <c r="F44" i="25"/>
  <c r="G44" i="25"/>
  <c r="H44" i="25"/>
  <c r="I44" i="25"/>
  <c r="J44" i="25"/>
  <c r="K44" i="25"/>
  <c r="L44" i="25"/>
  <c r="M44" i="25"/>
  <c r="N44" i="25"/>
  <c r="P1" i="21"/>
  <c r="C31" i="21"/>
  <c r="D31" i="21"/>
  <c r="E31" i="21"/>
  <c r="F31" i="21"/>
  <c r="G31" i="21"/>
  <c r="H31" i="21"/>
  <c r="I31" i="21"/>
  <c r="J31" i="21"/>
  <c r="K31" i="21"/>
  <c r="L31" i="21"/>
  <c r="M31" i="21"/>
  <c r="N31" i="21"/>
  <c r="C32" i="21"/>
  <c r="D32" i="21"/>
  <c r="E32" i="21"/>
  <c r="F32" i="21"/>
  <c r="G32" i="21"/>
  <c r="H32" i="21"/>
  <c r="I32" i="21"/>
  <c r="J32" i="21"/>
  <c r="K32" i="21"/>
  <c r="L32" i="21"/>
  <c r="M32" i="21"/>
  <c r="N32" i="21"/>
  <c r="C33" i="21"/>
  <c r="D33" i="21"/>
  <c r="E33" i="21"/>
  <c r="F33" i="21"/>
  <c r="G33" i="21"/>
  <c r="H33" i="21"/>
  <c r="I33" i="21"/>
  <c r="J33" i="21"/>
  <c r="K33" i="21"/>
  <c r="L33" i="21"/>
  <c r="M33" i="21"/>
  <c r="N33" i="21"/>
  <c r="C34" i="21"/>
  <c r="D34" i="21"/>
  <c r="E34" i="21"/>
  <c r="F34" i="21"/>
  <c r="G34" i="21"/>
  <c r="H34" i="21"/>
  <c r="I34" i="21"/>
  <c r="J34" i="21"/>
  <c r="K34" i="21"/>
  <c r="L34" i="21"/>
  <c r="M34" i="21"/>
  <c r="N34" i="21"/>
  <c r="C35" i="21"/>
  <c r="D35" i="21"/>
  <c r="E35" i="21"/>
  <c r="F35" i="21"/>
  <c r="G35" i="21"/>
  <c r="H35" i="21"/>
  <c r="I35" i="21"/>
  <c r="J35" i="21"/>
  <c r="K35" i="21"/>
  <c r="L35" i="21"/>
  <c r="M35" i="21"/>
  <c r="N35" i="21"/>
  <c r="C36" i="21"/>
  <c r="D36" i="21"/>
  <c r="E36" i="21"/>
  <c r="F36" i="21"/>
  <c r="G36" i="21"/>
  <c r="H36" i="21"/>
  <c r="I36" i="21"/>
  <c r="J36" i="21"/>
  <c r="K36" i="21"/>
  <c r="L36" i="21"/>
  <c r="M36" i="21"/>
  <c r="N36" i="21"/>
  <c r="C37" i="21"/>
  <c r="D37" i="21"/>
  <c r="E37" i="21"/>
  <c r="F37" i="21"/>
  <c r="G37" i="21"/>
  <c r="H37" i="21"/>
  <c r="I37" i="21"/>
  <c r="J37" i="21"/>
  <c r="K37" i="21"/>
  <c r="L37" i="21"/>
  <c r="M37" i="21"/>
  <c r="N37" i="21"/>
  <c r="C38" i="21"/>
  <c r="D38" i="21"/>
  <c r="E38" i="21"/>
  <c r="F38" i="21"/>
  <c r="G38" i="21"/>
  <c r="H38" i="21"/>
  <c r="I38" i="21"/>
  <c r="J38" i="21"/>
  <c r="K38" i="21"/>
  <c r="L38" i="21"/>
  <c r="M38" i="21"/>
  <c r="N38" i="21"/>
  <c r="C39" i="21"/>
  <c r="D39" i="21"/>
  <c r="E39" i="21"/>
  <c r="F39" i="21"/>
  <c r="G39" i="21"/>
  <c r="H39" i="21"/>
  <c r="I39" i="21"/>
  <c r="J39" i="21"/>
  <c r="K39" i="21"/>
  <c r="L39" i="21"/>
  <c r="M39" i="21"/>
  <c r="N39" i="21"/>
  <c r="C40" i="21"/>
  <c r="D40" i="21"/>
  <c r="E40" i="21"/>
  <c r="F40" i="21"/>
  <c r="G40" i="21"/>
  <c r="H40" i="21"/>
  <c r="I40" i="21"/>
  <c r="J40" i="21"/>
  <c r="K40" i="21"/>
  <c r="L40" i="21"/>
  <c r="M40" i="21"/>
  <c r="N40" i="21"/>
  <c r="C41" i="21"/>
  <c r="D41" i="21"/>
  <c r="E41" i="21"/>
  <c r="F41" i="21"/>
  <c r="G41" i="21"/>
  <c r="H41" i="21"/>
  <c r="I41" i="21"/>
  <c r="J41" i="21"/>
  <c r="K41" i="21"/>
  <c r="L41" i="21"/>
  <c r="M41" i="21"/>
  <c r="N41" i="21"/>
  <c r="C42" i="21"/>
  <c r="D42" i="21"/>
  <c r="E42" i="21"/>
  <c r="F42" i="21"/>
  <c r="G42" i="21"/>
  <c r="H42" i="21"/>
  <c r="I42" i="21"/>
  <c r="J42" i="21"/>
  <c r="K42" i="21"/>
  <c r="L42" i="21"/>
  <c r="M42" i="21"/>
  <c r="N42" i="21"/>
  <c r="C43" i="21"/>
  <c r="D43" i="21"/>
  <c r="E43" i="21"/>
  <c r="F43" i="21"/>
  <c r="G43" i="21"/>
  <c r="H43" i="21"/>
  <c r="I43" i="21"/>
  <c r="J43" i="21"/>
  <c r="K43" i="21"/>
  <c r="L43" i="21"/>
  <c r="M43" i="21"/>
  <c r="N43" i="21"/>
  <c r="C44" i="21"/>
  <c r="D44" i="21"/>
  <c r="E44" i="21"/>
  <c r="F44" i="21"/>
  <c r="G44" i="21"/>
  <c r="H44" i="21"/>
  <c r="I44" i="21"/>
  <c r="J44" i="21"/>
  <c r="K44" i="21"/>
  <c r="L44" i="21"/>
  <c r="M44" i="21"/>
  <c r="N44" i="21"/>
  <c r="C45" i="21"/>
  <c r="D45" i="21"/>
  <c r="E45" i="21"/>
  <c r="F45" i="21"/>
  <c r="G45" i="21"/>
  <c r="H45" i="21"/>
  <c r="I45" i="21"/>
  <c r="J45" i="21"/>
  <c r="K45" i="21"/>
  <c r="L45" i="21"/>
  <c r="M45" i="21"/>
  <c r="N45" i="21"/>
  <c r="C46" i="21"/>
  <c r="D46" i="21"/>
  <c r="E46" i="21"/>
  <c r="F46" i="21"/>
  <c r="G46" i="21"/>
  <c r="H46" i="21"/>
  <c r="I46" i="21"/>
  <c r="J46" i="21"/>
  <c r="K46" i="21"/>
  <c r="L46" i="21"/>
  <c r="M46" i="21"/>
  <c r="N46" i="21"/>
  <c r="C47" i="21"/>
  <c r="D47" i="21"/>
  <c r="E47" i="21"/>
  <c r="F47" i="21"/>
  <c r="G47" i="21"/>
  <c r="H47" i="21"/>
  <c r="I47" i="21"/>
  <c r="J47" i="21"/>
  <c r="K47" i="21"/>
  <c r="L47" i="21"/>
  <c r="M47" i="21"/>
  <c r="N47" i="21"/>
  <c r="C48" i="21"/>
  <c r="D48" i="21"/>
  <c r="E48" i="21"/>
  <c r="F48" i="21"/>
  <c r="G48" i="21"/>
  <c r="H48" i="21"/>
  <c r="I48" i="21"/>
  <c r="J48" i="21"/>
  <c r="K48" i="21"/>
  <c r="L48" i="21"/>
  <c r="M48" i="21"/>
  <c r="N48" i="21"/>
  <c r="C49" i="21"/>
  <c r="D49" i="21"/>
  <c r="E49" i="21"/>
  <c r="F49" i="21"/>
  <c r="G49" i="21"/>
  <c r="H49" i="21"/>
  <c r="I49" i="21"/>
  <c r="J49" i="21"/>
  <c r="K49" i="21"/>
  <c r="L49" i="21"/>
  <c r="M49" i="21"/>
  <c r="N49" i="21"/>
  <c r="C50" i="21"/>
  <c r="D50" i="21"/>
  <c r="E50" i="21"/>
  <c r="F50" i="21"/>
  <c r="G50" i="21"/>
  <c r="H50" i="21"/>
  <c r="I50" i="21"/>
  <c r="J50" i="21"/>
  <c r="K50" i="21"/>
  <c r="L50" i="21"/>
  <c r="M50" i="21"/>
  <c r="N50" i="21"/>
  <c r="C51" i="21"/>
  <c r="D51" i="21"/>
  <c r="E51" i="21"/>
  <c r="F51" i="21"/>
  <c r="G51" i="21"/>
  <c r="H51" i="21"/>
  <c r="I51" i="21"/>
  <c r="J51" i="21"/>
  <c r="K51" i="21"/>
  <c r="L51" i="21"/>
  <c r="M51" i="21"/>
  <c r="N51" i="21"/>
  <c r="C52" i="21"/>
  <c r="D52" i="21"/>
  <c r="E52" i="21"/>
  <c r="F52" i="21"/>
  <c r="G52" i="21"/>
  <c r="H52" i="21"/>
  <c r="I52" i="21"/>
  <c r="J52" i="21"/>
  <c r="K52" i="21"/>
  <c r="L52" i="21"/>
  <c r="M52" i="21"/>
  <c r="N52" i="21"/>
  <c r="C53" i="21"/>
  <c r="D53" i="21"/>
  <c r="E53" i="21"/>
  <c r="F53" i="21"/>
  <c r="G53" i="21"/>
  <c r="H53" i="21"/>
  <c r="I53" i="21"/>
  <c r="J53" i="21"/>
  <c r="K53" i="21"/>
  <c r="L53" i="21"/>
  <c r="M53" i="21"/>
  <c r="N53" i="21"/>
  <c r="C54" i="21"/>
  <c r="D54" i="21"/>
  <c r="E54" i="21"/>
  <c r="F54" i="21"/>
  <c r="G54" i="21"/>
  <c r="H54" i="21"/>
  <c r="I54" i="21"/>
  <c r="J54" i="21"/>
  <c r="K54" i="21"/>
  <c r="L54" i="21"/>
  <c r="M54" i="21"/>
  <c r="N54" i="21"/>
  <c r="C60" i="21"/>
  <c r="D60" i="21"/>
  <c r="E60" i="21"/>
  <c r="F60" i="21"/>
  <c r="G60" i="21"/>
  <c r="H60" i="21"/>
  <c r="I60" i="21"/>
  <c r="J60" i="21"/>
  <c r="K60" i="21"/>
  <c r="L60" i="21"/>
  <c r="M60" i="21"/>
  <c r="N60" i="21"/>
  <c r="C61" i="21"/>
  <c r="D61" i="21"/>
  <c r="E61" i="21"/>
  <c r="F61" i="21"/>
  <c r="G61" i="21"/>
  <c r="H61" i="21"/>
  <c r="I61" i="21"/>
  <c r="J61" i="21"/>
  <c r="K61" i="21"/>
  <c r="L61" i="21"/>
  <c r="M61" i="21"/>
  <c r="N61" i="21"/>
  <c r="C62" i="21"/>
  <c r="D62" i="21"/>
  <c r="E62" i="21"/>
  <c r="F62" i="21"/>
  <c r="G62" i="21"/>
  <c r="H62" i="21"/>
  <c r="I62" i="21"/>
  <c r="J62" i="21"/>
  <c r="K62" i="21"/>
  <c r="L62" i="21"/>
  <c r="M62" i="21"/>
  <c r="N62" i="21"/>
  <c r="C63" i="21"/>
  <c r="D63" i="21"/>
  <c r="E63" i="21"/>
  <c r="F63" i="21"/>
  <c r="G63" i="21"/>
  <c r="H63" i="21"/>
  <c r="I63" i="21"/>
  <c r="J63" i="21"/>
  <c r="K63" i="21"/>
  <c r="L63" i="21"/>
  <c r="M63" i="21"/>
  <c r="N63" i="21"/>
  <c r="C64" i="21"/>
  <c r="D64" i="21"/>
  <c r="E64" i="21"/>
  <c r="F64" i="21"/>
  <c r="G64" i="21"/>
  <c r="H64" i="21"/>
  <c r="I64" i="21"/>
  <c r="J64" i="21"/>
  <c r="K64" i="21"/>
  <c r="L64" i="21"/>
  <c r="M64" i="21"/>
  <c r="N64" i="21"/>
  <c r="C65" i="21"/>
  <c r="D65" i="21"/>
  <c r="E65" i="21"/>
  <c r="F65" i="21"/>
  <c r="G65" i="21"/>
  <c r="H65" i="21"/>
  <c r="I65" i="21"/>
  <c r="J65" i="21"/>
  <c r="K65" i="21"/>
  <c r="L65" i="21"/>
  <c r="M65" i="21"/>
  <c r="N65" i="21"/>
  <c r="C66" i="21"/>
  <c r="D66" i="21"/>
  <c r="E66" i="21"/>
  <c r="F66" i="21"/>
  <c r="G66" i="21"/>
  <c r="H66" i="21"/>
  <c r="I66" i="21"/>
  <c r="J66" i="21"/>
  <c r="K66" i="21"/>
  <c r="L66" i="21"/>
  <c r="M66" i="21"/>
  <c r="N66" i="21"/>
  <c r="C67" i="21"/>
  <c r="D67" i="21"/>
  <c r="E67" i="21"/>
  <c r="F67" i="21"/>
  <c r="G67" i="21"/>
  <c r="H67" i="21"/>
  <c r="I67" i="21"/>
  <c r="J67" i="21"/>
  <c r="K67" i="21"/>
  <c r="L67" i="21"/>
  <c r="M67" i="21"/>
  <c r="N67" i="21"/>
  <c r="C68" i="21"/>
  <c r="D68" i="21"/>
  <c r="E68" i="21"/>
  <c r="F68" i="21"/>
  <c r="G68" i="21"/>
  <c r="H68" i="21"/>
  <c r="I68" i="21"/>
  <c r="J68" i="21"/>
  <c r="K68" i="21"/>
  <c r="L68" i="21"/>
  <c r="M68" i="21"/>
  <c r="N68" i="21"/>
  <c r="C69" i="21"/>
  <c r="D69" i="21"/>
  <c r="E69" i="21"/>
  <c r="F69" i="21"/>
  <c r="G69" i="21"/>
  <c r="H69" i="21"/>
  <c r="I69" i="21"/>
  <c r="J69" i="21"/>
  <c r="K69" i="21"/>
  <c r="L69" i="21"/>
  <c r="M69" i="21"/>
  <c r="N69" i="21"/>
  <c r="C70" i="21"/>
  <c r="D70" i="21"/>
  <c r="E70" i="21"/>
  <c r="F70" i="21"/>
  <c r="G70" i="21"/>
  <c r="H70" i="21"/>
  <c r="I70" i="21"/>
  <c r="J70" i="21"/>
  <c r="K70" i="21"/>
  <c r="L70" i="21"/>
  <c r="M70" i="21"/>
  <c r="N70" i="21"/>
  <c r="C71" i="21"/>
  <c r="D71" i="21"/>
  <c r="E71" i="21"/>
  <c r="F71" i="21"/>
  <c r="G71" i="21"/>
  <c r="H71" i="21"/>
  <c r="I71" i="21"/>
  <c r="J71" i="21"/>
  <c r="K71" i="21"/>
  <c r="L71" i="21"/>
  <c r="M71" i="21"/>
  <c r="N71" i="21"/>
  <c r="C72" i="21"/>
  <c r="D72" i="21"/>
  <c r="E72" i="21"/>
  <c r="F72" i="21"/>
  <c r="G72" i="21"/>
  <c r="H72" i="21"/>
  <c r="I72" i="21"/>
  <c r="J72" i="21"/>
  <c r="K72" i="21"/>
  <c r="L72" i="21"/>
  <c r="M72" i="21"/>
  <c r="N72" i="21"/>
  <c r="C73" i="21"/>
  <c r="D73" i="21"/>
  <c r="E73" i="21"/>
  <c r="F73" i="21"/>
  <c r="G73" i="21"/>
  <c r="H73" i="21"/>
  <c r="I73" i="21"/>
  <c r="J73" i="21"/>
  <c r="K73" i="21"/>
  <c r="L73" i="21"/>
  <c r="M73" i="21"/>
  <c r="N73" i="21"/>
  <c r="C74" i="21"/>
  <c r="D74" i="21"/>
  <c r="E74" i="21"/>
  <c r="F74" i="21"/>
  <c r="G74" i="21"/>
  <c r="H74" i="21"/>
  <c r="I74" i="21"/>
  <c r="J74" i="21"/>
  <c r="K74" i="21"/>
  <c r="L74" i="21"/>
  <c r="M74" i="21"/>
  <c r="N74" i="21"/>
  <c r="C75" i="21"/>
  <c r="D75" i="21"/>
  <c r="E75" i="21"/>
  <c r="F75" i="21"/>
  <c r="G75" i="21"/>
  <c r="H75" i="21"/>
  <c r="I75" i="21"/>
  <c r="J75" i="21"/>
  <c r="K75" i="21"/>
  <c r="L75" i="21"/>
  <c r="M75" i="21"/>
  <c r="N75" i="21"/>
  <c r="C76" i="21"/>
  <c r="D76" i="21"/>
  <c r="E76" i="21"/>
  <c r="F76" i="21"/>
  <c r="G76" i="21"/>
  <c r="H76" i="21"/>
  <c r="I76" i="21"/>
  <c r="J76" i="21"/>
  <c r="K76" i="21"/>
  <c r="L76" i="21"/>
  <c r="M76" i="21"/>
  <c r="N76" i="21"/>
  <c r="C77" i="21"/>
  <c r="D77" i="21"/>
  <c r="E77" i="21"/>
  <c r="F77" i="21"/>
  <c r="G77" i="21"/>
  <c r="H77" i="21"/>
  <c r="I77" i="21"/>
  <c r="J77" i="21"/>
  <c r="K77" i="21"/>
  <c r="L77" i="21"/>
  <c r="M77" i="21"/>
  <c r="N77" i="21"/>
  <c r="C78" i="21"/>
  <c r="D78" i="21"/>
  <c r="E78" i="21"/>
  <c r="F78" i="21"/>
  <c r="G78" i="21"/>
  <c r="H78" i="21"/>
  <c r="I78" i="21"/>
  <c r="J78" i="21"/>
  <c r="K78" i="21"/>
  <c r="L78" i="21"/>
  <c r="M78" i="21"/>
  <c r="N78" i="21"/>
  <c r="C79" i="21"/>
  <c r="D79" i="21"/>
  <c r="E79" i="21"/>
  <c r="F79" i="21"/>
  <c r="G79" i="21"/>
  <c r="H79" i="21"/>
  <c r="I79" i="21"/>
  <c r="J79" i="21"/>
  <c r="K79" i="21"/>
  <c r="L79" i="21"/>
  <c r="M79" i="21"/>
  <c r="N79" i="21"/>
  <c r="C80" i="21"/>
  <c r="D80" i="21"/>
  <c r="E80" i="21"/>
  <c r="F80" i="21"/>
  <c r="G80" i="21"/>
  <c r="H80" i="21"/>
  <c r="I80" i="21"/>
  <c r="J80" i="21"/>
  <c r="K80" i="21"/>
  <c r="L80" i="21"/>
  <c r="M80" i="21"/>
  <c r="N80" i="21"/>
  <c r="C81" i="21"/>
  <c r="D81" i="21"/>
  <c r="E81" i="21"/>
  <c r="F81" i="21"/>
  <c r="G81" i="21"/>
  <c r="H81" i="21"/>
  <c r="I81" i="21"/>
  <c r="J81" i="21"/>
  <c r="K81" i="21"/>
  <c r="L81" i="21"/>
  <c r="M81" i="21"/>
  <c r="N81" i="21"/>
  <c r="C82" i="21"/>
  <c r="D82" i="21"/>
  <c r="E82" i="21"/>
  <c r="F82" i="21"/>
  <c r="G82" i="21"/>
  <c r="H82" i="21"/>
  <c r="I82" i="21"/>
  <c r="J82" i="21"/>
  <c r="K82" i="21"/>
  <c r="L82" i="21"/>
  <c r="M82" i="21"/>
  <c r="N82" i="21"/>
  <c r="C83" i="21"/>
  <c r="D83" i="21"/>
  <c r="E83" i="21"/>
  <c r="F83" i="21"/>
  <c r="G83" i="21"/>
  <c r="H83" i="21"/>
  <c r="I83" i="21"/>
  <c r="J83" i="21"/>
  <c r="K83" i="21"/>
  <c r="L83" i="21"/>
  <c r="M83" i="21"/>
  <c r="N83" i="21"/>
  <c r="C90" i="21"/>
  <c r="D90" i="21"/>
  <c r="E90" i="21"/>
  <c r="F90" i="21"/>
  <c r="G90" i="21"/>
  <c r="H90" i="21"/>
  <c r="I90" i="21"/>
  <c r="J90" i="21"/>
  <c r="K90" i="21"/>
  <c r="L90" i="21"/>
  <c r="M90" i="21"/>
  <c r="N90" i="21"/>
  <c r="C91" i="21"/>
  <c r="D91" i="21"/>
  <c r="E91" i="21"/>
  <c r="F91" i="21"/>
  <c r="G91" i="21"/>
  <c r="H91" i="21"/>
  <c r="I91" i="21"/>
  <c r="J91" i="21"/>
  <c r="K91" i="21"/>
  <c r="L91" i="21"/>
  <c r="M91" i="21"/>
  <c r="N91" i="21"/>
  <c r="C92" i="21"/>
  <c r="D92" i="21"/>
  <c r="E92" i="21"/>
  <c r="F92" i="21"/>
  <c r="G92" i="21"/>
  <c r="H92" i="21"/>
  <c r="I92" i="21"/>
  <c r="J92" i="21"/>
  <c r="K92" i="21"/>
  <c r="L92" i="21"/>
  <c r="M92" i="21"/>
  <c r="N92" i="21"/>
  <c r="C93" i="21"/>
  <c r="D93" i="21"/>
  <c r="E93" i="21"/>
  <c r="F93" i="21"/>
  <c r="G93" i="21"/>
  <c r="H93" i="21"/>
  <c r="I93" i="21"/>
  <c r="J93" i="21"/>
  <c r="K93" i="21"/>
  <c r="L93" i="21"/>
  <c r="M93" i="21"/>
  <c r="N93" i="21"/>
  <c r="C94" i="21"/>
  <c r="D94" i="21"/>
  <c r="E94" i="21"/>
  <c r="F94" i="21"/>
  <c r="G94" i="21"/>
  <c r="H94" i="21"/>
  <c r="I94" i="21"/>
  <c r="J94" i="21"/>
  <c r="K94" i="21"/>
  <c r="L94" i="21"/>
  <c r="M94" i="21"/>
  <c r="N94" i="21"/>
  <c r="C95" i="21"/>
  <c r="D95" i="21"/>
  <c r="E95" i="21"/>
  <c r="F95" i="21"/>
  <c r="G95" i="21"/>
  <c r="H95" i="21"/>
  <c r="I95" i="21"/>
  <c r="J95" i="21"/>
  <c r="K95" i="21"/>
  <c r="L95" i="21"/>
  <c r="M95" i="21"/>
  <c r="N95" i="21"/>
  <c r="C96" i="21"/>
  <c r="D96" i="21"/>
  <c r="E96" i="21"/>
  <c r="F96" i="21"/>
  <c r="G96" i="21"/>
  <c r="H96" i="21"/>
  <c r="I96" i="21"/>
  <c r="J96" i="21"/>
  <c r="K96" i="21"/>
  <c r="L96" i="21"/>
  <c r="M96" i="21"/>
  <c r="N96" i="21"/>
  <c r="C97" i="21"/>
  <c r="D97" i="21"/>
  <c r="E97" i="21"/>
  <c r="F97" i="21"/>
  <c r="G97" i="21"/>
  <c r="H97" i="21"/>
  <c r="I97" i="21"/>
  <c r="J97" i="21"/>
  <c r="K97" i="21"/>
  <c r="L97" i="21"/>
  <c r="M97" i="21"/>
  <c r="N97" i="21"/>
  <c r="C98" i="21"/>
  <c r="D98" i="21"/>
  <c r="E98" i="21"/>
  <c r="F98" i="21"/>
  <c r="G98" i="21"/>
  <c r="H98" i="21"/>
  <c r="I98" i="21"/>
  <c r="J98" i="21"/>
  <c r="K98" i="21"/>
  <c r="L98" i="21"/>
  <c r="M98" i="21"/>
  <c r="N98" i="21"/>
  <c r="C99" i="21"/>
  <c r="D99" i="21"/>
  <c r="E99" i="21"/>
  <c r="F99" i="21"/>
  <c r="G99" i="21"/>
  <c r="H99" i="21"/>
  <c r="I99" i="21"/>
  <c r="J99" i="21"/>
  <c r="K99" i="21"/>
  <c r="L99" i="21"/>
  <c r="M99" i="21"/>
  <c r="N99" i="21"/>
  <c r="C100" i="21"/>
  <c r="D100" i="21"/>
  <c r="E100" i="21"/>
  <c r="F100" i="21"/>
  <c r="G100" i="21"/>
  <c r="H100" i="21"/>
  <c r="I100" i="21"/>
  <c r="J100" i="21"/>
  <c r="K100" i="21"/>
  <c r="L100" i="21"/>
  <c r="M100" i="21"/>
  <c r="N100" i="21"/>
  <c r="C101" i="21"/>
  <c r="D101" i="21"/>
  <c r="E101" i="21"/>
  <c r="F101" i="21"/>
  <c r="G101" i="21"/>
  <c r="H101" i="21"/>
  <c r="I101" i="21"/>
  <c r="J101" i="21"/>
  <c r="K101" i="21"/>
  <c r="L101" i="21"/>
  <c r="M101" i="21"/>
  <c r="N101" i="21"/>
  <c r="C102" i="21"/>
  <c r="D102" i="21"/>
  <c r="E102" i="21"/>
  <c r="F102" i="21"/>
  <c r="G102" i="21"/>
  <c r="H102" i="21"/>
  <c r="I102" i="21"/>
  <c r="J102" i="21"/>
  <c r="K102" i="21"/>
  <c r="L102" i="21"/>
  <c r="M102" i="21"/>
  <c r="N102" i="21"/>
  <c r="C103" i="21"/>
  <c r="D103" i="21"/>
  <c r="E103" i="21"/>
  <c r="F103" i="21"/>
  <c r="G103" i="21"/>
  <c r="H103" i="21"/>
  <c r="I103" i="21"/>
  <c r="J103" i="21"/>
  <c r="K103" i="21"/>
  <c r="L103" i="21"/>
  <c r="M103" i="21"/>
  <c r="N103" i="21"/>
  <c r="C104" i="21"/>
  <c r="D104" i="21"/>
  <c r="E104" i="21"/>
  <c r="F104" i="21"/>
  <c r="G104" i="21"/>
  <c r="H104" i="21"/>
  <c r="I104" i="21"/>
  <c r="J104" i="21"/>
  <c r="K104" i="21"/>
  <c r="L104" i="21"/>
  <c r="M104" i="21"/>
  <c r="N104" i="21"/>
  <c r="C105" i="21"/>
  <c r="D105" i="21"/>
  <c r="E105" i="21"/>
  <c r="F105" i="21"/>
  <c r="G105" i="21"/>
  <c r="H105" i="21"/>
  <c r="I105" i="21"/>
  <c r="J105" i="21"/>
  <c r="K105" i="21"/>
  <c r="L105" i="21"/>
  <c r="M105" i="21"/>
  <c r="N105" i="21"/>
  <c r="C106" i="21"/>
  <c r="D106" i="21"/>
  <c r="E106" i="21"/>
  <c r="F106" i="21"/>
  <c r="G106" i="21"/>
  <c r="H106" i="21"/>
  <c r="I106" i="21"/>
  <c r="J106" i="21"/>
  <c r="K106" i="21"/>
  <c r="L106" i="21"/>
  <c r="M106" i="21"/>
  <c r="N106" i="21"/>
  <c r="C107" i="21"/>
  <c r="D107" i="21"/>
  <c r="E107" i="21"/>
  <c r="F107" i="21"/>
  <c r="G107" i="21"/>
  <c r="H107" i="21"/>
  <c r="I107" i="21"/>
  <c r="J107" i="21"/>
  <c r="K107" i="21"/>
  <c r="L107" i="21"/>
  <c r="M107" i="21"/>
  <c r="N107" i="21"/>
  <c r="C108" i="21"/>
  <c r="D108" i="21"/>
  <c r="E108" i="21"/>
  <c r="F108" i="21"/>
  <c r="G108" i="21"/>
  <c r="H108" i="21"/>
  <c r="I108" i="21"/>
  <c r="J108" i="21"/>
  <c r="K108" i="21"/>
  <c r="L108" i="21"/>
  <c r="M108" i="21"/>
  <c r="N108" i="21"/>
  <c r="C109" i="21"/>
  <c r="D109" i="21"/>
  <c r="E109" i="21"/>
  <c r="F109" i="21"/>
  <c r="G109" i="21"/>
  <c r="H109" i="21"/>
  <c r="I109" i="21"/>
  <c r="J109" i="21"/>
  <c r="K109" i="21"/>
  <c r="L109" i="21"/>
  <c r="M109" i="21"/>
  <c r="N109" i="21"/>
  <c r="C110" i="21"/>
  <c r="D110" i="21"/>
  <c r="E110" i="21"/>
  <c r="F110" i="21"/>
  <c r="G110" i="21"/>
  <c r="H110" i="21"/>
  <c r="I110" i="21"/>
  <c r="J110" i="21"/>
  <c r="K110" i="21"/>
  <c r="L110" i="21"/>
  <c r="M110" i="21"/>
  <c r="N110" i="21"/>
  <c r="C111" i="21"/>
  <c r="D111" i="21"/>
  <c r="E111" i="21"/>
  <c r="F111" i="21"/>
  <c r="G111" i="21"/>
  <c r="H111" i="21"/>
  <c r="I111" i="21"/>
  <c r="J111" i="21"/>
  <c r="K111" i="21"/>
  <c r="L111" i="21"/>
  <c r="M111" i="21"/>
  <c r="N111" i="21"/>
  <c r="C112" i="21"/>
  <c r="D112" i="21"/>
  <c r="E112" i="21"/>
  <c r="F112" i="21"/>
  <c r="G112" i="21"/>
  <c r="H112" i="21"/>
  <c r="I112" i="21"/>
  <c r="J112" i="21"/>
  <c r="K112" i="21"/>
  <c r="L112" i="21"/>
  <c r="M112" i="21"/>
  <c r="N112" i="21"/>
  <c r="C113" i="21"/>
  <c r="D113" i="21"/>
  <c r="E113" i="21"/>
  <c r="F113" i="21"/>
  <c r="G113" i="21"/>
  <c r="H113" i="21"/>
  <c r="I113" i="21"/>
  <c r="J113" i="21"/>
  <c r="K113" i="21"/>
  <c r="L113" i="21"/>
  <c r="M113" i="21"/>
  <c r="N113" i="21"/>
  <c r="C119" i="21"/>
  <c r="D119" i="21"/>
  <c r="E119" i="21"/>
  <c r="F119" i="21"/>
  <c r="G119" i="21"/>
  <c r="H119" i="21"/>
  <c r="I119" i="21"/>
  <c r="J119" i="21"/>
  <c r="K119" i="21"/>
  <c r="L119" i="21"/>
  <c r="M119" i="21"/>
  <c r="N119" i="21"/>
  <c r="C120" i="21"/>
  <c r="D120" i="21"/>
  <c r="E120" i="21"/>
  <c r="F120" i="21"/>
  <c r="G120" i="21"/>
  <c r="H120" i="21"/>
  <c r="I120" i="21"/>
  <c r="J120" i="21"/>
  <c r="K120" i="21"/>
  <c r="L120" i="21"/>
  <c r="M120" i="21"/>
  <c r="N120" i="21"/>
  <c r="C121" i="21"/>
  <c r="D121" i="21"/>
  <c r="E121" i="21"/>
  <c r="F121" i="21"/>
  <c r="G121" i="21"/>
  <c r="H121" i="21"/>
  <c r="I121" i="21"/>
  <c r="J121" i="21"/>
  <c r="K121" i="21"/>
  <c r="L121" i="21"/>
  <c r="M121" i="21"/>
  <c r="N121" i="21"/>
  <c r="C122" i="21"/>
  <c r="D122" i="21"/>
  <c r="E122" i="21"/>
  <c r="F122" i="21"/>
  <c r="G122" i="21"/>
  <c r="H122" i="21"/>
  <c r="I122" i="21"/>
  <c r="J122" i="21"/>
  <c r="K122" i="21"/>
  <c r="L122" i="21"/>
  <c r="M122" i="21"/>
  <c r="N122" i="21"/>
  <c r="C123" i="21"/>
  <c r="D123" i="21"/>
  <c r="E123" i="21"/>
  <c r="F123" i="21"/>
  <c r="G123" i="21"/>
  <c r="H123" i="21"/>
  <c r="I123" i="21"/>
  <c r="J123" i="21"/>
  <c r="K123" i="21"/>
  <c r="L123" i="21"/>
  <c r="M123" i="21"/>
  <c r="N123" i="21"/>
  <c r="C124" i="21"/>
  <c r="D124" i="21"/>
  <c r="E124" i="21"/>
  <c r="F124" i="21"/>
  <c r="G124" i="21"/>
  <c r="H124" i="21"/>
  <c r="I124" i="21"/>
  <c r="J124" i="21"/>
  <c r="K124" i="21"/>
  <c r="L124" i="21"/>
  <c r="M124" i="21"/>
  <c r="N124" i="21"/>
  <c r="C125" i="21"/>
  <c r="D125" i="21"/>
  <c r="E125" i="21"/>
  <c r="F125" i="21"/>
  <c r="G125" i="21"/>
  <c r="H125" i="21"/>
  <c r="I125" i="21"/>
  <c r="J125" i="21"/>
  <c r="K125" i="21"/>
  <c r="L125" i="21"/>
  <c r="M125" i="21"/>
  <c r="N125" i="21"/>
  <c r="C126" i="21"/>
  <c r="D126" i="21"/>
  <c r="E126" i="21"/>
  <c r="F126" i="21"/>
  <c r="G126" i="21"/>
  <c r="H126" i="21"/>
  <c r="I126" i="21"/>
  <c r="J126" i="21"/>
  <c r="K126" i="21"/>
  <c r="L126" i="21"/>
  <c r="M126" i="21"/>
  <c r="N126" i="21"/>
  <c r="C127" i="21"/>
  <c r="D127" i="21"/>
  <c r="E127" i="21"/>
  <c r="F127" i="21"/>
  <c r="G127" i="21"/>
  <c r="H127" i="21"/>
  <c r="I127" i="21"/>
  <c r="J127" i="21"/>
  <c r="K127" i="21"/>
  <c r="L127" i="21"/>
  <c r="M127" i="21"/>
  <c r="N127" i="21"/>
  <c r="C128" i="21"/>
  <c r="D128" i="21"/>
  <c r="E128" i="21"/>
  <c r="F128" i="21"/>
  <c r="G128" i="21"/>
  <c r="H128" i="21"/>
  <c r="I128" i="21"/>
  <c r="J128" i="21"/>
  <c r="K128" i="21"/>
  <c r="L128" i="21"/>
  <c r="M128" i="21"/>
  <c r="N128" i="21"/>
  <c r="C129" i="21"/>
  <c r="D129" i="21"/>
  <c r="E129" i="21"/>
  <c r="F129" i="21"/>
  <c r="G129" i="21"/>
  <c r="H129" i="21"/>
  <c r="I129" i="21"/>
  <c r="J129" i="21"/>
  <c r="K129" i="21"/>
  <c r="L129" i="21"/>
  <c r="M129" i="21"/>
  <c r="N129" i="21"/>
  <c r="C130" i="21"/>
  <c r="D130" i="21"/>
  <c r="E130" i="21"/>
  <c r="F130" i="21"/>
  <c r="G130" i="21"/>
  <c r="H130" i="21"/>
  <c r="I130" i="21"/>
  <c r="J130" i="21"/>
  <c r="K130" i="21"/>
  <c r="L130" i="21"/>
  <c r="M130" i="21"/>
  <c r="N130" i="21"/>
  <c r="C131" i="21"/>
  <c r="D131" i="21"/>
  <c r="E131" i="21"/>
  <c r="F131" i="21"/>
  <c r="G131" i="21"/>
  <c r="H131" i="21"/>
  <c r="I131" i="21"/>
  <c r="J131" i="21"/>
  <c r="K131" i="21"/>
  <c r="L131" i="21"/>
  <c r="M131" i="21"/>
  <c r="N131" i="21"/>
  <c r="C132" i="21"/>
  <c r="D132" i="21"/>
  <c r="E132" i="21"/>
  <c r="F132" i="21"/>
  <c r="G132" i="21"/>
  <c r="H132" i="21"/>
  <c r="I132" i="21"/>
  <c r="J132" i="21"/>
  <c r="K132" i="21"/>
  <c r="L132" i="21"/>
  <c r="M132" i="21"/>
  <c r="N132" i="21"/>
  <c r="C133" i="21"/>
  <c r="D133" i="21"/>
  <c r="E133" i="21"/>
  <c r="F133" i="21"/>
  <c r="G133" i="21"/>
  <c r="H133" i="21"/>
  <c r="I133" i="21"/>
  <c r="J133" i="21"/>
  <c r="K133" i="21"/>
  <c r="L133" i="21"/>
  <c r="M133" i="21"/>
  <c r="N133" i="21"/>
  <c r="C134" i="21"/>
  <c r="D134" i="21"/>
  <c r="E134" i="21"/>
  <c r="F134" i="21"/>
  <c r="G134" i="21"/>
  <c r="H134" i="21"/>
  <c r="I134" i="21"/>
  <c r="J134" i="21"/>
  <c r="K134" i="21"/>
  <c r="L134" i="21"/>
  <c r="M134" i="21"/>
  <c r="N134" i="21"/>
  <c r="C135" i="21"/>
  <c r="D135" i="21"/>
  <c r="E135" i="21"/>
  <c r="F135" i="21"/>
  <c r="G135" i="21"/>
  <c r="H135" i="21"/>
  <c r="I135" i="21"/>
  <c r="J135" i="21"/>
  <c r="K135" i="21"/>
  <c r="L135" i="21"/>
  <c r="M135" i="21"/>
  <c r="N135" i="21"/>
  <c r="C136" i="21"/>
  <c r="D136" i="21"/>
  <c r="E136" i="21"/>
  <c r="F136" i="21"/>
  <c r="G136" i="21"/>
  <c r="H136" i="21"/>
  <c r="I136" i="21"/>
  <c r="J136" i="21"/>
  <c r="K136" i="21"/>
  <c r="L136" i="21"/>
  <c r="M136" i="21"/>
  <c r="N136" i="21"/>
  <c r="C137" i="21"/>
  <c r="D137" i="21"/>
  <c r="E137" i="21"/>
  <c r="F137" i="21"/>
  <c r="G137" i="21"/>
  <c r="H137" i="21"/>
  <c r="I137" i="21"/>
  <c r="J137" i="21"/>
  <c r="K137" i="21"/>
  <c r="L137" i="21"/>
  <c r="M137" i="21"/>
  <c r="N137" i="21"/>
  <c r="C138" i="21"/>
  <c r="D138" i="21"/>
  <c r="E138" i="21"/>
  <c r="F138" i="21"/>
  <c r="G138" i="21"/>
  <c r="H138" i="21"/>
  <c r="I138" i="21"/>
  <c r="J138" i="21"/>
  <c r="K138" i="21"/>
  <c r="L138" i="21"/>
  <c r="M138" i="21"/>
  <c r="N138" i="21"/>
  <c r="C139" i="21"/>
  <c r="D139" i="21"/>
  <c r="E139" i="21"/>
  <c r="F139" i="21"/>
  <c r="G139" i="21"/>
  <c r="H139" i="21"/>
  <c r="I139" i="21"/>
  <c r="J139" i="21"/>
  <c r="K139" i="21"/>
  <c r="L139" i="21"/>
  <c r="M139" i="21"/>
  <c r="N139" i="21"/>
  <c r="C140" i="21"/>
  <c r="D140" i="21"/>
  <c r="E140" i="21"/>
  <c r="F140" i="21"/>
  <c r="G140" i="21"/>
  <c r="H140" i="21"/>
  <c r="I140" i="21"/>
  <c r="J140" i="21"/>
  <c r="K140" i="21"/>
  <c r="L140" i="21"/>
  <c r="M140" i="21"/>
  <c r="N140" i="21"/>
  <c r="C141" i="21"/>
  <c r="D141" i="21"/>
  <c r="E141" i="21"/>
  <c r="F141" i="21"/>
  <c r="G141" i="21"/>
  <c r="H141" i="21"/>
  <c r="I141" i="21"/>
  <c r="J141" i="21"/>
  <c r="K141" i="21"/>
  <c r="L141" i="21"/>
  <c r="M141" i="21"/>
  <c r="N141" i="21"/>
  <c r="C142" i="21"/>
  <c r="D142" i="21"/>
  <c r="E142" i="21"/>
  <c r="F142" i="21"/>
  <c r="G142" i="21"/>
  <c r="H142" i="21"/>
  <c r="I142" i="21"/>
  <c r="J142" i="21"/>
  <c r="K142" i="21"/>
  <c r="L142" i="21"/>
  <c r="M142" i="21"/>
  <c r="N142" i="21"/>
  <c r="P1" i="23"/>
  <c r="C31" i="23"/>
  <c r="D31" i="23"/>
  <c r="E31" i="23"/>
  <c r="F31" i="23"/>
  <c r="G31" i="23"/>
  <c r="H31" i="23"/>
  <c r="I31" i="23"/>
  <c r="J31" i="23"/>
  <c r="K31" i="23"/>
  <c r="L31" i="23"/>
  <c r="M31" i="23"/>
  <c r="N31" i="23"/>
  <c r="C32" i="23"/>
  <c r="D32" i="23"/>
  <c r="E32" i="23"/>
  <c r="F32" i="23"/>
  <c r="G32" i="23"/>
  <c r="H32" i="23"/>
  <c r="I32" i="23"/>
  <c r="J32" i="23"/>
  <c r="K32" i="23"/>
  <c r="L32" i="23"/>
  <c r="M32" i="23"/>
  <c r="N32" i="23"/>
  <c r="C33" i="23"/>
  <c r="D33" i="23"/>
  <c r="E33" i="23"/>
  <c r="F33" i="23"/>
  <c r="G33" i="23"/>
  <c r="H33" i="23"/>
  <c r="I33" i="23"/>
  <c r="J33" i="23"/>
  <c r="K33" i="23"/>
  <c r="L33" i="23"/>
  <c r="M33" i="23"/>
  <c r="N33" i="23"/>
  <c r="C34" i="23"/>
  <c r="D34" i="23"/>
  <c r="E34" i="23"/>
  <c r="F34" i="23"/>
  <c r="G34" i="23"/>
  <c r="H34" i="23"/>
  <c r="I34" i="23"/>
  <c r="J34" i="23"/>
  <c r="K34" i="23"/>
  <c r="L34" i="23"/>
  <c r="M34" i="23"/>
  <c r="N34" i="23"/>
  <c r="C35" i="23"/>
  <c r="D35" i="23"/>
  <c r="E35" i="23"/>
  <c r="F35" i="23"/>
  <c r="G35" i="23"/>
  <c r="H35" i="23"/>
  <c r="I35" i="23"/>
  <c r="J35" i="23"/>
  <c r="K35" i="23"/>
  <c r="L35" i="23"/>
  <c r="M35" i="23"/>
  <c r="N35" i="23"/>
  <c r="C36" i="23"/>
  <c r="D36" i="23"/>
  <c r="E36" i="23"/>
  <c r="F36" i="23"/>
  <c r="G36" i="23"/>
  <c r="H36" i="23"/>
  <c r="I36" i="23"/>
  <c r="J36" i="23"/>
  <c r="K36" i="23"/>
  <c r="L36" i="23"/>
  <c r="M36" i="23"/>
  <c r="N36" i="23"/>
  <c r="C37" i="23"/>
  <c r="D37" i="23"/>
  <c r="E37" i="23"/>
  <c r="F37" i="23"/>
  <c r="G37" i="23"/>
  <c r="H37" i="23"/>
  <c r="I37" i="23"/>
  <c r="J37" i="23"/>
  <c r="K37" i="23"/>
  <c r="L37" i="23"/>
  <c r="M37" i="23"/>
  <c r="N37" i="23"/>
  <c r="C38" i="23"/>
  <c r="D38" i="23"/>
  <c r="E38" i="23"/>
  <c r="F38" i="23"/>
  <c r="G38" i="23"/>
  <c r="H38" i="23"/>
  <c r="I38" i="23"/>
  <c r="J38" i="23"/>
  <c r="K38" i="23"/>
  <c r="L38" i="23"/>
  <c r="M38" i="23"/>
  <c r="N38" i="23"/>
  <c r="C39" i="23"/>
  <c r="D39" i="23"/>
  <c r="E39" i="23"/>
  <c r="F39" i="23"/>
  <c r="G39" i="23"/>
  <c r="H39" i="23"/>
  <c r="I39" i="23"/>
  <c r="J39" i="23"/>
  <c r="K39" i="23"/>
  <c r="L39" i="23"/>
  <c r="M39" i="23"/>
  <c r="N39" i="23"/>
  <c r="C40" i="23"/>
  <c r="D40" i="23"/>
  <c r="E40" i="23"/>
  <c r="F40" i="23"/>
  <c r="G40" i="23"/>
  <c r="H40" i="23"/>
  <c r="I40" i="23"/>
  <c r="J40" i="23"/>
  <c r="K40" i="23"/>
  <c r="L40" i="23"/>
  <c r="M40" i="23"/>
  <c r="N40" i="23"/>
  <c r="C41" i="23"/>
  <c r="D41" i="23"/>
  <c r="E41" i="23"/>
  <c r="F41" i="23"/>
  <c r="G41" i="23"/>
  <c r="H41" i="23"/>
  <c r="I41" i="23"/>
  <c r="J41" i="23"/>
  <c r="K41" i="23"/>
  <c r="L41" i="23"/>
  <c r="M41" i="23"/>
  <c r="N41" i="23"/>
  <c r="C42" i="23"/>
  <c r="D42" i="23"/>
  <c r="E42" i="23"/>
  <c r="F42" i="23"/>
  <c r="G42" i="23"/>
  <c r="H42" i="23"/>
  <c r="I42" i="23"/>
  <c r="J42" i="23"/>
  <c r="K42" i="23"/>
  <c r="L42" i="23"/>
  <c r="M42" i="23"/>
  <c r="N42" i="23"/>
  <c r="C43" i="23"/>
  <c r="D43" i="23"/>
  <c r="E43" i="23"/>
  <c r="F43" i="23"/>
  <c r="G43" i="23"/>
  <c r="H43" i="23"/>
  <c r="I43" i="23"/>
  <c r="J43" i="23"/>
  <c r="K43" i="23"/>
  <c r="L43" i="23"/>
  <c r="M43" i="23"/>
  <c r="N43" i="23"/>
  <c r="C44" i="23"/>
  <c r="D44" i="23"/>
  <c r="E44" i="23"/>
  <c r="F44" i="23"/>
  <c r="G44" i="23"/>
  <c r="H44" i="23"/>
  <c r="I44" i="23"/>
  <c r="J44" i="23"/>
  <c r="K44" i="23"/>
  <c r="L44" i="23"/>
  <c r="M44" i="23"/>
  <c r="N44" i="23"/>
  <c r="C45" i="23"/>
  <c r="D45" i="23"/>
  <c r="E45" i="23"/>
  <c r="F45" i="23"/>
  <c r="G45" i="23"/>
  <c r="H45" i="23"/>
  <c r="I45" i="23"/>
  <c r="J45" i="23"/>
  <c r="K45" i="23"/>
  <c r="L45" i="23"/>
  <c r="M45" i="23"/>
  <c r="N45" i="23"/>
  <c r="C46" i="23"/>
  <c r="D46" i="23"/>
  <c r="E46" i="23"/>
  <c r="F46" i="23"/>
  <c r="G46" i="23"/>
  <c r="H46" i="23"/>
  <c r="I46" i="23"/>
  <c r="J46" i="23"/>
  <c r="K46" i="23"/>
  <c r="L46" i="23"/>
  <c r="M46" i="23"/>
  <c r="N46" i="23"/>
  <c r="C47" i="23"/>
  <c r="D47" i="23"/>
  <c r="E47" i="23"/>
  <c r="F47" i="23"/>
  <c r="G47" i="23"/>
  <c r="H47" i="23"/>
  <c r="I47" i="23"/>
  <c r="J47" i="23"/>
  <c r="K47" i="23"/>
  <c r="L47" i="23"/>
  <c r="M47" i="23"/>
  <c r="N47" i="23"/>
  <c r="C48" i="23"/>
  <c r="D48" i="23"/>
  <c r="E48" i="23"/>
  <c r="F48" i="23"/>
  <c r="G48" i="23"/>
  <c r="H48" i="23"/>
  <c r="I48" i="23"/>
  <c r="J48" i="23"/>
  <c r="K48" i="23"/>
  <c r="L48" i="23"/>
  <c r="M48" i="23"/>
  <c r="N48" i="23"/>
  <c r="C49" i="23"/>
  <c r="D49" i="23"/>
  <c r="E49" i="23"/>
  <c r="F49" i="23"/>
  <c r="G49" i="23"/>
  <c r="H49" i="23"/>
  <c r="I49" i="23"/>
  <c r="J49" i="23"/>
  <c r="K49" i="23"/>
  <c r="L49" i="23"/>
  <c r="M49" i="23"/>
  <c r="N49" i="23"/>
  <c r="C50" i="23"/>
  <c r="D50" i="23"/>
  <c r="E50" i="23"/>
  <c r="F50" i="23"/>
  <c r="G50" i="23"/>
  <c r="H50" i="23"/>
  <c r="I50" i="23"/>
  <c r="J50" i="23"/>
  <c r="K50" i="23"/>
  <c r="L50" i="23"/>
  <c r="M50" i="23"/>
  <c r="N50" i="23"/>
  <c r="C51" i="23"/>
  <c r="D51" i="23"/>
  <c r="E51" i="23"/>
  <c r="F51" i="23"/>
  <c r="G51" i="23"/>
  <c r="H51" i="23"/>
  <c r="I51" i="23"/>
  <c r="J51" i="23"/>
  <c r="K51" i="23"/>
  <c r="L51" i="23"/>
  <c r="M51" i="23"/>
  <c r="N51" i="23"/>
  <c r="C52" i="23"/>
  <c r="D52" i="23"/>
  <c r="E52" i="23"/>
  <c r="F52" i="23"/>
  <c r="G52" i="23"/>
  <c r="H52" i="23"/>
  <c r="I52" i="23"/>
  <c r="J52" i="23"/>
  <c r="K52" i="23"/>
  <c r="L52" i="23"/>
  <c r="M52" i="23"/>
  <c r="N52" i="23"/>
  <c r="C53" i="23"/>
  <c r="D53" i="23"/>
  <c r="E53" i="23"/>
  <c r="F53" i="23"/>
  <c r="G53" i="23"/>
  <c r="H53" i="23"/>
  <c r="I53" i="23"/>
  <c r="J53" i="23"/>
  <c r="K53" i="23"/>
  <c r="L53" i="23"/>
  <c r="M53" i="23"/>
  <c r="N53" i="23"/>
  <c r="C54" i="23"/>
  <c r="D54" i="23"/>
  <c r="E54" i="23"/>
  <c r="F54" i="23"/>
  <c r="G54" i="23"/>
  <c r="H54" i="23"/>
  <c r="I54" i="23"/>
  <c r="J54" i="23"/>
  <c r="K54" i="23"/>
  <c r="L54" i="23"/>
  <c r="M54" i="23"/>
  <c r="N54" i="23"/>
  <c r="C60" i="23"/>
  <c r="D60" i="23"/>
  <c r="E60" i="23"/>
  <c r="F60" i="23"/>
  <c r="G60" i="23"/>
  <c r="H60" i="23"/>
  <c r="I60" i="23"/>
  <c r="J60" i="23"/>
  <c r="K60" i="23"/>
  <c r="L60" i="23"/>
  <c r="M60" i="23"/>
  <c r="N60" i="23"/>
  <c r="C61" i="23"/>
  <c r="D61" i="23"/>
  <c r="E61" i="23"/>
  <c r="F61" i="23"/>
  <c r="G61" i="23"/>
  <c r="H61" i="23"/>
  <c r="I61" i="23"/>
  <c r="J61" i="23"/>
  <c r="K61" i="23"/>
  <c r="L61" i="23"/>
  <c r="M61" i="23"/>
  <c r="N61" i="23"/>
  <c r="C62" i="23"/>
  <c r="D62" i="23"/>
  <c r="E62" i="23"/>
  <c r="F62" i="23"/>
  <c r="G62" i="23"/>
  <c r="H62" i="23"/>
  <c r="I62" i="23"/>
  <c r="J62" i="23"/>
  <c r="K62" i="23"/>
  <c r="L62" i="23"/>
  <c r="M62" i="23"/>
  <c r="N62" i="23"/>
  <c r="C63" i="23"/>
  <c r="D63" i="23"/>
  <c r="E63" i="23"/>
  <c r="F63" i="23"/>
  <c r="G63" i="23"/>
  <c r="H63" i="23"/>
  <c r="I63" i="23"/>
  <c r="J63" i="23"/>
  <c r="K63" i="23"/>
  <c r="L63" i="23"/>
  <c r="M63" i="23"/>
  <c r="N63" i="23"/>
  <c r="C64" i="23"/>
  <c r="D64" i="23"/>
  <c r="E64" i="23"/>
  <c r="F64" i="23"/>
  <c r="G64" i="23"/>
  <c r="H64" i="23"/>
  <c r="I64" i="23"/>
  <c r="J64" i="23"/>
  <c r="K64" i="23"/>
  <c r="L64" i="23"/>
  <c r="M64" i="23"/>
  <c r="N64" i="23"/>
  <c r="C65" i="23"/>
  <c r="D65" i="23"/>
  <c r="E65" i="23"/>
  <c r="F65" i="23"/>
  <c r="G65" i="23"/>
  <c r="H65" i="23"/>
  <c r="I65" i="23"/>
  <c r="J65" i="23"/>
  <c r="K65" i="23"/>
  <c r="L65" i="23"/>
  <c r="M65" i="23"/>
  <c r="N65" i="23"/>
  <c r="C66" i="23"/>
  <c r="D66" i="23"/>
  <c r="E66" i="23"/>
  <c r="F66" i="23"/>
  <c r="G66" i="23"/>
  <c r="H66" i="23"/>
  <c r="I66" i="23"/>
  <c r="J66" i="23"/>
  <c r="K66" i="23"/>
  <c r="L66" i="23"/>
  <c r="M66" i="23"/>
  <c r="N66" i="23"/>
  <c r="C67" i="23"/>
  <c r="D67" i="23"/>
  <c r="E67" i="23"/>
  <c r="F67" i="23"/>
  <c r="G67" i="23"/>
  <c r="H67" i="23"/>
  <c r="I67" i="23"/>
  <c r="J67" i="23"/>
  <c r="K67" i="23"/>
  <c r="L67" i="23"/>
  <c r="M67" i="23"/>
  <c r="N67" i="23"/>
  <c r="C68" i="23"/>
  <c r="D68" i="23"/>
  <c r="E68" i="23"/>
  <c r="F68" i="23"/>
  <c r="G68" i="23"/>
  <c r="H68" i="23"/>
  <c r="I68" i="23"/>
  <c r="J68" i="23"/>
  <c r="K68" i="23"/>
  <c r="L68" i="23"/>
  <c r="M68" i="23"/>
  <c r="N68" i="23"/>
  <c r="C69" i="23"/>
  <c r="D69" i="23"/>
  <c r="E69" i="23"/>
  <c r="F69" i="23"/>
  <c r="G69" i="23"/>
  <c r="H69" i="23"/>
  <c r="I69" i="23"/>
  <c r="J69" i="23"/>
  <c r="K69" i="23"/>
  <c r="L69" i="23"/>
  <c r="M69" i="23"/>
  <c r="N69" i="23"/>
  <c r="C70" i="23"/>
  <c r="D70" i="23"/>
  <c r="E70" i="23"/>
  <c r="F70" i="23"/>
  <c r="G70" i="23"/>
  <c r="H70" i="23"/>
  <c r="I70" i="23"/>
  <c r="J70" i="23"/>
  <c r="K70" i="23"/>
  <c r="L70" i="23"/>
  <c r="M70" i="23"/>
  <c r="N70" i="23"/>
  <c r="C71" i="23"/>
  <c r="D71" i="23"/>
  <c r="E71" i="23"/>
  <c r="F71" i="23"/>
  <c r="G71" i="23"/>
  <c r="H71" i="23"/>
  <c r="I71" i="23"/>
  <c r="J71" i="23"/>
  <c r="K71" i="23"/>
  <c r="L71" i="23"/>
  <c r="M71" i="23"/>
  <c r="N71" i="23"/>
  <c r="C72" i="23"/>
  <c r="D72" i="23"/>
  <c r="E72" i="23"/>
  <c r="F72" i="23"/>
  <c r="G72" i="23"/>
  <c r="H72" i="23"/>
  <c r="I72" i="23"/>
  <c r="J72" i="23"/>
  <c r="K72" i="23"/>
  <c r="L72" i="23"/>
  <c r="M72" i="23"/>
  <c r="N72" i="23"/>
  <c r="C73" i="23"/>
  <c r="D73" i="23"/>
  <c r="E73" i="23"/>
  <c r="F73" i="23"/>
  <c r="G73" i="23"/>
  <c r="H73" i="23"/>
  <c r="I73" i="23"/>
  <c r="J73" i="23"/>
  <c r="K73" i="23"/>
  <c r="L73" i="23"/>
  <c r="M73" i="23"/>
  <c r="N73" i="23"/>
  <c r="C74" i="23"/>
  <c r="D74" i="23"/>
  <c r="E74" i="23"/>
  <c r="F74" i="23"/>
  <c r="G74" i="23"/>
  <c r="H74" i="23"/>
  <c r="I74" i="23"/>
  <c r="J74" i="23"/>
  <c r="K74" i="23"/>
  <c r="L74" i="23"/>
  <c r="M74" i="23"/>
  <c r="N74" i="23"/>
  <c r="C75" i="23"/>
  <c r="D75" i="23"/>
  <c r="E75" i="23"/>
  <c r="F75" i="23"/>
  <c r="G75" i="23"/>
  <c r="H75" i="23"/>
  <c r="I75" i="23"/>
  <c r="J75" i="23"/>
  <c r="K75" i="23"/>
  <c r="L75" i="23"/>
  <c r="M75" i="23"/>
  <c r="N75" i="23"/>
  <c r="C76" i="23"/>
  <c r="D76" i="23"/>
  <c r="E76" i="23"/>
  <c r="F76" i="23"/>
  <c r="G76" i="23"/>
  <c r="H76" i="23"/>
  <c r="I76" i="23"/>
  <c r="J76" i="23"/>
  <c r="K76" i="23"/>
  <c r="L76" i="23"/>
  <c r="M76" i="23"/>
  <c r="N76" i="23"/>
  <c r="C77" i="23"/>
  <c r="D77" i="23"/>
  <c r="E77" i="23"/>
  <c r="F77" i="23"/>
  <c r="G77" i="23"/>
  <c r="H77" i="23"/>
  <c r="I77" i="23"/>
  <c r="J77" i="23"/>
  <c r="K77" i="23"/>
  <c r="L77" i="23"/>
  <c r="M77" i="23"/>
  <c r="N77" i="23"/>
  <c r="C78" i="23"/>
  <c r="D78" i="23"/>
  <c r="E78" i="23"/>
  <c r="F78" i="23"/>
  <c r="G78" i="23"/>
  <c r="H78" i="23"/>
  <c r="I78" i="23"/>
  <c r="J78" i="23"/>
  <c r="K78" i="23"/>
  <c r="L78" i="23"/>
  <c r="M78" i="23"/>
  <c r="N78" i="23"/>
  <c r="C79" i="23"/>
  <c r="D79" i="23"/>
  <c r="E79" i="23"/>
  <c r="F79" i="23"/>
  <c r="G79" i="23"/>
  <c r="H79" i="23"/>
  <c r="I79" i="23"/>
  <c r="J79" i="23"/>
  <c r="K79" i="23"/>
  <c r="L79" i="23"/>
  <c r="M79" i="23"/>
  <c r="N79" i="23"/>
  <c r="C80" i="23"/>
  <c r="D80" i="23"/>
  <c r="E80" i="23"/>
  <c r="F80" i="23"/>
  <c r="G80" i="23"/>
  <c r="H80" i="23"/>
  <c r="I80" i="23"/>
  <c r="J80" i="23"/>
  <c r="K80" i="23"/>
  <c r="L80" i="23"/>
  <c r="M80" i="23"/>
  <c r="N80" i="23"/>
  <c r="C81" i="23"/>
  <c r="D81" i="23"/>
  <c r="E81" i="23"/>
  <c r="F81" i="23"/>
  <c r="G81" i="23"/>
  <c r="H81" i="23"/>
  <c r="I81" i="23"/>
  <c r="J81" i="23"/>
  <c r="K81" i="23"/>
  <c r="L81" i="23"/>
  <c r="M81" i="23"/>
  <c r="N81" i="23"/>
  <c r="C82" i="23"/>
  <c r="D82" i="23"/>
  <c r="E82" i="23"/>
  <c r="F82" i="23"/>
  <c r="G82" i="23"/>
  <c r="H82" i="23"/>
  <c r="I82" i="23"/>
  <c r="J82" i="23"/>
  <c r="K82" i="23"/>
  <c r="L82" i="23"/>
  <c r="M82" i="23"/>
  <c r="N82" i="23"/>
  <c r="C83" i="23"/>
  <c r="D83" i="23"/>
  <c r="E83" i="23"/>
  <c r="F83" i="23"/>
  <c r="G83" i="23"/>
  <c r="H83" i="23"/>
  <c r="I83" i="23"/>
  <c r="J83" i="23"/>
  <c r="K83" i="23"/>
  <c r="L83" i="23"/>
  <c r="M83" i="23"/>
  <c r="N83" i="23"/>
  <c r="C84" i="23"/>
  <c r="D84" i="23"/>
  <c r="E84" i="23"/>
  <c r="F84" i="23"/>
  <c r="G84" i="23"/>
  <c r="H84" i="23"/>
  <c r="I84" i="23"/>
  <c r="J84" i="23"/>
  <c r="K84" i="23"/>
  <c r="L84" i="23"/>
  <c r="M84" i="23"/>
  <c r="N84" i="23"/>
  <c r="C90" i="23"/>
  <c r="D90" i="23"/>
  <c r="E90" i="23"/>
  <c r="F90" i="23"/>
  <c r="G90" i="23"/>
  <c r="H90" i="23"/>
  <c r="I90" i="23"/>
  <c r="J90" i="23"/>
  <c r="K90" i="23"/>
  <c r="L90" i="23"/>
  <c r="M90" i="23"/>
  <c r="N90" i="23"/>
  <c r="C91" i="23"/>
  <c r="D91" i="23"/>
  <c r="E91" i="23"/>
  <c r="F91" i="23"/>
  <c r="G91" i="23"/>
  <c r="H91" i="23"/>
  <c r="I91" i="23"/>
  <c r="J91" i="23"/>
  <c r="K91" i="23"/>
  <c r="L91" i="23"/>
  <c r="M91" i="23"/>
  <c r="N91" i="23"/>
  <c r="C92" i="23"/>
  <c r="D92" i="23"/>
  <c r="E92" i="23"/>
  <c r="F92" i="23"/>
  <c r="G92" i="23"/>
  <c r="H92" i="23"/>
  <c r="I92" i="23"/>
  <c r="J92" i="23"/>
  <c r="K92" i="23"/>
  <c r="L92" i="23"/>
  <c r="M92" i="23"/>
  <c r="N92" i="23"/>
  <c r="C93" i="23"/>
  <c r="D93" i="23"/>
  <c r="E93" i="23"/>
  <c r="F93" i="23"/>
  <c r="G93" i="23"/>
  <c r="H93" i="23"/>
  <c r="I93" i="23"/>
  <c r="J93" i="23"/>
  <c r="K93" i="23"/>
  <c r="L93" i="23"/>
  <c r="M93" i="23"/>
  <c r="N93" i="23"/>
  <c r="C94" i="23"/>
  <c r="D94" i="23"/>
  <c r="E94" i="23"/>
  <c r="F94" i="23"/>
  <c r="G94" i="23"/>
  <c r="H94" i="23"/>
  <c r="I94" i="23"/>
  <c r="J94" i="23"/>
  <c r="K94" i="23"/>
  <c r="L94" i="23"/>
  <c r="M94" i="23"/>
  <c r="N94" i="23"/>
  <c r="C95" i="23"/>
  <c r="D95" i="23"/>
  <c r="E95" i="23"/>
  <c r="F95" i="23"/>
  <c r="G95" i="23"/>
  <c r="H95" i="23"/>
  <c r="I95" i="23"/>
  <c r="J95" i="23"/>
  <c r="K95" i="23"/>
  <c r="L95" i="23"/>
  <c r="M95" i="23"/>
  <c r="N95" i="23"/>
  <c r="C96" i="23"/>
  <c r="D96" i="23"/>
  <c r="E96" i="23"/>
  <c r="F96" i="23"/>
  <c r="G96" i="23"/>
  <c r="H96" i="23"/>
  <c r="I96" i="23"/>
  <c r="J96" i="23"/>
  <c r="K96" i="23"/>
  <c r="L96" i="23"/>
  <c r="M96" i="23"/>
  <c r="N96" i="23"/>
  <c r="C97" i="23"/>
  <c r="D97" i="23"/>
  <c r="E97" i="23"/>
  <c r="F97" i="23"/>
  <c r="G97" i="23"/>
  <c r="H97" i="23"/>
  <c r="I97" i="23"/>
  <c r="J97" i="23"/>
  <c r="K97" i="23"/>
  <c r="L97" i="23"/>
  <c r="M97" i="23"/>
  <c r="N97" i="23"/>
  <c r="C98" i="23"/>
  <c r="D98" i="23"/>
  <c r="E98" i="23"/>
  <c r="F98" i="23"/>
  <c r="G98" i="23"/>
  <c r="H98" i="23"/>
  <c r="I98" i="23"/>
  <c r="J98" i="23"/>
  <c r="K98" i="23"/>
  <c r="L98" i="23"/>
  <c r="M98" i="23"/>
  <c r="N98" i="23"/>
  <c r="C99" i="23"/>
  <c r="D99" i="23"/>
  <c r="E99" i="23"/>
  <c r="F99" i="23"/>
  <c r="G99" i="23"/>
  <c r="H99" i="23"/>
  <c r="I99" i="23"/>
  <c r="J99" i="23"/>
  <c r="K99" i="23"/>
  <c r="L99" i="23"/>
  <c r="M99" i="23"/>
  <c r="N99" i="23"/>
  <c r="C100" i="23"/>
  <c r="D100" i="23"/>
  <c r="E100" i="23"/>
  <c r="F100" i="23"/>
  <c r="G100" i="23"/>
  <c r="H100" i="23"/>
  <c r="I100" i="23"/>
  <c r="J100" i="23"/>
  <c r="K100" i="23"/>
  <c r="L100" i="23"/>
  <c r="M100" i="23"/>
  <c r="N100" i="23"/>
  <c r="C101" i="23"/>
  <c r="D101" i="23"/>
  <c r="E101" i="23"/>
  <c r="F101" i="23"/>
  <c r="G101" i="23"/>
  <c r="H101" i="23"/>
  <c r="I101" i="23"/>
  <c r="J101" i="23"/>
  <c r="K101" i="23"/>
  <c r="L101" i="23"/>
  <c r="M101" i="23"/>
  <c r="N101" i="23"/>
  <c r="C102" i="23"/>
  <c r="D102" i="23"/>
  <c r="E102" i="23"/>
  <c r="F102" i="23"/>
  <c r="G102" i="23"/>
  <c r="H102" i="23"/>
  <c r="I102" i="23"/>
  <c r="J102" i="23"/>
  <c r="K102" i="23"/>
  <c r="L102" i="23"/>
  <c r="M102" i="23"/>
  <c r="N102" i="23"/>
  <c r="C103" i="23"/>
  <c r="D103" i="23"/>
  <c r="E103" i="23"/>
  <c r="F103" i="23"/>
  <c r="G103" i="23"/>
  <c r="H103" i="23"/>
  <c r="I103" i="23"/>
  <c r="J103" i="23"/>
  <c r="K103" i="23"/>
  <c r="L103" i="23"/>
  <c r="M103" i="23"/>
  <c r="N103" i="23"/>
  <c r="C104" i="23"/>
  <c r="D104" i="23"/>
  <c r="E104" i="23"/>
  <c r="F104" i="23"/>
  <c r="G104" i="23"/>
  <c r="H104" i="23"/>
  <c r="I104" i="23"/>
  <c r="J104" i="23"/>
  <c r="K104" i="23"/>
  <c r="L104" i="23"/>
  <c r="M104" i="23"/>
  <c r="N104" i="23"/>
  <c r="C105" i="23"/>
  <c r="D105" i="23"/>
  <c r="E105" i="23"/>
  <c r="F105" i="23"/>
  <c r="G105" i="23"/>
  <c r="H105" i="23"/>
  <c r="I105" i="23"/>
  <c r="J105" i="23"/>
  <c r="K105" i="23"/>
  <c r="L105" i="23"/>
  <c r="M105" i="23"/>
  <c r="N105" i="23"/>
  <c r="C106" i="23"/>
  <c r="D106" i="23"/>
  <c r="E106" i="23"/>
  <c r="F106" i="23"/>
  <c r="G106" i="23"/>
  <c r="H106" i="23"/>
  <c r="I106" i="23"/>
  <c r="J106" i="23"/>
  <c r="K106" i="23"/>
  <c r="L106" i="23"/>
  <c r="M106" i="23"/>
  <c r="N106" i="23"/>
  <c r="C107" i="23"/>
  <c r="D107" i="23"/>
  <c r="E107" i="23"/>
  <c r="F107" i="23"/>
  <c r="G107" i="23"/>
  <c r="H107" i="23"/>
  <c r="I107" i="23"/>
  <c r="J107" i="23"/>
  <c r="K107" i="23"/>
  <c r="L107" i="23"/>
  <c r="M107" i="23"/>
  <c r="N107" i="23"/>
  <c r="C108" i="23"/>
  <c r="D108" i="23"/>
  <c r="E108" i="23"/>
  <c r="F108" i="23"/>
  <c r="G108" i="23"/>
  <c r="H108" i="23"/>
  <c r="I108" i="23"/>
  <c r="J108" i="23"/>
  <c r="K108" i="23"/>
  <c r="L108" i="23"/>
  <c r="M108" i="23"/>
  <c r="N108" i="23"/>
  <c r="C109" i="23"/>
  <c r="D109" i="23"/>
  <c r="E109" i="23"/>
  <c r="F109" i="23"/>
  <c r="G109" i="23"/>
  <c r="H109" i="23"/>
  <c r="I109" i="23"/>
  <c r="J109" i="23"/>
  <c r="K109" i="23"/>
  <c r="L109" i="23"/>
  <c r="M109" i="23"/>
  <c r="N109" i="23"/>
  <c r="C110" i="23"/>
  <c r="D110" i="23"/>
  <c r="E110" i="23"/>
  <c r="F110" i="23"/>
  <c r="G110" i="23"/>
  <c r="H110" i="23"/>
  <c r="I110" i="23"/>
  <c r="J110" i="23"/>
  <c r="K110" i="23"/>
  <c r="L110" i="23"/>
  <c r="M110" i="23"/>
  <c r="N110" i="23"/>
  <c r="C111" i="23"/>
  <c r="D111" i="23"/>
  <c r="E111" i="23"/>
  <c r="F111" i="23"/>
  <c r="G111" i="23"/>
  <c r="H111" i="23"/>
  <c r="I111" i="23"/>
  <c r="J111" i="23"/>
  <c r="K111" i="23"/>
  <c r="L111" i="23"/>
  <c r="M111" i="23"/>
  <c r="N111" i="23"/>
  <c r="C112" i="23"/>
  <c r="D112" i="23"/>
  <c r="E112" i="23"/>
  <c r="F112" i="23"/>
  <c r="G112" i="23"/>
  <c r="H112" i="23"/>
  <c r="I112" i="23"/>
  <c r="J112" i="23"/>
  <c r="K112" i="23"/>
  <c r="L112" i="23"/>
  <c r="M112" i="23"/>
  <c r="N112" i="23"/>
  <c r="C113" i="23"/>
  <c r="D113" i="23"/>
  <c r="E113" i="23"/>
  <c r="F113" i="23"/>
  <c r="G113" i="23"/>
  <c r="H113" i="23"/>
  <c r="I113" i="23"/>
  <c r="J113" i="23"/>
  <c r="K113" i="23"/>
  <c r="L113" i="23"/>
  <c r="M113" i="23"/>
  <c r="N113" i="23"/>
  <c r="C119" i="23"/>
  <c r="D119" i="23"/>
  <c r="E119" i="23"/>
  <c r="F119" i="23"/>
  <c r="G119" i="23"/>
  <c r="H119" i="23"/>
  <c r="I119" i="23"/>
  <c r="J119" i="23"/>
  <c r="K119" i="23"/>
  <c r="L119" i="23"/>
  <c r="M119" i="23"/>
  <c r="N119" i="23"/>
  <c r="C120" i="23"/>
  <c r="D120" i="23"/>
  <c r="E120" i="23"/>
  <c r="F120" i="23"/>
  <c r="G120" i="23"/>
  <c r="H120" i="23"/>
  <c r="I120" i="23"/>
  <c r="J120" i="23"/>
  <c r="K120" i="23"/>
  <c r="L120" i="23"/>
  <c r="M120" i="23"/>
  <c r="N120" i="23"/>
  <c r="C121" i="23"/>
  <c r="D121" i="23"/>
  <c r="E121" i="23"/>
  <c r="F121" i="23"/>
  <c r="G121" i="23"/>
  <c r="H121" i="23"/>
  <c r="I121" i="23"/>
  <c r="J121" i="23"/>
  <c r="K121" i="23"/>
  <c r="L121" i="23"/>
  <c r="M121" i="23"/>
  <c r="N121" i="23"/>
  <c r="C122" i="23"/>
  <c r="D122" i="23"/>
  <c r="E122" i="23"/>
  <c r="F122" i="23"/>
  <c r="G122" i="23"/>
  <c r="H122" i="23"/>
  <c r="I122" i="23"/>
  <c r="J122" i="23"/>
  <c r="K122" i="23"/>
  <c r="L122" i="23"/>
  <c r="M122" i="23"/>
  <c r="N122" i="23"/>
  <c r="C123" i="23"/>
  <c r="D123" i="23"/>
  <c r="E123" i="23"/>
  <c r="F123" i="23"/>
  <c r="G123" i="23"/>
  <c r="H123" i="23"/>
  <c r="I123" i="23"/>
  <c r="J123" i="23"/>
  <c r="K123" i="23"/>
  <c r="L123" i="23"/>
  <c r="M123" i="23"/>
  <c r="N123" i="23"/>
  <c r="C124" i="23"/>
  <c r="D124" i="23"/>
  <c r="E124" i="23"/>
  <c r="F124" i="23"/>
  <c r="G124" i="23"/>
  <c r="H124" i="23"/>
  <c r="I124" i="23"/>
  <c r="J124" i="23"/>
  <c r="K124" i="23"/>
  <c r="L124" i="23"/>
  <c r="M124" i="23"/>
  <c r="N124" i="23"/>
  <c r="C125" i="23"/>
  <c r="D125" i="23"/>
  <c r="E125" i="23"/>
  <c r="F125" i="23"/>
  <c r="G125" i="23"/>
  <c r="H125" i="23"/>
  <c r="I125" i="23"/>
  <c r="J125" i="23"/>
  <c r="K125" i="23"/>
  <c r="L125" i="23"/>
  <c r="M125" i="23"/>
  <c r="N125" i="23"/>
  <c r="C126" i="23"/>
  <c r="D126" i="23"/>
  <c r="E126" i="23"/>
  <c r="F126" i="23"/>
  <c r="G126" i="23"/>
  <c r="H126" i="23"/>
  <c r="I126" i="23"/>
  <c r="J126" i="23"/>
  <c r="K126" i="23"/>
  <c r="L126" i="23"/>
  <c r="M126" i="23"/>
  <c r="N126" i="23"/>
  <c r="C127" i="23"/>
  <c r="D127" i="23"/>
  <c r="E127" i="23"/>
  <c r="F127" i="23"/>
  <c r="G127" i="23"/>
  <c r="H127" i="23"/>
  <c r="I127" i="23"/>
  <c r="J127" i="23"/>
  <c r="K127" i="23"/>
  <c r="L127" i="23"/>
  <c r="M127" i="23"/>
  <c r="N127" i="23"/>
  <c r="C128" i="23"/>
  <c r="D128" i="23"/>
  <c r="E128" i="23"/>
  <c r="F128" i="23"/>
  <c r="G128" i="23"/>
  <c r="H128" i="23"/>
  <c r="I128" i="23"/>
  <c r="J128" i="23"/>
  <c r="K128" i="23"/>
  <c r="L128" i="23"/>
  <c r="M128" i="23"/>
  <c r="N128" i="23"/>
  <c r="C129" i="23"/>
  <c r="D129" i="23"/>
  <c r="E129" i="23"/>
  <c r="F129" i="23"/>
  <c r="G129" i="23"/>
  <c r="H129" i="23"/>
  <c r="I129" i="23"/>
  <c r="J129" i="23"/>
  <c r="K129" i="23"/>
  <c r="L129" i="23"/>
  <c r="M129" i="23"/>
  <c r="N129" i="23"/>
  <c r="C130" i="23"/>
  <c r="D130" i="23"/>
  <c r="E130" i="23"/>
  <c r="F130" i="23"/>
  <c r="G130" i="23"/>
  <c r="H130" i="23"/>
  <c r="I130" i="23"/>
  <c r="J130" i="23"/>
  <c r="K130" i="23"/>
  <c r="L130" i="23"/>
  <c r="M130" i="23"/>
  <c r="N130" i="23"/>
  <c r="C131" i="23"/>
  <c r="D131" i="23"/>
  <c r="E131" i="23"/>
  <c r="F131" i="23"/>
  <c r="G131" i="23"/>
  <c r="H131" i="23"/>
  <c r="I131" i="23"/>
  <c r="J131" i="23"/>
  <c r="K131" i="23"/>
  <c r="L131" i="23"/>
  <c r="M131" i="23"/>
  <c r="N131" i="23"/>
  <c r="C132" i="23"/>
  <c r="D132" i="23"/>
  <c r="E132" i="23"/>
  <c r="F132" i="23"/>
  <c r="G132" i="23"/>
  <c r="H132" i="23"/>
  <c r="I132" i="23"/>
  <c r="J132" i="23"/>
  <c r="K132" i="23"/>
  <c r="L132" i="23"/>
  <c r="M132" i="23"/>
  <c r="N132" i="23"/>
  <c r="C133" i="23"/>
  <c r="D133" i="23"/>
  <c r="E133" i="23"/>
  <c r="F133" i="23"/>
  <c r="G133" i="23"/>
  <c r="H133" i="23"/>
  <c r="I133" i="23"/>
  <c r="J133" i="23"/>
  <c r="K133" i="23"/>
  <c r="L133" i="23"/>
  <c r="M133" i="23"/>
  <c r="N133" i="23"/>
  <c r="C134" i="23"/>
  <c r="D134" i="23"/>
  <c r="E134" i="23"/>
  <c r="F134" i="23"/>
  <c r="G134" i="23"/>
  <c r="H134" i="23"/>
  <c r="I134" i="23"/>
  <c r="J134" i="23"/>
  <c r="K134" i="23"/>
  <c r="L134" i="23"/>
  <c r="M134" i="23"/>
  <c r="N134" i="23"/>
  <c r="C135" i="23"/>
  <c r="D135" i="23"/>
  <c r="E135" i="23"/>
  <c r="F135" i="23"/>
  <c r="G135" i="23"/>
  <c r="H135" i="23"/>
  <c r="I135" i="23"/>
  <c r="J135" i="23"/>
  <c r="K135" i="23"/>
  <c r="L135" i="23"/>
  <c r="M135" i="23"/>
  <c r="N135" i="23"/>
  <c r="C136" i="23"/>
  <c r="D136" i="23"/>
  <c r="E136" i="23"/>
  <c r="F136" i="23"/>
  <c r="G136" i="23"/>
  <c r="H136" i="23"/>
  <c r="I136" i="23"/>
  <c r="J136" i="23"/>
  <c r="K136" i="23"/>
  <c r="L136" i="23"/>
  <c r="M136" i="23"/>
  <c r="N136" i="23"/>
  <c r="C137" i="23"/>
  <c r="D137" i="23"/>
  <c r="E137" i="23"/>
  <c r="F137" i="23"/>
  <c r="G137" i="23"/>
  <c r="H137" i="23"/>
  <c r="I137" i="23"/>
  <c r="J137" i="23"/>
  <c r="K137" i="23"/>
  <c r="L137" i="23"/>
  <c r="M137" i="23"/>
  <c r="N137" i="23"/>
  <c r="C138" i="23"/>
  <c r="D138" i="23"/>
  <c r="E138" i="23"/>
  <c r="F138" i="23"/>
  <c r="G138" i="23"/>
  <c r="H138" i="23"/>
  <c r="I138" i="23"/>
  <c r="J138" i="23"/>
  <c r="K138" i="23"/>
  <c r="L138" i="23"/>
  <c r="M138" i="23"/>
  <c r="N138" i="23"/>
  <c r="C139" i="23"/>
  <c r="D139" i="23"/>
  <c r="E139" i="23"/>
  <c r="F139" i="23"/>
  <c r="G139" i="23"/>
  <c r="H139" i="23"/>
  <c r="I139" i="23"/>
  <c r="J139" i="23"/>
  <c r="K139" i="23"/>
  <c r="L139" i="23"/>
  <c r="M139" i="23"/>
  <c r="N139" i="23"/>
  <c r="C140" i="23"/>
  <c r="D140" i="23"/>
  <c r="E140" i="23"/>
  <c r="F140" i="23"/>
  <c r="G140" i="23"/>
  <c r="H140" i="23"/>
  <c r="I140" i="23"/>
  <c r="J140" i="23"/>
  <c r="K140" i="23"/>
  <c r="L140" i="23"/>
  <c r="M140" i="23"/>
  <c r="N140" i="23"/>
  <c r="C141" i="23"/>
  <c r="D141" i="23"/>
  <c r="E141" i="23"/>
  <c r="F141" i="23"/>
  <c r="G141" i="23"/>
  <c r="H141" i="23"/>
  <c r="I141" i="23"/>
  <c r="J141" i="23"/>
  <c r="K141" i="23"/>
  <c r="L141" i="23"/>
  <c r="M141" i="23"/>
  <c r="N141" i="23"/>
  <c r="C142" i="23"/>
  <c r="D142" i="23"/>
  <c r="E142" i="23"/>
  <c r="F142" i="23"/>
  <c r="G142" i="23"/>
  <c r="H142" i="23"/>
  <c r="I142" i="23"/>
  <c r="J142" i="23"/>
  <c r="K142" i="23"/>
  <c r="L142" i="23"/>
  <c r="M142" i="23"/>
  <c r="N142" i="23"/>
</calcChain>
</file>

<file path=xl/sharedStrings.xml><?xml version="1.0" encoding="utf-8"?>
<sst xmlns="http://schemas.openxmlformats.org/spreadsheetml/2006/main" count="431" uniqueCount="52">
  <si>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</si>
  <si>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</si>
  <si>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</si>
  <si>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</si>
  <si>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</si>
  <si>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</si>
  <si>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</si>
  <si>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</si>
  <si>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</si>
  <si>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</si>
  <si>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</si>
  <si>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</si>
  <si>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WD1</t>
  </si>
  <si>
    <t>WD2</t>
  </si>
  <si>
    <t>WD3</t>
  </si>
  <si>
    <t>WD4</t>
  </si>
  <si>
    <t>WD5</t>
  </si>
  <si>
    <t>WD6</t>
  </si>
  <si>
    <t>WE1</t>
  </si>
  <si>
    <t>WE2</t>
  </si>
  <si>
    <t>WE3</t>
  </si>
  <si>
    <t>WE4</t>
  </si>
  <si>
    <t>WE5</t>
  </si>
  <si>
    <t>WE6</t>
  </si>
  <si>
    <t>Off Peak</t>
  </si>
  <si>
    <t>Old Scaler</t>
  </si>
  <si>
    <t>Hour</t>
  </si>
  <si>
    <t>Note - Each four hour block scaler is created by finding the straight average of the associated hourly scalers.</t>
  </si>
  <si>
    <t>Weekday</t>
  </si>
  <si>
    <t>Weekend</t>
  </si>
  <si>
    <t>Note:  An arbitrary price of $100 was used for this comparison to show the relative movements of the scalers on Weekdays and Weekends</t>
  </si>
  <si>
    <t>Historical 99 Weekday Scaler</t>
  </si>
  <si>
    <t>Historical 00 Weekday Scaler</t>
  </si>
  <si>
    <t>Historical 00 Weekend Scaler</t>
  </si>
  <si>
    <t>On Peak</t>
  </si>
  <si>
    <t>Check</t>
  </si>
  <si>
    <t>Historical Scalers Broken Down into Weekday</t>
  </si>
  <si>
    <t>Forward Price</t>
  </si>
  <si>
    <t>Region</t>
  </si>
  <si>
    <t>East</t>
  </si>
  <si>
    <t>West</t>
  </si>
  <si>
    <t>On</t>
  </si>
  <si>
    <t>Off</t>
  </si>
  <si>
    <t>Wholesale Hub</t>
  </si>
  <si>
    <t>NP 15 Dow Jones</t>
  </si>
  <si>
    <t>AVG WE Scaler</t>
  </si>
  <si>
    <t>Historical 99 Weekened Scaler</t>
  </si>
  <si>
    <t>Definitions:</t>
  </si>
  <si>
    <t>On Peak                 -</t>
  </si>
  <si>
    <t>Off Peak                 -</t>
  </si>
  <si>
    <t>Saturday &amp; Sunday -</t>
  </si>
  <si>
    <t>Curve Generator Purposal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</si>
</sst>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mmm\-yy_)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1"/>
      <color indexed="10"/>
      <name val="Arial"/>
      <family val="2"/>
    </font>
    <font>
      <b/>
      <sz val="10"/>
      <color indexed="9"/>
      <name val="Arial"/>
      <family val="2"/>
    </font>
    <font>
      <b/>
      <sz val="10"/>
      <color indexed="13"/>
      <name val="Arial"/>
      <family val="2"/>
    </font>
    <font>
      <b/>
      <sz val="12"/>
      <color indexed="10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sz val="10"/>
      <color indexed="8"/>
      <name val="MS Sans Serif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0" fillId="0" borderId="0" xfId="0" applyFill="1" applyBorder="1"/>
    <xf numFmtId="0" fontId="2" fillId="0" borderId="0" xfId="0" applyFont="1"/>
    <xf numFmtId="0" fontId="4" fillId="0" borderId="0" xfId="0" applyFont="1"/>
    <xf numFmtId="17" fontId="4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0" fontId="0" fillId="0" borderId="0" xfId="2" applyNumberFormat="1" applyFont="1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164" fontId="3" fillId="0" borderId="0" xfId="0" applyNumberFormat="1" applyFont="1" applyFill="1" applyBorder="1" applyAlignment="1" applyProtection="1">
      <alignment horizontal="center"/>
    </xf>
    <xf numFmtId="0" fontId="0" fillId="0" borderId="1" xfId="0" applyBorder="1"/>
    <xf numFmtId="10" fontId="0" fillId="0" borderId="0" xfId="2" applyNumberFormat="1" applyFont="1" applyFill="1" applyBorder="1"/>
    <xf numFmtId="10" fontId="0" fillId="0" borderId="0" xfId="0" applyNumberFormat="1"/>
    <xf numFmtId="0" fontId="2" fillId="0" borderId="0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8" fillId="0" borderId="0" xfId="0" applyFont="1"/>
    <xf numFmtId="10" fontId="1" fillId="0" borderId="0" xfId="2" applyNumberFormat="1"/>
    <xf numFmtId="0" fontId="9" fillId="0" borderId="0" xfId="0" applyFont="1" applyBorder="1"/>
    <xf numFmtId="0" fontId="7" fillId="0" borderId="0" xfId="0" applyFont="1"/>
    <xf numFmtId="44" fontId="2" fillId="0" borderId="0" xfId="0" applyNumberFormat="1" applyFont="1"/>
    <xf numFmtId="44" fontId="0" fillId="0" borderId="0" xfId="0" applyNumberFormat="1"/>
    <xf numFmtId="0" fontId="0" fillId="0" borderId="0" xfId="0" applyNumberFormat="1"/>
    <xf numFmtId="0" fontId="12" fillId="0" borderId="0" xfId="0" applyFont="1"/>
    <xf numFmtId="0" fontId="7" fillId="0" borderId="0" xfId="0" applyFont="1" applyAlignment="1">
      <alignment horizontal="left"/>
    </xf>
    <xf numFmtId="17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0" fontId="13" fillId="0" borderId="0" xfId="0" applyNumberFormat="1" applyFont="1"/>
    <xf numFmtId="0" fontId="10" fillId="3" borderId="2" xfId="0" applyFont="1" applyFill="1" applyBorder="1" applyAlignment="1">
      <alignment horizontal="left"/>
    </xf>
    <xf numFmtId="0" fontId="11" fillId="4" borderId="2" xfId="0" applyFont="1" applyFill="1" applyBorder="1" applyAlignment="1">
      <alignment horizontal="left"/>
    </xf>
    <xf numFmtId="44" fontId="11" fillId="4" borderId="3" xfId="1" applyFont="1" applyFill="1" applyBorder="1" applyAlignment="1">
      <alignment horizontal="left"/>
    </xf>
    <xf numFmtId="44" fontId="11" fillId="4" borderId="4" xfId="1" applyFont="1" applyFill="1" applyBorder="1" applyAlignment="1">
      <alignment horizontal="left"/>
    </xf>
    <xf numFmtId="44" fontId="11" fillId="4" borderId="5" xfId="1" applyFont="1" applyFill="1" applyBorder="1" applyAlignment="1">
      <alignment horizontal="left"/>
    </xf>
    <xf numFmtId="44" fontId="11" fillId="4" borderId="6" xfId="1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0" xfId="0" applyFont="1" applyBorder="1" applyAlignment="1">
      <alignment horizontal="center"/>
    </xf>
    <xf numFmtId="44" fontId="11" fillId="0" borderId="0" xfId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11" fillId="4" borderId="8" xfId="1" applyFont="1" applyFill="1" applyBorder="1" applyAlignment="1">
      <alignment horizontal="left"/>
    </xf>
    <xf numFmtId="44" fontId="11" fillId="4" borderId="1" xfId="1" applyFont="1" applyFill="1" applyBorder="1" applyAlignment="1">
      <alignment horizontal="left"/>
    </xf>
    <xf numFmtId="44" fontId="11" fillId="4" borderId="8" xfId="1" applyFont="1" applyFill="1" applyBorder="1"/>
    <xf numFmtId="17" fontId="2" fillId="5" borderId="0" xfId="0" applyNumberFormat="1" applyFont="1" applyFill="1" applyAlignment="1">
      <alignment horizontal="center"/>
    </xf>
    <xf numFmtId="10" fontId="13" fillId="0" borderId="0" xfId="2" applyNumberFormat="1" applyFont="1"/>
    <xf numFmtId="10" fontId="1" fillId="0" borderId="0" xfId="2" applyNumberFormat="1" applyFill="1" applyBorder="1"/>
    <xf numFmtId="44" fontId="0" fillId="0" borderId="0" xfId="0" applyNumberFormat="1" applyBorder="1"/>
    <xf numFmtId="0" fontId="14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14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 Scaled Price-January
</a:t>
            </a:r>
          </a:p>
        </c:rich>
      </c:tx>
      <c:layout>
        <c:manualLayout>
          <c:xMode val="edge"/>
          <c:yMode val="edge"/>
          <c:x val="0.29646775216398796"/>
          <c:y val="1.5184417965509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91885696884556"/>
          <c:y val="9.9783318059061529E-2"/>
          <c:w val="0.87711443774941511"/>
          <c:h val="0.74837488544296149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AVG'!$C$31:$C$54</c:f>
              <c:numCache>
                <c:formatCode>_("$"* #,##0.00_);_("$"* \(#,##0.00\);_("$"* "-"??_);_(@_)</c:formatCode>
                <c:ptCount val="24"/>
                <c:pt idx="0">
                  <c:v>69.77929771333504</c:v>
                </c:pt>
                <c:pt idx="1">
                  <c:v>64.458018137498655</c:v>
                </c:pt>
                <c:pt idx="2">
                  <c:v>61.242527824481442</c:v>
                </c:pt>
                <c:pt idx="3">
                  <c:v>61.926940075845067</c:v>
                </c:pt>
                <c:pt idx="4">
                  <c:v>66.494272449956071</c:v>
                </c:pt>
                <c:pt idx="5">
                  <c:v>76.288588998232186</c:v>
                </c:pt>
                <c:pt idx="6">
                  <c:v>74.136338927588071</c:v>
                </c:pt>
                <c:pt idx="7">
                  <c:v>79.737778782626734</c:v>
                </c:pt>
                <c:pt idx="8">
                  <c:v>79.662934167346606</c:v>
                </c:pt>
                <c:pt idx="9">
                  <c:v>82.848274489395962</c:v>
                </c:pt>
                <c:pt idx="10">
                  <c:v>80.045272465040227</c:v>
                </c:pt>
                <c:pt idx="11">
                  <c:v>78.050731487709271</c:v>
                </c:pt>
                <c:pt idx="12">
                  <c:v>76.958561134412051</c:v>
                </c:pt>
                <c:pt idx="13">
                  <c:v>75.55270683020423</c:v>
                </c:pt>
                <c:pt idx="14">
                  <c:v>73.690694847177767</c:v>
                </c:pt>
                <c:pt idx="15">
                  <c:v>72.219824466517593</c:v>
                </c:pt>
                <c:pt idx="16">
                  <c:v>76.557520454601431</c:v>
                </c:pt>
                <c:pt idx="17">
                  <c:v>93.578246908041649</c:v>
                </c:pt>
                <c:pt idx="18">
                  <c:v>93.162503167982379</c:v>
                </c:pt>
                <c:pt idx="19">
                  <c:v>86.668464100953159</c:v>
                </c:pt>
                <c:pt idx="20">
                  <c:v>81.962543177561116</c:v>
                </c:pt>
                <c:pt idx="21">
                  <c:v>75.167604592842252</c:v>
                </c:pt>
                <c:pt idx="22">
                  <c:v>84.394923654346201</c:v>
                </c:pt>
                <c:pt idx="23">
                  <c:v>75.415431146305323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7-4957-BA36-34B7C10CBE9E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AVG'!$C$60:$C$83</c:f>
              <c:numCache>
                <c:formatCode>_("$"* #,##0.00_);_("$"* \(#,##0.00\);_("$"* "-"??_);_(@_)</c:formatCode>
                <c:ptCount val="24"/>
                <c:pt idx="0">
                  <c:v>69.290182174514413</c:v>
                </c:pt>
                <c:pt idx="1">
                  <c:v>62.192704523725972</c:v>
                </c:pt>
                <c:pt idx="2">
                  <c:v>57.696765292400343</c:v>
                </c:pt>
                <c:pt idx="3">
                  <c:v>59.660346682633907</c:v>
                </c:pt>
                <c:pt idx="4">
                  <c:v>65.326408758249102</c:v>
                </c:pt>
                <c:pt idx="5">
                  <c:v>78.061093372948875</c:v>
                </c:pt>
                <c:pt idx="6">
                  <c:v>74.408968296233212</c:v>
                </c:pt>
                <c:pt idx="7">
                  <c:v>78.267097776961393</c:v>
                </c:pt>
                <c:pt idx="8">
                  <c:v>79.759247634826934</c:v>
                </c:pt>
                <c:pt idx="9">
                  <c:v>80.699394613059042</c:v>
                </c:pt>
                <c:pt idx="10">
                  <c:v>80.868440706416919</c:v>
                </c:pt>
                <c:pt idx="11">
                  <c:v>78.256384030202028</c:v>
                </c:pt>
                <c:pt idx="12">
                  <c:v>77.268106832061505</c:v>
                </c:pt>
                <c:pt idx="13">
                  <c:v>76.032132330472649</c:v>
                </c:pt>
                <c:pt idx="14">
                  <c:v>74.602594462754126</c:v>
                </c:pt>
                <c:pt idx="15">
                  <c:v>72.813725315975091</c:v>
                </c:pt>
                <c:pt idx="16">
                  <c:v>75.997039471802466</c:v>
                </c:pt>
                <c:pt idx="17">
                  <c:v>94.616363252300062</c:v>
                </c:pt>
                <c:pt idx="18">
                  <c:v>92.072959963877295</c:v>
                </c:pt>
                <c:pt idx="19">
                  <c:v>85.920594027331575</c:v>
                </c:pt>
                <c:pt idx="20">
                  <c:v>82.582049864236907</c:v>
                </c:pt>
                <c:pt idx="21">
                  <c:v>75.83490142148986</c:v>
                </c:pt>
                <c:pt idx="22">
                  <c:v>89.719128760437044</c:v>
                </c:pt>
                <c:pt idx="23">
                  <c:v>78.05337043509023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07-4957-BA36-34B7C10CBE9E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AVG'!$C$90:$C$113</c:f>
              <c:numCache>
                <c:formatCode>_("$"* #,##0.00_);_("$"* \(#,##0.00\);_("$"* "-"??_);_(@_)</c:formatCode>
                <c:ptCount val="24"/>
                <c:pt idx="0">
                  <c:v>70.249601116047202</c:v>
                </c:pt>
                <c:pt idx="1">
                  <c:v>66.636204304587793</c:v>
                </c:pt>
                <c:pt idx="2">
                  <c:v>64.651914874559409</c:v>
                </c:pt>
                <c:pt idx="3">
                  <c:v>64.10635680008653</c:v>
                </c:pt>
                <c:pt idx="4">
                  <c:v>67.617218307366599</c:v>
                </c:pt>
                <c:pt idx="5">
                  <c:v>74.584257868696909</c:v>
                </c:pt>
                <c:pt idx="6">
                  <c:v>73.874195303890872</c:v>
                </c:pt>
                <c:pt idx="7">
                  <c:v>81.151895134227999</c:v>
                </c:pt>
                <c:pt idx="8">
                  <c:v>79.570325064000201</c:v>
                </c:pt>
                <c:pt idx="9">
                  <c:v>84.91450513971995</c:v>
                </c:pt>
                <c:pt idx="10">
                  <c:v>79.253764540639523</c:v>
                </c:pt>
                <c:pt idx="11">
                  <c:v>77.85298865838935</c:v>
                </c:pt>
                <c:pt idx="12">
                  <c:v>76.660921040518417</c:v>
                </c:pt>
                <c:pt idx="13">
                  <c:v>75.091720772253893</c:v>
                </c:pt>
                <c:pt idx="14">
                  <c:v>72.813868293739006</c:v>
                </c:pt>
                <c:pt idx="15">
                  <c:v>71.648765957423834</c:v>
                </c:pt>
                <c:pt idx="16">
                  <c:v>77.096444476523558</c:v>
                </c:pt>
                <c:pt idx="17">
                  <c:v>92.580058115485457</c:v>
                </c:pt>
                <c:pt idx="18">
                  <c:v>94.21014086423726</c:v>
                </c:pt>
                <c:pt idx="19">
                  <c:v>87.38756994097389</c:v>
                </c:pt>
                <c:pt idx="20">
                  <c:v>81.36686367114207</c:v>
                </c:pt>
                <c:pt idx="21">
                  <c:v>74.525973026834905</c:v>
                </c:pt>
                <c:pt idx="22">
                  <c:v>79.275495667720378</c:v>
                </c:pt>
                <c:pt idx="23">
                  <c:v>72.878951060935222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07-4957-BA36-34B7C10CBE9E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AVG'!$C$119:$C$142</c:f>
              <c:numCache>
                <c:formatCode>_("$"* #,##0.00_);_("$"* \(#,##0.00\);_("$"* "-"??_);_(@_)</c:formatCode>
                <c:ptCount val="24"/>
                <c:pt idx="0">
                  <c:v>70.650095679498378</c:v>
                </c:pt>
                <c:pt idx="1">
                  <c:v>64.230831964856591</c:v>
                </c:pt>
                <c:pt idx="2">
                  <c:v>60.973542921876124</c:v>
                </c:pt>
                <c:pt idx="3">
                  <c:v>60.007871587076075</c:v>
                </c:pt>
                <c:pt idx="4">
                  <c:v>65.10613656841349</c:v>
                </c:pt>
                <c:pt idx="5">
                  <c:v>75.157894803931839</c:v>
                </c:pt>
                <c:pt idx="6">
                  <c:v>73.647311861129381</c:v>
                </c:pt>
                <c:pt idx="7">
                  <c:v>78.47073797173914</c:v>
                </c:pt>
                <c:pt idx="8">
                  <c:v>79.818060688879029</c:v>
                </c:pt>
                <c:pt idx="9">
                  <c:v>81.68471507783083</c:v>
                </c:pt>
                <c:pt idx="10">
                  <c:v>79.930235216427576</c:v>
                </c:pt>
                <c:pt idx="11">
                  <c:v>77.958041750093415</c:v>
                </c:pt>
                <c:pt idx="12">
                  <c:v>76.814140476681089</c:v>
                </c:pt>
                <c:pt idx="13">
                  <c:v>75.62305443841899</c:v>
                </c:pt>
                <c:pt idx="14">
                  <c:v>73.809781363036365</c:v>
                </c:pt>
                <c:pt idx="15">
                  <c:v>72.266391142413397</c:v>
                </c:pt>
                <c:pt idx="16">
                  <c:v>76.674202725442072</c:v>
                </c:pt>
                <c:pt idx="17">
                  <c:v>94.329506371023015</c:v>
                </c:pt>
                <c:pt idx="18">
                  <c:v>94.033075834089459</c:v>
                </c:pt>
                <c:pt idx="19">
                  <c:v>87.429363067308117</c:v>
                </c:pt>
                <c:pt idx="20">
                  <c:v>82.421087438581466</c:v>
                </c:pt>
                <c:pt idx="21">
                  <c:v>75.090294576907169</c:v>
                </c:pt>
                <c:pt idx="22">
                  <c:v>87.597874313148751</c:v>
                </c:pt>
                <c:pt idx="23">
                  <c:v>76.275752161198696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07-4957-BA36-34B7C10CB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477104"/>
        <c:axId val="1"/>
      </c:lineChart>
      <c:catAx>
        <c:axId val="193477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4.4546967941739117E-2"/>
              <c:y val="0.876357836866540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96"/>
          <c:min val="5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1.0752716399730133E-2"/>
              <c:y val="0.40564087993575015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477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138275462602697"/>
          <c:y val="0.87852703943304167"/>
          <c:w val="0.88633105180632676"/>
          <c:h val="0.110629330891568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 Scaled Price-October
</a:t>
            </a:r>
          </a:p>
        </c:rich>
      </c:tx>
      <c:layout>
        <c:manualLayout>
          <c:xMode val="edge"/>
          <c:yMode val="edge"/>
          <c:x val="0.29305168374239232"/>
          <c:y val="1.44033428293988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25087394695801"/>
          <c:y val="9.2592918188992623E-2"/>
          <c:w val="0.87160217278020813"/>
          <c:h val="0.75103144753294027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AVG'!$L$31:$L$54</c:f>
              <c:numCache>
                <c:formatCode>_("$"* #,##0.00_);_("$"* \(#,##0.00\);_("$"* "-"??_);_(@_)</c:formatCode>
                <c:ptCount val="24"/>
                <c:pt idx="0">
                  <c:v>50.509139805830536</c:v>
                </c:pt>
                <c:pt idx="1">
                  <c:v>46.797212806435532</c:v>
                </c:pt>
                <c:pt idx="2">
                  <c:v>45.795134522749663</c:v>
                </c:pt>
                <c:pt idx="3">
                  <c:v>44.888421072807951</c:v>
                </c:pt>
                <c:pt idx="4">
                  <c:v>46.798606749915564</c:v>
                </c:pt>
                <c:pt idx="5">
                  <c:v>53.18649828197097</c:v>
                </c:pt>
                <c:pt idx="6">
                  <c:v>64.655141888795825</c:v>
                </c:pt>
                <c:pt idx="7">
                  <c:v>67.975900176360327</c:v>
                </c:pt>
                <c:pt idx="8">
                  <c:v>71.984173059196266</c:v>
                </c:pt>
                <c:pt idx="9">
                  <c:v>85.419208805161503</c:v>
                </c:pt>
                <c:pt idx="10">
                  <c:v>79.647786244668595</c:v>
                </c:pt>
                <c:pt idx="11">
                  <c:v>79.679335994910474</c:v>
                </c:pt>
                <c:pt idx="12">
                  <c:v>78.891531759658818</c:v>
                </c:pt>
                <c:pt idx="13">
                  <c:v>79.620904041682806</c:v>
                </c:pt>
                <c:pt idx="14">
                  <c:v>80.864107051112228</c:v>
                </c:pt>
                <c:pt idx="15">
                  <c:v>83.292386155833128</c:v>
                </c:pt>
                <c:pt idx="16">
                  <c:v>80.607755785906136</c:v>
                </c:pt>
                <c:pt idx="17">
                  <c:v>77.13420603876051</c:v>
                </c:pt>
                <c:pt idx="18">
                  <c:v>94.854268221873411</c:v>
                </c:pt>
                <c:pt idx="19">
                  <c:v>98.564957418708147</c:v>
                </c:pt>
                <c:pt idx="20">
                  <c:v>91.913437655862396</c:v>
                </c:pt>
                <c:pt idx="21">
                  <c:v>64.894899701509971</c:v>
                </c:pt>
                <c:pt idx="22">
                  <c:v>59.920371488231957</c:v>
                </c:pt>
                <c:pt idx="23">
                  <c:v>52.104615272057778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D3-4F50-BEBC-79E3C12BD2B8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AVG'!$L$60:$L$83</c:f>
              <c:numCache>
                <c:formatCode>_("$"* #,##0.00_);_("$"* \(#,##0.00\);_("$"* "-"??_);_(@_)</c:formatCode>
                <c:ptCount val="24"/>
                <c:pt idx="0">
                  <c:v>50.285852604823845</c:v>
                </c:pt>
                <c:pt idx="1">
                  <c:v>46.041769646953199</c:v>
                </c:pt>
                <c:pt idx="2">
                  <c:v>45.808249413073725</c:v>
                </c:pt>
                <c:pt idx="3">
                  <c:v>44.522401361625313</c:v>
                </c:pt>
                <c:pt idx="4">
                  <c:v>46.723135733025927</c:v>
                </c:pt>
                <c:pt idx="5">
                  <c:v>53.955812787442866</c:v>
                </c:pt>
                <c:pt idx="6">
                  <c:v>56.335821097829061</c:v>
                </c:pt>
                <c:pt idx="7">
                  <c:v>58.975150931511386</c:v>
                </c:pt>
                <c:pt idx="8">
                  <c:v>66.803165221054414</c:v>
                </c:pt>
                <c:pt idx="9">
                  <c:v>92.70111724948508</c:v>
                </c:pt>
                <c:pt idx="10">
                  <c:v>74.82975680224628</c:v>
                </c:pt>
                <c:pt idx="11">
                  <c:v>76.501209970318044</c:v>
                </c:pt>
                <c:pt idx="12">
                  <c:v>76.880702975216678</c:v>
                </c:pt>
                <c:pt idx="13">
                  <c:v>76.757598448373855</c:v>
                </c:pt>
                <c:pt idx="14">
                  <c:v>81.020971381543788</c:v>
                </c:pt>
                <c:pt idx="15">
                  <c:v>87.497357638840271</c:v>
                </c:pt>
                <c:pt idx="16">
                  <c:v>81.356846199622311</c:v>
                </c:pt>
                <c:pt idx="17">
                  <c:v>75.240393118636661</c:v>
                </c:pt>
                <c:pt idx="18">
                  <c:v>106.02059844653722</c:v>
                </c:pt>
                <c:pt idx="19">
                  <c:v>108.20355383336754</c:v>
                </c:pt>
                <c:pt idx="20">
                  <c:v>101.15693968541315</c:v>
                </c:pt>
                <c:pt idx="21">
                  <c:v>59.718817000003845</c:v>
                </c:pt>
                <c:pt idx="22">
                  <c:v>60.41223745042582</c:v>
                </c:pt>
                <c:pt idx="23">
                  <c:v>52.250541002629667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3-4F50-BEBC-79E3C12BD2B8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AVG'!$L$90:$L$113</c:f>
              <c:numCache>
                <c:formatCode>_("$"* #,##0.00_);_("$"* \(#,##0.00\);_("$"* "-"??_);_(@_)</c:formatCode>
                <c:ptCount val="24"/>
                <c:pt idx="0">
                  <c:v>50.724157110503697</c:v>
                </c:pt>
                <c:pt idx="1">
                  <c:v>47.524676589640727</c:v>
                </c:pt>
                <c:pt idx="2">
                  <c:v>45.782505369104257</c:v>
                </c:pt>
                <c:pt idx="3">
                  <c:v>45.240884498391225</c:v>
                </c:pt>
                <c:pt idx="4">
                  <c:v>46.87128254395742</c:v>
                </c:pt>
                <c:pt idx="5">
                  <c:v>52.445676906331386</c:v>
                </c:pt>
                <c:pt idx="6">
                  <c:v>72.666339687504575</c:v>
                </c:pt>
                <c:pt idx="7">
                  <c:v>76.643288338066753</c:v>
                </c:pt>
                <c:pt idx="8">
                  <c:v>76.973291718147706</c:v>
                </c:pt>
                <c:pt idx="9">
                  <c:v>78.407000673590645</c:v>
                </c:pt>
                <c:pt idx="10">
                  <c:v>84.287370152186355</c:v>
                </c:pt>
                <c:pt idx="11">
                  <c:v>82.739753648221665</c:v>
                </c:pt>
                <c:pt idx="12">
                  <c:v>80.827885403936449</c:v>
                </c:pt>
                <c:pt idx="13">
                  <c:v>82.378161279684079</c:v>
                </c:pt>
                <c:pt idx="14">
                  <c:v>80.713052510696656</c:v>
                </c:pt>
                <c:pt idx="15">
                  <c:v>79.243154357381812</c:v>
                </c:pt>
                <c:pt idx="16">
                  <c:v>79.886409461586879</c:v>
                </c:pt>
                <c:pt idx="17">
                  <c:v>78.957877739620514</c:v>
                </c:pt>
                <c:pt idx="18">
                  <c:v>84.101505783308284</c:v>
                </c:pt>
                <c:pt idx="19">
                  <c:v>89.283346056443548</c:v>
                </c:pt>
                <c:pt idx="20">
                  <c:v>83.012287553332115</c:v>
                </c:pt>
                <c:pt idx="21">
                  <c:v>69.879275636293627</c:v>
                </c:pt>
                <c:pt idx="22">
                  <c:v>59.446722783897144</c:v>
                </c:pt>
                <c:pt idx="23">
                  <c:v>51.964094198173768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D3-4F50-BEBC-79E3C12BD2B8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AVG'!$L$119:$L$142</c:f>
              <c:numCache>
                <c:formatCode>_("$"* #,##0.00_);_("$"* \(#,##0.00\);_("$"* "-"??_);_(@_)</c:formatCode>
                <c:ptCount val="24"/>
                <c:pt idx="0">
                  <c:v>51.453544714198863</c:v>
                </c:pt>
                <c:pt idx="1">
                  <c:v>46.82117989884626</c:v>
                </c:pt>
                <c:pt idx="2">
                  <c:v>44.828480695330235</c:v>
                </c:pt>
                <c:pt idx="3">
                  <c:v>44.018838939838353</c:v>
                </c:pt>
                <c:pt idx="4">
                  <c:v>45.381925033048404</c:v>
                </c:pt>
                <c:pt idx="5">
                  <c:v>52.244624841345669</c:v>
                </c:pt>
                <c:pt idx="6">
                  <c:v>60.841484759561986</c:v>
                </c:pt>
                <c:pt idx="7">
                  <c:v>64.701331069354794</c:v>
                </c:pt>
                <c:pt idx="8">
                  <c:v>65.731334766561332</c:v>
                </c:pt>
                <c:pt idx="9">
                  <c:v>74.855534271563059</c:v>
                </c:pt>
                <c:pt idx="10">
                  <c:v>76.325706834561544</c:v>
                </c:pt>
                <c:pt idx="11">
                  <c:v>77.84205541957823</c:v>
                </c:pt>
                <c:pt idx="12">
                  <c:v>79.731329525686391</c:v>
                </c:pt>
                <c:pt idx="13">
                  <c:v>83.764337297924016</c:v>
                </c:pt>
                <c:pt idx="14">
                  <c:v>87.031435339698618</c:v>
                </c:pt>
                <c:pt idx="15">
                  <c:v>88.548567486046309</c:v>
                </c:pt>
                <c:pt idx="16">
                  <c:v>86.308526902485994</c:v>
                </c:pt>
                <c:pt idx="17">
                  <c:v>83.075151214562339</c:v>
                </c:pt>
                <c:pt idx="18">
                  <c:v>94.57584731292809</c:v>
                </c:pt>
                <c:pt idx="19">
                  <c:v>98.687826476934802</c:v>
                </c:pt>
                <c:pt idx="20">
                  <c:v>90.393387928544684</c:v>
                </c:pt>
                <c:pt idx="21">
                  <c:v>67.58614339400873</c:v>
                </c:pt>
                <c:pt idx="22">
                  <c:v>61.92481036344661</c:v>
                </c:pt>
                <c:pt idx="23">
                  <c:v>53.326595513945719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D3-4F50-BEBC-79E3C12BD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11824"/>
        <c:axId val="1"/>
      </c:lineChart>
      <c:catAx>
        <c:axId val="19431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2.4169211030300394E-2"/>
              <c:y val="0.858027708551331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1.0574029825756424E-2"/>
              <c:y val="0.40329359922316793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311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631432808332065"/>
          <c:y val="0.87860391259333015"/>
          <c:w val="0.87160217278020813"/>
          <c:h val="0.1049386406141916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 Scaled Price-November
</a:t>
            </a:r>
          </a:p>
        </c:rich>
      </c:tx>
      <c:layout>
        <c:manualLayout>
          <c:xMode val="edge"/>
          <c:yMode val="edge"/>
          <c:x val="0.26204867452354802"/>
          <c:y val="3.35430713642457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06049845224119"/>
          <c:y val="0.15304026309937144"/>
          <c:w val="0.80723039968173427"/>
          <c:h val="0.65828277552332359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AVG'!$M$31:$M$54</c:f>
              <c:numCache>
                <c:formatCode>_("$"* #,##0.00_);_("$"* \(#,##0.00\);_("$"* "-"??_);_(@_)</c:formatCode>
                <c:ptCount val="24"/>
                <c:pt idx="0">
                  <c:v>49.159151614320407</c:v>
                </c:pt>
                <c:pt idx="1">
                  <c:v>47.245353281558039</c:v>
                </c:pt>
                <c:pt idx="2">
                  <c:v>46.186614567072702</c:v>
                </c:pt>
                <c:pt idx="3">
                  <c:v>45.809644845943176</c:v>
                </c:pt>
                <c:pt idx="4">
                  <c:v>48.650176641729139</c:v>
                </c:pt>
                <c:pt idx="5">
                  <c:v>54.67330790305558</c:v>
                </c:pt>
                <c:pt idx="6">
                  <c:v>73.423180057289613</c:v>
                </c:pt>
                <c:pt idx="7">
                  <c:v>79.896357651042266</c:v>
                </c:pt>
                <c:pt idx="8">
                  <c:v>80.046800309177669</c:v>
                </c:pt>
                <c:pt idx="9">
                  <c:v>81.444849360079246</c:v>
                </c:pt>
                <c:pt idx="10">
                  <c:v>81.913447294429204</c:v>
                </c:pt>
                <c:pt idx="11">
                  <c:v>78.215946100615724</c:v>
                </c:pt>
                <c:pt idx="12">
                  <c:v>76.845548239822705</c:v>
                </c:pt>
                <c:pt idx="13">
                  <c:v>77.327060625721288</c:v>
                </c:pt>
                <c:pt idx="14">
                  <c:v>74.814494404139964</c:v>
                </c:pt>
                <c:pt idx="15">
                  <c:v>74.143911646450306</c:v>
                </c:pt>
                <c:pt idx="16">
                  <c:v>78.139445561083832</c:v>
                </c:pt>
                <c:pt idx="17">
                  <c:v>93.35962918510036</c:v>
                </c:pt>
                <c:pt idx="18">
                  <c:v>93.523297916923909</c:v>
                </c:pt>
                <c:pt idx="19">
                  <c:v>86.342482232871475</c:v>
                </c:pt>
                <c:pt idx="20">
                  <c:v>78.962621970079937</c:v>
                </c:pt>
                <c:pt idx="21">
                  <c:v>71.600927445172047</c:v>
                </c:pt>
                <c:pt idx="22">
                  <c:v>56.191613705547027</c:v>
                </c:pt>
                <c:pt idx="23">
                  <c:v>52.084137440773858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3-4BE7-A455-1EC83559E8CC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AVG'!$M$60:$M$83</c:f>
              <c:numCache>
                <c:formatCode>_("$"* #,##0.00_);_("$"* \(#,##0.00\);_("$"* "-"??_);_(@_)</c:formatCode>
                <c:ptCount val="24"/>
                <c:pt idx="0">
                  <c:v>48.702775027583748</c:v>
                </c:pt>
                <c:pt idx="1">
                  <c:v>46.755074212682203</c:v>
                </c:pt>
                <c:pt idx="2">
                  <c:v>45.980505934941441</c:v>
                </c:pt>
                <c:pt idx="3">
                  <c:v>45.066474348587143</c:v>
                </c:pt>
                <c:pt idx="4">
                  <c:v>47.928206749842978</c:v>
                </c:pt>
                <c:pt idx="5">
                  <c:v>55.562455609093796</c:v>
                </c:pt>
                <c:pt idx="6">
                  <c:v>68.319501834339022</c:v>
                </c:pt>
                <c:pt idx="7">
                  <c:v>80.445064665029676</c:v>
                </c:pt>
                <c:pt idx="8">
                  <c:v>80.261545661988777</c:v>
                </c:pt>
                <c:pt idx="9">
                  <c:v>83.511926373900778</c:v>
                </c:pt>
                <c:pt idx="10">
                  <c:v>84.162438198801823</c:v>
                </c:pt>
                <c:pt idx="11">
                  <c:v>78.3692195816636</c:v>
                </c:pt>
                <c:pt idx="12">
                  <c:v>76.565928235981687</c:v>
                </c:pt>
                <c:pt idx="13">
                  <c:v>77.654069842256362</c:v>
                </c:pt>
                <c:pt idx="14">
                  <c:v>74.259269481310156</c:v>
                </c:pt>
                <c:pt idx="15">
                  <c:v>72.697592810853138</c:v>
                </c:pt>
                <c:pt idx="16">
                  <c:v>77.767823605973348</c:v>
                </c:pt>
                <c:pt idx="17">
                  <c:v>99.77851845824614</c:v>
                </c:pt>
                <c:pt idx="18">
                  <c:v>98.198216710343104</c:v>
                </c:pt>
                <c:pt idx="19">
                  <c:v>88.2037437865675</c:v>
                </c:pt>
                <c:pt idx="20">
                  <c:v>75.895523511514369</c:v>
                </c:pt>
                <c:pt idx="21">
                  <c:v>63.909617241229398</c:v>
                </c:pt>
                <c:pt idx="22">
                  <c:v>57.299949668443936</c:v>
                </c:pt>
                <c:pt idx="23">
                  <c:v>52.704558448824834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E3-4BE7-A455-1EC83559E8CC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AVG'!$M$90:$M$113</c:f>
              <c:numCache>
                <c:formatCode>_("$"* #,##0.00_);_("$"* \(#,##0.00\);_("$"* "-"??_);_(@_)</c:formatCode>
                <c:ptCount val="24"/>
                <c:pt idx="0">
                  <c:v>49.615528201057067</c:v>
                </c:pt>
                <c:pt idx="1">
                  <c:v>47.735632350433896</c:v>
                </c:pt>
                <c:pt idx="2">
                  <c:v>46.392723199203992</c:v>
                </c:pt>
                <c:pt idx="3">
                  <c:v>46.552815343299251</c:v>
                </c:pt>
                <c:pt idx="4">
                  <c:v>49.372146533615336</c:v>
                </c:pt>
                <c:pt idx="5">
                  <c:v>53.784160197017364</c:v>
                </c:pt>
                <c:pt idx="6">
                  <c:v>78.526858280240205</c:v>
                </c:pt>
                <c:pt idx="7">
                  <c:v>79.347650637054855</c:v>
                </c:pt>
                <c:pt idx="8">
                  <c:v>79.832054956366548</c:v>
                </c:pt>
                <c:pt idx="9">
                  <c:v>79.3777723462577</c:v>
                </c:pt>
                <c:pt idx="10">
                  <c:v>79.664456390056614</c:v>
                </c:pt>
                <c:pt idx="11">
                  <c:v>78.062672619567806</c:v>
                </c:pt>
                <c:pt idx="12">
                  <c:v>77.125168243663722</c:v>
                </c:pt>
                <c:pt idx="13">
                  <c:v>77.00005140918617</c:v>
                </c:pt>
                <c:pt idx="14">
                  <c:v>75.369719326969772</c:v>
                </c:pt>
                <c:pt idx="15">
                  <c:v>75.590230482047446</c:v>
                </c:pt>
                <c:pt idx="16">
                  <c:v>78.511067516194288</c:v>
                </c:pt>
                <c:pt idx="17">
                  <c:v>86.940739911954594</c:v>
                </c:pt>
                <c:pt idx="18">
                  <c:v>88.848379123504742</c:v>
                </c:pt>
                <c:pt idx="19">
                  <c:v>84.481220679175451</c:v>
                </c:pt>
                <c:pt idx="20">
                  <c:v>82.029720428645533</c:v>
                </c:pt>
                <c:pt idx="21">
                  <c:v>79.292237649114611</c:v>
                </c:pt>
                <c:pt idx="22">
                  <c:v>55.083277742650125</c:v>
                </c:pt>
                <c:pt idx="23">
                  <c:v>51.463716432722919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E3-4BE7-A455-1EC83559E8CC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AVG'!$M$119:$M$142</c:f>
              <c:numCache>
                <c:formatCode>_("$"* #,##0.00_);_("$"* \(#,##0.00\);_("$"* "-"??_);_(@_)</c:formatCode>
                <c:ptCount val="24"/>
                <c:pt idx="0">
                  <c:v>50.724694844816419</c:v>
                </c:pt>
                <c:pt idx="1">
                  <c:v>45.113826658869549</c:v>
                </c:pt>
                <c:pt idx="2">
                  <c:v>41.307912267089151</c:v>
                </c:pt>
                <c:pt idx="3">
                  <c:v>41.065190201816442</c:v>
                </c:pt>
                <c:pt idx="4">
                  <c:v>46.239203045147178</c:v>
                </c:pt>
                <c:pt idx="5">
                  <c:v>57.053472188859409</c:v>
                </c:pt>
                <c:pt idx="6">
                  <c:v>67.620074836912508</c:v>
                </c:pt>
                <c:pt idx="7">
                  <c:v>75.848712745020975</c:v>
                </c:pt>
                <c:pt idx="8">
                  <c:v>75.584921792589896</c:v>
                </c:pt>
                <c:pt idx="9">
                  <c:v>77.601676970296026</c:v>
                </c:pt>
                <c:pt idx="10">
                  <c:v>79.605786759599283</c:v>
                </c:pt>
                <c:pt idx="11">
                  <c:v>77.330231983354579</c:v>
                </c:pt>
                <c:pt idx="12">
                  <c:v>75.604081489137656</c:v>
                </c:pt>
                <c:pt idx="13">
                  <c:v>75.81939659206148</c:v>
                </c:pt>
                <c:pt idx="14">
                  <c:v>73.605193951035346</c:v>
                </c:pt>
                <c:pt idx="15">
                  <c:v>73.673690301729152</c:v>
                </c:pt>
                <c:pt idx="16">
                  <c:v>79.891387853943655</c:v>
                </c:pt>
                <c:pt idx="17">
                  <c:v>99.760954547902656</c:v>
                </c:pt>
                <c:pt idx="18">
                  <c:v>99.275180694973102</c:v>
                </c:pt>
                <c:pt idx="19">
                  <c:v>91.938926715499619</c:v>
                </c:pt>
                <c:pt idx="20">
                  <c:v>83.074794846052498</c:v>
                </c:pt>
                <c:pt idx="21">
                  <c:v>73.764987919891951</c:v>
                </c:pt>
                <c:pt idx="22">
                  <c:v>63.385895979669762</c:v>
                </c:pt>
                <c:pt idx="23">
                  <c:v>55.109804813732076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E3-4BE7-A455-1EC83559E8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07560"/>
        <c:axId val="1"/>
      </c:lineChart>
      <c:catAx>
        <c:axId val="194307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5.5722994007880902E-2"/>
              <c:y val="0.85115543586773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1.3554241785700761E-2"/>
              <c:y val="0.41719195009280702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307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3674779087258003E-2"/>
          <c:y val="0.85534831978826764"/>
          <c:w val="0.86897750114992667"/>
          <c:h val="0.1069185399735334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 Scaled Price-December
</a:t>
            </a:r>
          </a:p>
        </c:rich>
      </c:tx>
      <c:layout>
        <c:manualLayout>
          <c:xMode val="edge"/>
          <c:yMode val="edge"/>
          <c:x val="0.26315847441510754"/>
          <c:y val="1.4492782925690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78220332076037"/>
          <c:y val="0.12629425120958532"/>
          <c:w val="0.82556572830796604"/>
          <c:h val="0.69151278531149973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AVG'!$N$31:$N$54</c:f>
              <c:numCache>
                <c:formatCode>_("$"* #,##0.00_);_("$"* \(#,##0.00\);_("$"* "-"??_);_(@_)</c:formatCode>
                <c:ptCount val="24"/>
                <c:pt idx="0">
                  <c:v>49.981686406687295</c:v>
                </c:pt>
                <c:pt idx="1">
                  <c:v>47.785493390997601</c:v>
                </c:pt>
                <c:pt idx="2">
                  <c:v>46.07096890079228</c:v>
                </c:pt>
                <c:pt idx="3">
                  <c:v>46.510155737339396</c:v>
                </c:pt>
                <c:pt idx="4">
                  <c:v>47.911307369499283</c:v>
                </c:pt>
                <c:pt idx="5">
                  <c:v>51.865398510694774</c:v>
                </c:pt>
                <c:pt idx="6">
                  <c:v>74.001598885815469</c:v>
                </c:pt>
                <c:pt idx="7">
                  <c:v>79.636360509006934</c:v>
                </c:pt>
                <c:pt idx="8">
                  <c:v>79.7527614048755</c:v>
                </c:pt>
                <c:pt idx="9">
                  <c:v>80.471394082090143</c:v>
                </c:pt>
                <c:pt idx="10">
                  <c:v>76.695636832796325</c:v>
                </c:pt>
                <c:pt idx="11">
                  <c:v>75.479142029137577</c:v>
                </c:pt>
                <c:pt idx="12">
                  <c:v>75.287923005320607</c:v>
                </c:pt>
                <c:pt idx="13">
                  <c:v>74.340481476550138</c:v>
                </c:pt>
                <c:pt idx="14">
                  <c:v>72.851412344145317</c:v>
                </c:pt>
                <c:pt idx="15">
                  <c:v>71.550375537286342</c:v>
                </c:pt>
                <c:pt idx="16">
                  <c:v>79.059322673558754</c:v>
                </c:pt>
                <c:pt idx="17">
                  <c:v>92.453389192252018</c:v>
                </c:pt>
                <c:pt idx="18">
                  <c:v>92.796488904798451</c:v>
                </c:pt>
                <c:pt idx="19">
                  <c:v>88.64720474392837</c:v>
                </c:pt>
                <c:pt idx="20">
                  <c:v>84.745088428155654</c:v>
                </c:pt>
                <c:pt idx="21">
                  <c:v>82.231419950282358</c:v>
                </c:pt>
                <c:pt idx="22">
                  <c:v>56.068255519012354</c:v>
                </c:pt>
                <c:pt idx="23">
                  <c:v>53.80673416497681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4-45A5-8EC7-E06D7A76593E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AVG'!$N$60:$N$83</c:f>
              <c:numCache>
                <c:formatCode>_("$"* #,##0.00_);_("$"* \(#,##0.00\);_("$"* "-"??_);_(@_)</c:formatCode>
                <c:ptCount val="24"/>
                <c:pt idx="0">
                  <c:v>49.732371697577086</c:v>
                </c:pt>
                <c:pt idx="1">
                  <c:v>46.686642387121466</c:v>
                </c:pt>
                <c:pt idx="2">
                  <c:v>45.371914032075004</c:v>
                </c:pt>
                <c:pt idx="3">
                  <c:v>45.146988099368386</c:v>
                </c:pt>
                <c:pt idx="4">
                  <c:v>46.968220632169178</c:v>
                </c:pt>
                <c:pt idx="5">
                  <c:v>51.80467961668046</c:v>
                </c:pt>
                <c:pt idx="6">
                  <c:v>72.946801848216666</c:v>
                </c:pt>
                <c:pt idx="7">
                  <c:v>77.192514208525949</c:v>
                </c:pt>
                <c:pt idx="8">
                  <c:v>78.061578889078433</c:v>
                </c:pt>
                <c:pt idx="9">
                  <c:v>78.053374118528865</c:v>
                </c:pt>
                <c:pt idx="10">
                  <c:v>77.210315630343274</c:v>
                </c:pt>
                <c:pt idx="11">
                  <c:v>74.605099524443347</c:v>
                </c:pt>
                <c:pt idx="12">
                  <c:v>73.549907426268092</c:v>
                </c:pt>
                <c:pt idx="13">
                  <c:v>72.194655147995206</c:v>
                </c:pt>
                <c:pt idx="14">
                  <c:v>70.988663762532113</c:v>
                </c:pt>
                <c:pt idx="15">
                  <c:v>70.162756541354668</c:v>
                </c:pt>
                <c:pt idx="16">
                  <c:v>76.70997114058089</c:v>
                </c:pt>
                <c:pt idx="17">
                  <c:v>100.82535765149828</c:v>
                </c:pt>
                <c:pt idx="18">
                  <c:v>99.828459715508743</c:v>
                </c:pt>
                <c:pt idx="19">
                  <c:v>91.374148761672899</c:v>
                </c:pt>
                <c:pt idx="20">
                  <c:v>86.230682495217721</c:v>
                </c:pt>
                <c:pt idx="21">
                  <c:v>80.065713138234344</c:v>
                </c:pt>
                <c:pt idx="22">
                  <c:v>60.066521119030412</c:v>
                </c:pt>
                <c:pt idx="23">
                  <c:v>54.222662415977652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A4-45A5-8EC7-E06D7A76593E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AVG'!$N$90:$N$113</c:f>
              <c:numCache>
                <c:formatCode>_("$"* #,##0.00_);_("$"* \(#,##0.00\);_("$"* "-"??_);_(@_)</c:formatCode>
                <c:ptCount val="24"/>
                <c:pt idx="0">
                  <c:v>50.24059014307096</c:v>
                </c:pt>
                <c:pt idx="1">
                  <c:v>48.926607895022833</c:v>
                </c:pt>
                <c:pt idx="2">
                  <c:v>46.79691049522944</c:v>
                </c:pt>
                <c:pt idx="3">
                  <c:v>47.92575289984773</c:v>
                </c:pt>
                <c:pt idx="4">
                  <c:v>48.890666673649797</c:v>
                </c:pt>
                <c:pt idx="5">
                  <c:v>51.928452746786554</c:v>
                </c:pt>
                <c:pt idx="6">
                  <c:v>75.096965040244982</c:v>
                </c:pt>
                <c:pt idx="7">
                  <c:v>82.174200897967964</c:v>
                </c:pt>
                <c:pt idx="8">
                  <c:v>81.508989402049394</c:v>
                </c:pt>
                <c:pt idx="9">
                  <c:v>82.982414813480688</c:v>
                </c:pt>
                <c:pt idx="10">
                  <c:v>76.161162696882158</c:v>
                </c:pt>
                <c:pt idx="11">
                  <c:v>76.386801553243089</c:v>
                </c:pt>
                <c:pt idx="12">
                  <c:v>77.092785337413588</c:v>
                </c:pt>
                <c:pt idx="13">
                  <c:v>76.568839586972516</c:v>
                </c:pt>
                <c:pt idx="14">
                  <c:v>74.785805101974361</c:v>
                </c:pt>
                <c:pt idx="15">
                  <c:v>72.991364494599992</c:v>
                </c:pt>
                <c:pt idx="16">
                  <c:v>81.499033880881882</c:v>
                </c:pt>
                <c:pt idx="17">
                  <c:v>83.759421946111587</c:v>
                </c:pt>
                <c:pt idx="18">
                  <c:v>85.494057678291639</c:v>
                </c:pt>
                <c:pt idx="19">
                  <c:v>85.815378263962856</c:v>
                </c:pt>
                <c:pt idx="20">
                  <c:v>83.20235612774502</c:v>
                </c:pt>
                <c:pt idx="21">
                  <c:v>84.480423178178356</c:v>
                </c:pt>
                <c:pt idx="22">
                  <c:v>51.916210472839822</c:v>
                </c:pt>
                <c:pt idx="23">
                  <c:v>53.374808673552899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A4-45A5-8EC7-E06D7A76593E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AVG'!$N$119:$N$142</c:f>
              <c:numCache>
                <c:formatCode>_("$"* #,##0.00_);_("$"* \(#,##0.00\);_("$"* "-"??_);_(@_)</c:formatCode>
                <c:ptCount val="24"/>
                <c:pt idx="0">
                  <c:v>50.764547248201822</c:v>
                </c:pt>
                <c:pt idx="1">
                  <c:v>46.784231062708315</c:v>
                </c:pt>
                <c:pt idx="2">
                  <c:v>44.016218266449457</c:v>
                </c:pt>
                <c:pt idx="3">
                  <c:v>44.176017442522195</c:v>
                </c:pt>
                <c:pt idx="4">
                  <c:v>46.615970317344335</c:v>
                </c:pt>
                <c:pt idx="5">
                  <c:v>52.279927356225542</c:v>
                </c:pt>
                <c:pt idx="6">
                  <c:v>73.07237082293851</c:v>
                </c:pt>
                <c:pt idx="7">
                  <c:v>78.876246572201183</c:v>
                </c:pt>
                <c:pt idx="8">
                  <c:v>79.098025480333973</c:v>
                </c:pt>
                <c:pt idx="9">
                  <c:v>79.727465351528323</c:v>
                </c:pt>
                <c:pt idx="10">
                  <c:v>75.626051890245435</c:v>
                </c:pt>
                <c:pt idx="11">
                  <c:v>73.831408706836726</c:v>
                </c:pt>
                <c:pt idx="12">
                  <c:v>72.947683923833495</c:v>
                </c:pt>
                <c:pt idx="13">
                  <c:v>72.122831140267053</c:v>
                </c:pt>
                <c:pt idx="14">
                  <c:v>70.530695037759415</c:v>
                </c:pt>
                <c:pt idx="15">
                  <c:v>69.522196582628766</c:v>
                </c:pt>
                <c:pt idx="16">
                  <c:v>79.200094373974139</c:v>
                </c:pt>
                <c:pt idx="17">
                  <c:v>95.287935215893015</c:v>
                </c:pt>
                <c:pt idx="18">
                  <c:v>96.970397893851938</c:v>
                </c:pt>
                <c:pt idx="19">
                  <c:v>92.410397986186268</c:v>
                </c:pt>
                <c:pt idx="20">
                  <c:v>87.357311394677382</c:v>
                </c:pt>
                <c:pt idx="21">
                  <c:v>83.418887626844679</c:v>
                </c:pt>
                <c:pt idx="22">
                  <c:v>59.492131424253934</c:v>
                </c:pt>
                <c:pt idx="23">
                  <c:v>55.870956882294479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A4-45A5-8EC7-E06D7A765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08544"/>
        <c:axId val="1"/>
      </c:lineChart>
      <c:catAx>
        <c:axId val="194308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3.9097830484530256E-2"/>
              <c:y val="0.844722204811652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1.0526338976604302E-2"/>
              <c:y val="0.40786831948013613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308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3684372836230111E-2"/>
          <c:y val="0.88405975846709706"/>
          <c:w val="0.86767108421438333"/>
          <c:h val="0.1055902756014565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 Scaled Price-January
</a:t>
            </a:r>
          </a:p>
        </c:rich>
      </c:tx>
      <c:layout>
        <c:manualLayout>
          <c:xMode val="edge"/>
          <c:yMode val="edge"/>
          <c:x val="0.29646775216398796"/>
          <c:y val="1.5184417965509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91885696884556"/>
          <c:y val="9.9783318059061529E-2"/>
          <c:w val="0.87711443774941511"/>
          <c:h val="0.74837488544296149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AVG'!$C$31:$C$54</c:f>
              <c:numCache>
                <c:formatCode>_("$"* #,##0.00_);_("$"* \(#,##0.00\);_("$"* "-"??_);_(@_)</c:formatCode>
                <c:ptCount val="24"/>
                <c:pt idx="0">
                  <c:v>46.601925989295076</c:v>
                </c:pt>
                <c:pt idx="1">
                  <c:v>43.593289077744082</c:v>
                </c:pt>
                <c:pt idx="2">
                  <c:v>41.047906791553039</c:v>
                </c:pt>
                <c:pt idx="3">
                  <c:v>39.469672352984887</c:v>
                </c:pt>
                <c:pt idx="4">
                  <c:v>40.076870327983073</c:v>
                </c:pt>
                <c:pt idx="5">
                  <c:v>40.713869868515516</c:v>
                </c:pt>
                <c:pt idx="6">
                  <c:v>41.138237696719756</c:v>
                </c:pt>
                <c:pt idx="7">
                  <c:v>47.710786396247272</c:v>
                </c:pt>
                <c:pt idx="8">
                  <c:v>53.082894348124753</c:v>
                </c:pt>
                <c:pt idx="9">
                  <c:v>54.274791451661983</c:v>
                </c:pt>
                <c:pt idx="10">
                  <c:v>54.963957715060999</c:v>
                </c:pt>
                <c:pt idx="11">
                  <c:v>54.925660719935834</c:v>
                </c:pt>
                <c:pt idx="12">
                  <c:v>53.471881107126364</c:v>
                </c:pt>
                <c:pt idx="13">
                  <c:v>51.515136394745568</c:v>
                </c:pt>
                <c:pt idx="14">
                  <c:v>49.70129828303493</c:v>
                </c:pt>
                <c:pt idx="15">
                  <c:v>47.127471936965314</c:v>
                </c:pt>
                <c:pt idx="16">
                  <c:v>50.809163213929374</c:v>
                </c:pt>
                <c:pt idx="17">
                  <c:v>61.480168381847733</c:v>
                </c:pt>
                <c:pt idx="18">
                  <c:v>62.044946166322255</c:v>
                </c:pt>
                <c:pt idx="19">
                  <c:v>59.185530954080164</c:v>
                </c:pt>
                <c:pt idx="20">
                  <c:v>56.822170253552564</c:v>
                </c:pt>
                <c:pt idx="21">
                  <c:v>53.854369206114193</c:v>
                </c:pt>
                <c:pt idx="22">
                  <c:v>52.124142906308755</c:v>
                </c:pt>
                <c:pt idx="23">
                  <c:v>44.263858460146196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87-492A-9C74-379EE4EEA8D9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AVG'!$C$60:$C$83</c:f>
              <c:numCache>
                <c:formatCode>_("$"* #,##0.00_);_("$"* \(#,##0.00\);_("$"* "-"??_);_(@_)</c:formatCode>
                <c:ptCount val="24"/>
                <c:pt idx="0">
                  <c:v>46.001245078008715</c:v>
                </c:pt>
                <c:pt idx="1">
                  <c:v>43.205281511905838</c:v>
                </c:pt>
                <c:pt idx="2">
                  <c:v>39.035503277655295</c:v>
                </c:pt>
                <c:pt idx="3">
                  <c:v>36.983710583723564</c:v>
                </c:pt>
                <c:pt idx="4">
                  <c:v>37.6522722480384</c:v>
                </c:pt>
                <c:pt idx="5">
                  <c:v>37.006439732097547</c:v>
                </c:pt>
                <c:pt idx="6">
                  <c:v>35.396427464928784</c:v>
                </c:pt>
                <c:pt idx="7">
                  <c:v>45.589058930149022</c:v>
                </c:pt>
                <c:pt idx="8">
                  <c:v>53.77925242362106</c:v>
                </c:pt>
                <c:pt idx="9">
                  <c:v>56.296714343116975</c:v>
                </c:pt>
                <c:pt idx="10">
                  <c:v>56.650686039528999</c:v>
                </c:pt>
                <c:pt idx="11">
                  <c:v>57.612407331851166</c:v>
                </c:pt>
                <c:pt idx="12">
                  <c:v>55.891625255872022</c:v>
                </c:pt>
                <c:pt idx="13">
                  <c:v>52.933913648177132</c:v>
                </c:pt>
                <c:pt idx="14">
                  <c:v>50.762908890324695</c:v>
                </c:pt>
                <c:pt idx="15">
                  <c:v>46.484401832015735</c:v>
                </c:pt>
                <c:pt idx="16">
                  <c:v>51.724166322475973</c:v>
                </c:pt>
                <c:pt idx="17">
                  <c:v>64.004214942752881</c:v>
                </c:pt>
                <c:pt idx="18">
                  <c:v>63.958385557868183</c:v>
                </c:pt>
                <c:pt idx="19">
                  <c:v>61.15495384301385</c:v>
                </c:pt>
                <c:pt idx="20">
                  <c:v>57.717749976662027</c:v>
                </c:pt>
                <c:pt idx="21">
                  <c:v>54.321319419332106</c:v>
                </c:pt>
                <c:pt idx="22">
                  <c:v>53.592177616698024</c:v>
                </c:pt>
                <c:pt idx="23">
                  <c:v>42.245183730181807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87-492A-9C74-379EE4EEA8D9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AVG'!$C$90:$C$113</c:f>
              <c:numCache>
                <c:formatCode>_("$"* #,##0.00_);_("$"* \(#,##0.00\);_("$"* "-"??_);_(@_)</c:formatCode>
                <c:ptCount val="24"/>
                <c:pt idx="0">
                  <c:v>47.322743082838713</c:v>
                </c:pt>
                <c:pt idx="1">
                  <c:v>44.058898156749997</c:v>
                </c:pt>
                <c:pt idx="2">
                  <c:v>43.462791008230347</c:v>
                </c:pt>
                <c:pt idx="3">
                  <c:v>42.452826476098458</c:v>
                </c:pt>
                <c:pt idx="4">
                  <c:v>42.986388023916682</c:v>
                </c:pt>
                <c:pt idx="5">
                  <c:v>45.162786032217092</c:v>
                </c:pt>
                <c:pt idx="6">
                  <c:v>48.028409974868929</c:v>
                </c:pt>
                <c:pt idx="7">
                  <c:v>50.256859355565162</c:v>
                </c:pt>
                <c:pt idx="8">
                  <c:v>52.247264657529158</c:v>
                </c:pt>
                <c:pt idx="9">
                  <c:v>51.848483981915983</c:v>
                </c:pt>
                <c:pt idx="10">
                  <c:v>52.939883725699403</c:v>
                </c:pt>
                <c:pt idx="11">
                  <c:v>51.701564785637444</c:v>
                </c:pt>
                <c:pt idx="12">
                  <c:v>50.568188128631583</c:v>
                </c:pt>
                <c:pt idx="13">
                  <c:v>49.812603690627675</c:v>
                </c:pt>
                <c:pt idx="14">
                  <c:v>48.427365554287206</c:v>
                </c:pt>
                <c:pt idx="15">
                  <c:v>47.899156062904837</c:v>
                </c:pt>
                <c:pt idx="16">
                  <c:v>49.711159483673455</c:v>
                </c:pt>
                <c:pt idx="17">
                  <c:v>58.451312508761568</c:v>
                </c:pt>
                <c:pt idx="18">
                  <c:v>59.748818896467156</c:v>
                </c:pt>
                <c:pt idx="19">
                  <c:v>56.822223487359736</c:v>
                </c:pt>
                <c:pt idx="20">
                  <c:v>55.747474585821223</c:v>
                </c:pt>
                <c:pt idx="21">
                  <c:v>53.294028950252702</c:v>
                </c:pt>
                <c:pt idx="22">
                  <c:v>50.362501253841629</c:v>
                </c:pt>
                <c:pt idx="23">
                  <c:v>46.686268136103479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87-492A-9C74-379EE4EEA8D9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AVG'!$C$119:$C$142</c:f>
              <c:numCache>
                <c:formatCode>_("$"* #,##0.00_);_("$"* \(#,##0.00\);_("$"* "-"??_);_(@_)</c:formatCode>
                <c:ptCount val="24"/>
                <c:pt idx="0">
                  <c:v>45.417918651106099</c:v>
                </c:pt>
                <c:pt idx="1">
                  <c:v>41.291249120264951</c:v>
                </c:pt>
                <c:pt idx="2">
                  <c:v>39.197277592634649</c:v>
                </c:pt>
                <c:pt idx="3">
                  <c:v>38.576488877406049</c:v>
                </c:pt>
                <c:pt idx="4">
                  <c:v>41.853944936837244</c:v>
                </c:pt>
                <c:pt idx="5">
                  <c:v>48.315789516813318</c:v>
                </c:pt>
                <c:pt idx="6">
                  <c:v>37.422033407294933</c:v>
                </c:pt>
                <c:pt idx="7">
                  <c:v>43.181115544935338</c:v>
                </c:pt>
                <c:pt idx="8">
                  <c:v>48.932280693308535</c:v>
                </c:pt>
                <c:pt idx="9">
                  <c:v>50.173509583497186</c:v>
                </c:pt>
                <c:pt idx="10">
                  <c:v>51.202950096709351</c:v>
                </c:pt>
                <c:pt idx="11">
                  <c:v>50.592343789782923</c:v>
                </c:pt>
                <c:pt idx="12">
                  <c:v>49.87071389858334</c:v>
                </c:pt>
                <c:pt idx="13">
                  <c:v>48.109787757573841</c:v>
                </c:pt>
                <c:pt idx="14">
                  <c:v>46.653070082375287</c:v>
                </c:pt>
                <c:pt idx="15">
                  <c:v>44.169305527549177</c:v>
                </c:pt>
                <c:pt idx="16">
                  <c:v>48.631952890381363</c:v>
                </c:pt>
                <c:pt idx="17">
                  <c:v>58.964730763384296</c:v>
                </c:pt>
                <c:pt idx="18">
                  <c:v>59.524978700123221</c:v>
                </c:pt>
                <c:pt idx="19">
                  <c:v>56.777473364586271</c:v>
                </c:pt>
                <c:pt idx="20">
                  <c:v>54.417328515883121</c:v>
                </c:pt>
                <c:pt idx="21">
                  <c:v>51.376425384031812</c:v>
                </c:pt>
                <c:pt idx="22">
                  <c:v>56.312919201309917</c:v>
                </c:pt>
                <c:pt idx="23">
                  <c:v>49.03441210362773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87-492A-9C74-379EE4EEA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305920"/>
        <c:axId val="1"/>
      </c:lineChart>
      <c:catAx>
        <c:axId val="194305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4.4546967941739117E-2"/>
              <c:y val="0.876357836866540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3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1.0752716399730133E-2"/>
              <c:y val="0.40564087993575015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305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445495931166414"/>
          <c:y val="0.87852703943304167"/>
          <c:w val="0.88633105180632676"/>
          <c:h val="0.110629330891568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Scaled Price-February
</a:t>
            </a:r>
          </a:p>
        </c:rich>
      </c:tx>
      <c:layout>
        <c:manualLayout>
          <c:xMode val="edge"/>
          <c:yMode val="edge"/>
          <c:x val="0.30474749096763304"/>
          <c:y val="1.48936634401910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8597644995032"/>
          <c:y val="0.10638331028707911"/>
          <c:w val="0.86370645681278924"/>
          <c:h val="0.73830017339232901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AVG'!$D$31:$D$54</c:f>
              <c:numCache>
                <c:formatCode>_("$"* #,##0.00_);_("$"* \(#,##0.00\);_("$"* "-"??_);_(@_)</c:formatCode>
                <c:ptCount val="24"/>
                <c:pt idx="0">
                  <c:v>44.809654937266565</c:v>
                </c:pt>
                <c:pt idx="1">
                  <c:v>43.137383074478663</c:v>
                </c:pt>
                <c:pt idx="2">
                  <c:v>42.429459956995188</c:v>
                </c:pt>
                <c:pt idx="3">
                  <c:v>41.638479632260015</c:v>
                </c:pt>
                <c:pt idx="4">
                  <c:v>41.929315640949568</c:v>
                </c:pt>
                <c:pt idx="5">
                  <c:v>41.578973028600657</c:v>
                </c:pt>
                <c:pt idx="6">
                  <c:v>43.287013430996772</c:v>
                </c:pt>
                <c:pt idx="7">
                  <c:v>49.620899077092432</c:v>
                </c:pt>
                <c:pt idx="8">
                  <c:v>53.185555121985061</c:v>
                </c:pt>
                <c:pt idx="9">
                  <c:v>54.547908572069005</c:v>
                </c:pt>
                <c:pt idx="10">
                  <c:v>55.038115413757239</c:v>
                </c:pt>
                <c:pt idx="11">
                  <c:v>54.382506118165729</c:v>
                </c:pt>
                <c:pt idx="12">
                  <c:v>52.884762742741664</c:v>
                </c:pt>
                <c:pt idx="13">
                  <c:v>52.236969581308124</c:v>
                </c:pt>
                <c:pt idx="14">
                  <c:v>50.236801601111992</c:v>
                </c:pt>
                <c:pt idx="15">
                  <c:v>49.314751332851777</c:v>
                </c:pt>
                <c:pt idx="16">
                  <c:v>50.688176773475725</c:v>
                </c:pt>
                <c:pt idx="17">
                  <c:v>57.496056745083202</c:v>
                </c:pt>
                <c:pt idx="18">
                  <c:v>59.801225841268256</c:v>
                </c:pt>
                <c:pt idx="19">
                  <c:v>58.265078718710825</c:v>
                </c:pt>
                <c:pt idx="20">
                  <c:v>56.148917320334569</c:v>
                </c:pt>
                <c:pt idx="21">
                  <c:v>54.477888922915426</c:v>
                </c:pt>
                <c:pt idx="22">
                  <c:v>49.700629615395336</c:v>
                </c:pt>
                <c:pt idx="23">
                  <c:v>43.163476800186224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A-4EC5-8CA8-2D9E07ABC279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AVG'!$D$60:$D$83</c:f>
              <c:numCache>
                <c:formatCode>_("$"* #,##0.00_);_("$"* \(#,##0.00\);_("$"* "-"??_);_(@_)</c:formatCode>
                <c:ptCount val="24"/>
                <c:pt idx="0">
                  <c:v>40.652169837316833</c:v>
                </c:pt>
                <c:pt idx="1">
                  <c:v>38.649195783515843</c:v>
                </c:pt>
                <c:pt idx="2">
                  <c:v>38.327568268231275</c:v>
                </c:pt>
                <c:pt idx="3">
                  <c:v>36.842554855329411</c:v>
                </c:pt>
                <c:pt idx="4">
                  <c:v>37.970855430204232</c:v>
                </c:pt>
                <c:pt idx="5">
                  <c:v>35.905740567669667</c:v>
                </c:pt>
                <c:pt idx="6">
                  <c:v>36.203206231828503</c:v>
                </c:pt>
                <c:pt idx="7">
                  <c:v>48.557363266860712</c:v>
                </c:pt>
                <c:pt idx="8">
                  <c:v>54.744171631611579</c:v>
                </c:pt>
                <c:pt idx="9">
                  <c:v>57.468528857346392</c:v>
                </c:pt>
                <c:pt idx="10">
                  <c:v>57.933391298466198</c:v>
                </c:pt>
                <c:pt idx="11">
                  <c:v>57.244199814409491</c:v>
                </c:pt>
                <c:pt idx="12">
                  <c:v>54.862304274989839</c:v>
                </c:pt>
                <c:pt idx="13">
                  <c:v>54.592400482923544</c:v>
                </c:pt>
                <c:pt idx="14">
                  <c:v>51.791578955871657</c:v>
                </c:pt>
                <c:pt idx="15">
                  <c:v>51.111719444255719</c:v>
                </c:pt>
                <c:pt idx="16">
                  <c:v>52.817589538256058</c:v>
                </c:pt>
                <c:pt idx="17">
                  <c:v>61.857160175891998</c:v>
                </c:pt>
                <c:pt idx="18">
                  <c:v>63.936598531010091</c:v>
                </c:pt>
                <c:pt idx="19">
                  <c:v>63.157993729613814</c:v>
                </c:pt>
                <c:pt idx="20">
                  <c:v>59.775117549395105</c:v>
                </c:pt>
                <c:pt idx="21">
                  <c:v>56.693830463018344</c:v>
                </c:pt>
                <c:pt idx="22">
                  <c:v>49.491790305756531</c:v>
                </c:pt>
                <c:pt idx="23">
                  <c:v>39.412970706227156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AA-4EC5-8CA8-2D9E07ABC279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AVG'!$D$90:$D$113</c:f>
              <c:numCache>
                <c:formatCode>_("$"* #,##0.00_);_("$"* \(#,##0.00\);_("$"* "-"??_);_(@_)</c:formatCode>
                <c:ptCount val="24"/>
                <c:pt idx="0">
                  <c:v>48.967140037216289</c:v>
                </c:pt>
                <c:pt idx="1">
                  <c:v>47.625570365441476</c:v>
                </c:pt>
                <c:pt idx="2">
                  <c:v>46.531351645759116</c:v>
                </c:pt>
                <c:pt idx="3">
                  <c:v>46.434404409190634</c:v>
                </c:pt>
                <c:pt idx="4">
                  <c:v>45.887775851694919</c:v>
                </c:pt>
                <c:pt idx="5">
                  <c:v>47.25220548953164</c:v>
                </c:pt>
                <c:pt idx="6">
                  <c:v>50.370820630165049</c:v>
                </c:pt>
                <c:pt idx="7">
                  <c:v>50.684434887324159</c:v>
                </c:pt>
                <c:pt idx="8">
                  <c:v>51.626938612358543</c:v>
                </c:pt>
                <c:pt idx="9">
                  <c:v>51.627288286791604</c:v>
                </c:pt>
                <c:pt idx="10">
                  <c:v>52.142839529048281</c:v>
                </c:pt>
                <c:pt idx="11">
                  <c:v>51.520812421921981</c:v>
                </c:pt>
                <c:pt idx="12">
                  <c:v>50.907221210493489</c:v>
                </c:pt>
                <c:pt idx="13">
                  <c:v>49.881538679692724</c:v>
                </c:pt>
                <c:pt idx="14">
                  <c:v>48.682024246352348</c:v>
                </c:pt>
                <c:pt idx="15">
                  <c:v>47.517783221447836</c:v>
                </c:pt>
                <c:pt idx="16">
                  <c:v>48.558764008695391</c:v>
                </c:pt>
                <c:pt idx="17">
                  <c:v>53.134953314274384</c:v>
                </c:pt>
                <c:pt idx="18">
                  <c:v>55.665853151526434</c:v>
                </c:pt>
                <c:pt idx="19">
                  <c:v>53.372163707807829</c:v>
                </c:pt>
                <c:pt idx="20">
                  <c:v>52.522717091274032</c:v>
                </c:pt>
                <c:pt idx="21">
                  <c:v>52.261947382812536</c:v>
                </c:pt>
                <c:pt idx="22">
                  <c:v>49.90946892503414</c:v>
                </c:pt>
                <c:pt idx="23">
                  <c:v>46.913982894145285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AA-4EC5-8CA8-2D9E07ABC279}"/>
            </c:ext>
          </c:extLst>
        </c:ser>
        <c:ser>
          <c:idx val="2"/>
          <c:order val="3"/>
          <c:tx>
            <c:v>Generator 99 &amp; 00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AVG'!$D$119:$D$142</c:f>
              <c:numCache>
                <c:formatCode>_("$"* #,##0.00_);_("$"* \(#,##0.00\);_("$"* "-"??_);_(@_)</c:formatCode>
                <c:ptCount val="24"/>
                <c:pt idx="0">
                  <c:v>43.966220054192902</c:v>
                </c:pt>
                <c:pt idx="1">
                  <c:v>41.763020664448042</c:v>
                </c:pt>
                <c:pt idx="2">
                  <c:v>40.164331193148655</c:v>
                </c:pt>
                <c:pt idx="3">
                  <c:v>40.232631292525383</c:v>
                </c:pt>
                <c:pt idx="4">
                  <c:v>42.791437759796551</c:v>
                </c:pt>
                <c:pt idx="5">
                  <c:v>49.054029910483642</c:v>
                </c:pt>
                <c:pt idx="6">
                  <c:v>40.969033034932565</c:v>
                </c:pt>
                <c:pt idx="7">
                  <c:v>46.720082609420857</c:v>
                </c:pt>
                <c:pt idx="8">
                  <c:v>49.988659920237708</c:v>
                </c:pt>
                <c:pt idx="9">
                  <c:v>51.223320915077906</c:v>
                </c:pt>
                <c:pt idx="10">
                  <c:v>51.680145932964017</c:v>
                </c:pt>
                <c:pt idx="11">
                  <c:v>51.063323693853988</c:v>
                </c:pt>
                <c:pt idx="12">
                  <c:v>49.683600491984237</c:v>
                </c:pt>
                <c:pt idx="13">
                  <c:v>49.039571827497426</c:v>
                </c:pt>
                <c:pt idx="14">
                  <c:v>47.13295957820737</c:v>
                </c:pt>
                <c:pt idx="15">
                  <c:v>46.255842150969897</c:v>
                </c:pt>
                <c:pt idx="16">
                  <c:v>47.622031116983656</c:v>
                </c:pt>
                <c:pt idx="17">
                  <c:v>53.951740605814827</c:v>
                </c:pt>
                <c:pt idx="18">
                  <c:v>56.128719928971307</c:v>
                </c:pt>
                <c:pt idx="19">
                  <c:v>54.656913627601412</c:v>
                </c:pt>
                <c:pt idx="20">
                  <c:v>52.704283314200538</c:v>
                </c:pt>
                <c:pt idx="21">
                  <c:v>51.179771251282233</c:v>
                </c:pt>
                <c:pt idx="22">
                  <c:v>54.622725991137074</c:v>
                </c:pt>
                <c:pt idx="23">
                  <c:v>47.405603134267949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AA-4EC5-8CA8-2D9E07ABC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34832"/>
        <c:axId val="1"/>
      </c:lineChart>
      <c:catAx>
        <c:axId val="194134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5.6661593798002126E-2"/>
              <c:y val="0.87234314435404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3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1.0719760988811214E-2"/>
              <c:y val="0.40638424529664224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134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8.5758087910489708E-2"/>
          <c:y val="0.88085380917701495"/>
          <c:w val="0.88361458436343865"/>
          <c:h val="0.1085109764928206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 Scaled Price-March
</a:t>
            </a:r>
          </a:p>
        </c:rich>
      </c:tx>
      <c:layout>
        <c:manualLayout>
          <c:xMode val="edge"/>
          <c:yMode val="edge"/>
          <c:x val="0.31957216368710928"/>
          <c:y val="1.48620496794282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0468561918919"/>
          <c:y val="0.11252694757281353"/>
          <c:w val="0.87614760666370151"/>
          <c:h val="0.72611728433777789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AVG'!$E$31:$E$54</c:f>
              <c:numCache>
                <c:formatCode>_("$"* #,##0.00_);_("$"* \(#,##0.00\);_("$"* "-"??_);_(@_)</c:formatCode>
                <c:ptCount val="24"/>
                <c:pt idx="0">
                  <c:v>44.350739577499461</c:v>
                </c:pt>
                <c:pt idx="1">
                  <c:v>39.362066179414001</c:v>
                </c:pt>
                <c:pt idx="2">
                  <c:v>35.282607713184134</c:v>
                </c:pt>
                <c:pt idx="3">
                  <c:v>34.933764407226484</c:v>
                </c:pt>
                <c:pt idx="4">
                  <c:v>38.016794499865007</c:v>
                </c:pt>
                <c:pt idx="5">
                  <c:v>42.291143462108906</c:v>
                </c:pt>
                <c:pt idx="6">
                  <c:v>43.119225506075828</c:v>
                </c:pt>
                <c:pt idx="7">
                  <c:v>47.949708695832186</c:v>
                </c:pt>
                <c:pt idx="8">
                  <c:v>52.294595218901243</c:v>
                </c:pt>
                <c:pt idx="9">
                  <c:v>55.05970836649351</c:v>
                </c:pt>
                <c:pt idx="10">
                  <c:v>56.445485012673259</c:v>
                </c:pt>
                <c:pt idx="11">
                  <c:v>56.216654948164049</c:v>
                </c:pt>
                <c:pt idx="12">
                  <c:v>55.44211074541677</c:v>
                </c:pt>
                <c:pt idx="13">
                  <c:v>54.736333827051787</c:v>
                </c:pt>
                <c:pt idx="14">
                  <c:v>52.996512794023644</c:v>
                </c:pt>
                <c:pt idx="15">
                  <c:v>51.628757984076842</c:v>
                </c:pt>
                <c:pt idx="16">
                  <c:v>51.528364023880869</c:v>
                </c:pt>
                <c:pt idx="17">
                  <c:v>54.863955546889706</c:v>
                </c:pt>
                <c:pt idx="18">
                  <c:v>63.364718364621211</c:v>
                </c:pt>
                <c:pt idx="19">
                  <c:v>62.500150436143961</c:v>
                </c:pt>
                <c:pt idx="20">
                  <c:v>58.828865932793342</c:v>
                </c:pt>
                <c:pt idx="21">
                  <c:v>54.496896427267195</c:v>
                </c:pt>
                <c:pt idx="22">
                  <c:v>51.759336308131346</c:v>
                </c:pt>
                <c:pt idx="23">
                  <c:v>42.531504022265153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E3-4563-A511-5F3C7A4A6D9A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AVG'!$E$60:$E$83</c:f>
              <c:numCache>
                <c:formatCode>_("$"* #,##0.00_);_("$"* \(#,##0.00\);_("$"* "-"??_);_(@_)</c:formatCode>
                <c:ptCount val="24"/>
                <c:pt idx="0">
                  <c:v>43.506536789722652</c:v>
                </c:pt>
                <c:pt idx="1">
                  <c:v>37.594503591782832</c:v>
                </c:pt>
                <c:pt idx="2">
                  <c:v>34.82646091776229</c:v>
                </c:pt>
                <c:pt idx="3">
                  <c:v>34.402956790443724</c:v>
                </c:pt>
                <c:pt idx="4">
                  <c:v>36.60531895154589</c:v>
                </c:pt>
                <c:pt idx="5">
                  <c:v>39.245395843574329</c:v>
                </c:pt>
                <c:pt idx="6">
                  <c:v>39.463057267149679</c:v>
                </c:pt>
                <c:pt idx="7">
                  <c:v>46.587916238340668</c:v>
                </c:pt>
                <c:pt idx="8">
                  <c:v>53.991218620815204</c:v>
                </c:pt>
                <c:pt idx="9">
                  <c:v>56.117392248713706</c:v>
                </c:pt>
                <c:pt idx="10">
                  <c:v>57.670709712367184</c:v>
                </c:pt>
                <c:pt idx="11">
                  <c:v>57.968006795763912</c:v>
                </c:pt>
                <c:pt idx="12">
                  <c:v>56.991133322018797</c:v>
                </c:pt>
                <c:pt idx="13">
                  <c:v>56.474275377930837</c:v>
                </c:pt>
                <c:pt idx="14">
                  <c:v>54.312504891490264</c:v>
                </c:pt>
                <c:pt idx="15">
                  <c:v>52.579936843715899</c:v>
                </c:pt>
                <c:pt idx="16">
                  <c:v>52.468010752924563</c:v>
                </c:pt>
                <c:pt idx="17">
                  <c:v>56.445713471669819</c:v>
                </c:pt>
                <c:pt idx="18">
                  <c:v>64.878932868088498</c:v>
                </c:pt>
                <c:pt idx="19">
                  <c:v>63.876944614700079</c:v>
                </c:pt>
                <c:pt idx="20">
                  <c:v>59.774793590103236</c:v>
                </c:pt>
                <c:pt idx="21">
                  <c:v>54.170187806844837</c:v>
                </c:pt>
                <c:pt idx="22">
                  <c:v>50.091533522866683</c:v>
                </c:pt>
                <c:pt idx="23">
                  <c:v>39.956559169664594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3-4563-A511-5F3C7A4A6D9A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AVG'!$E$90:$E$113</c:f>
              <c:numCache>
                <c:formatCode>_("$"* #,##0.00_);_("$"* \(#,##0.00\);_("$"* "-"??_);_(@_)</c:formatCode>
                <c:ptCount val="24"/>
                <c:pt idx="0">
                  <c:v>45.194942365276283</c:v>
                </c:pt>
                <c:pt idx="1">
                  <c:v>41.129628767045169</c:v>
                </c:pt>
                <c:pt idx="2">
                  <c:v>35.738754508605965</c:v>
                </c:pt>
                <c:pt idx="3">
                  <c:v>35.464572024009257</c:v>
                </c:pt>
                <c:pt idx="4">
                  <c:v>39.428270048184125</c:v>
                </c:pt>
                <c:pt idx="5">
                  <c:v>45.336891080643476</c:v>
                </c:pt>
                <c:pt idx="6">
                  <c:v>46.775393745001985</c:v>
                </c:pt>
                <c:pt idx="7">
                  <c:v>49.311501153323704</c:v>
                </c:pt>
                <c:pt idx="8">
                  <c:v>50.597971816987275</c:v>
                </c:pt>
                <c:pt idx="9">
                  <c:v>54.002024484273313</c:v>
                </c:pt>
                <c:pt idx="10">
                  <c:v>55.22026031297932</c:v>
                </c:pt>
                <c:pt idx="11">
                  <c:v>54.465303100564178</c:v>
                </c:pt>
                <c:pt idx="12">
                  <c:v>53.893088168814749</c:v>
                </c:pt>
                <c:pt idx="13">
                  <c:v>52.998392276172737</c:v>
                </c:pt>
                <c:pt idx="14">
                  <c:v>51.680520696557018</c:v>
                </c:pt>
                <c:pt idx="15">
                  <c:v>50.677579124437777</c:v>
                </c:pt>
                <c:pt idx="16">
                  <c:v>50.58871729483716</c:v>
                </c:pt>
                <c:pt idx="17">
                  <c:v>53.282197622109607</c:v>
                </c:pt>
                <c:pt idx="18">
                  <c:v>61.850503861153904</c:v>
                </c:pt>
                <c:pt idx="19">
                  <c:v>61.123356257587858</c:v>
                </c:pt>
                <c:pt idx="20">
                  <c:v>57.882938275483461</c:v>
                </c:pt>
                <c:pt idx="21">
                  <c:v>54.823605047689547</c:v>
                </c:pt>
                <c:pt idx="22">
                  <c:v>53.427139093395994</c:v>
                </c:pt>
                <c:pt idx="23">
                  <c:v>45.10644887486572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E3-4563-A511-5F3C7A4A6D9A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AVG'!$E$119:$E$142</c:f>
              <c:numCache>
                <c:formatCode>_("$"* #,##0.00_);_("$"* \(#,##0.00\);_("$"* "-"??_);_(@_)</c:formatCode>
                <c:ptCount val="24"/>
                <c:pt idx="0">
                  <c:v>45.199917919315709</c:v>
                </c:pt>
                <c:pt idx="1">
                  <c:v>39.910440436385329</c:v>
                </c:pt>
                <c:pt idx="2">
                  <c:v>36.459335924358783</c:v>
                </c:pt>
                <c:pt idx="3">
                  <c:v>36.772325850855459</c:v>
                </c:pt>
                <c:pt idx="4">
                  <c:v>42.191926971414873</c:v>
                </c:pt>
                <c:pt idx="5">
                  <c:v>50.62557855652188</c:v>
                </c:pt>
                <c:pt idx="6">
                  <c:v>37.90742920930554</c:v>
                </c:pt>
                <c:pt idx="7">
                  <c:v>43.436136840687404</c:v>
                </c:pt>
                <c:pt idx="8">
                  <c:v>48.250713105452483</c:v>
                </c:pt>
                <c:pt idx="9">
                  <c:v>50.885883664146114</c:v>
                </c:pt>
                <c:pt idx="10">
                  <c:v>52.200016580873552</c:v>
                </c:pt>
                <c:pt idx="11">
                  <c:v>51.755817474742948</c:v>
                </c:pt>
                <c:pt idx="12">
                  <c:v>51.162500185457304</c:v>
                </c:pt>
                <c:pt idx="13">
                  <c:v>50.564245884568827</c:v>
                </c:pt>
                <c:pt idx="14">
                  <c:v>48.455016201393697</c:v>
                </c:pt>
                <c:pt idx="15">
                  <c:v>46.424971531663232</c:v>
                </c:pt>
                <c:pt idx="16">
                  <c:v>46.993759940831559</c:v>
                </c:pt>
                <c:pt idx="17">
                  <c:v>50.729619051747022</c:v>
                </c:pt>
                <c:pt idx="18">
                  <c:v>58.596052285686248</c:v>
                </c:pt>
                <c:pt idx="19">
                  <c:v>57.798885718847629</c:v>
                </c:pt>
                <c:pt idx="20">
                  <c:v>54.410758294583161</c:v>
                </c:pt>
                <c:pt idx="21">
                  <c:v>50.428194030013252</c:v>
                </c:pt>
                <c:pt idx="22">
                  <c:v>59.043607263428903</c:v>
                </c:pt>
                <c:pt idx="23">
                  <c:v>49.79686707771927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E3-4563-A511-5F3C7A4A6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29912"/>
        <c:axId val="1"/>
      </c:lineChart>
      <c:catAx>
        <c:axId val="194129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2.2935801221562864E-2"/>
              <c:y val="0.859875731452631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1.0703373903396004E-2"/>
              <c:y val="0.4097679411613776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129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5.6574976346521734E-2"/>
          <c:y val="0.88110723099467192"/>
          <c:w val="0.88226382032278494"/>
          <c:h val="0.108280647664405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 Scaled Price-April
</a:t>
            </a:r>
          </a:p>
        </c:rich>
      </c:tx>
      <c:layout>
        <c:manualLayout>
          <c:xMode val="edge"/>
          <c:yMode val="edge"/>
          <c:x val="0.30687062934130593"/>
          <c:y val="1.50862068965517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87803985759317"/>
          <c:y val="0.13793103448275862"/>
          <c:w val="0.81984839779244401"/>
          <c:h val="0.69181034482758619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AVG'!$F$31:$F$54</c:f>
              <c:numCache>
                <c:formatCode>_("$"* #,##0.00_);_("$"* \(#,##0.00\);_("$"* "-"??_);_(@_)</c:formatCode>
                <c:ptCount val="24"/>
                <c:pt idx="0">
                  <c:v>44.953818382526592</c:v>
                </c:pt>
                <c:pt idx="1">
                  <c:v>38.415587659752596</c:v>
                </c:pt>
                <c:pt idx="2">
                  <c:v>32.320611667558559</c:v>
                </c:pt>
                <c:pt idx="3">
                  <c:v>31.970368240930807</c:v>
                </c:pt>
                <c:pt idx="4">
                  <c:v>33.248167360312344</c:v>
                </c:pt>
                <c:pt idx="5">
                  <c:v>37.658358968679515</c:v>
                </c:pt>
                <c:pt idx="6">
                  <c:v>43.40010311110963</c:v>
                </c:pt>
                <c:pt idx="7">
                  <c:v>49.390081383701748</c:v>
                </c:pt>
                <c:pt idx="8">
                  <c:v>55.224082612098044</c:v>
                </c:pt>
                <c:pt idx="9">
                  <c:v>57.85811135409925</c:v>
                </c:pt>
                <c:pt idx="10">
                  <c:v>58.963753641621075</c:v>
                </c:pt>
                <c:pt idx="11">
                  <c:v>59.01973847584582</c:v>
                </c:pt>
                <c:pt idx="12">
                  <c:v>56.661344644174882</c:v>
                </c:pt>
                <c:pt idx="13">
                  <c:v>56.080073004735695</c:v>
                </c:pt>
                <c:pt idx="14">
                  <c:v>55.448281032525891</c:v>
                </c:pt>
                <c:pt idx="15">
                  <c:v>53.986208547441926</c:v>
                </c:pt>
                <c:pt idx="16">
                  <c:v>52.985448137711153</c:v>
                </c:pt>
                <c:pt idx="17">
                  <c:v>52.811847732612627</c:v>
                </c:pt>
                <c:pt idx="18">
                  <c:v>54.234131638612546</c:v>
                </c:pt>
                <c:pt idx="19">
                  <c:v>59.064732771409176</c:v>
                </c:pt>
                <c:pt idx="20">
                  <c:v>61.569409072921879</c:v>
                </c:pt>
                <c:pt idx="21">
                  <c:v>57.515839790344927</c:v>
                </c:pt>
                <c:pt idx="22">
                  <c:v>53.453111413998208</c:v>
                </c:pt>
                <c:pt idx="23">
                  <c:v>43.766789355275101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DC-4FAB-8383-08F395E2ADD5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AVG'!$F$60:$F$83</c:f>
              <c:numCache>
                <c:formatCode>_("$"* #,##0.00_);_("$"* \(#,##0.00\);_("$"* "-"??_);_(@_)</c:formatCode>
                <c:ptCount val="24"/>
                <c:pt idx="0">
                  <c:v>46.62011104565574</c:v>
                </c:pt>
                <c:pt idx="1">
                  <c:v>43.064294048001031</c:v>
                </c:pt>
                <c:pt idx="2">
                  <c:v>39.436487733219543</c:v>
                </c:pt>
                <c:pt idx="3">
                  <c:v>38.996755358959689</c:v>
                </c:pt>
                <c:pt idx="4">
                  <c:v>39.363360245070986</c:v>
                </c:pt>
                <c:pt idx="5">
                  <c:v>41.034081487923387</c:v>
                </c:pt>
                <c:pt idx="6">
                  <c:v>44.144987433169206</c:v>
                </c:pt>
                <c:pt idx="7">
                  <c:v>48.675420276763354</c:v>
                </c:pt>
                <c:pt idx="8">
                  <c:v>54.616786827491495</c:v>
                </c:pt>
                <c:pt idx="9">
                  <c:v>55.861035388487643</c:v>
                </c:pt>
                <c:pt idx="10">
                  <c:v>56.006322919416263</c:v>
                </c:pt>
                <c:pt idx="11">
                  <c:v>55.975364667624184</c:v>
                </c:pt>
                <c:pt idx="12">
                  <c:v>53.770442855705234</c:v>
                </c:pt>
                <c:pt idx="13">
                  <c:v>53.481859593136107</c:v>
                </c:pt>
                <c:pt idx="14">
                  <c:v>52.400312579701605</c:v>
                </c:pt>
                <c:pt idx="15">
                  <c:v>51.312221082891952</c:v>
                </c:pt>
                <c:pt idx="16">
                  <c:v>50.818539402200336</c:v>
                </c:pt>
                <c:pt idx="17">
                  <c:v>50.43059380943091</c:v>
                </c:pt>
                <c:pt idx="18">
                  <c:v>53.054476374462446</c:v>
                </c:pt>
                <c:pt idx="19">
                  <c:v>57.161794140714548</c:v>
                </c:pt>
                <c:pt idx="20">
                  <c:v>60.841387236986463</c:v>
                </c:pt>
                <c:pt idx="21">
                  <c:v>55.972177788763233</c:v>
                </c:pt>
                <c:pt idx="22">
                  <c:v>52.092266592660252</c:v>
                </c:pt>
                <c:pt idx="23">
                  <c:v>44.868921111564376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DC-4FAB-8383-08F395E2ADD5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AVG'!$F$90:$F$113</c:f>
              <c:numCache>
                <c:formatCode>_("$"* #,##0.00_);_("$"* \(#,##0.00\);_("$"* "-"??_);_(@_)</c:formatCode>
                <c:ptCount val="24"/>
                <c:pt idx="0">
                  <c:v>43.62078425202327</c:v>
                </c:pt>
                <c:pt idx="1">
                  <c:v>34.696622549153858</c:v>
                </c:pt>
                <c:pt idx="2">
                  <c:v>26.627910815029772</c:v>
                </c:pt>
                <c:pt idx="3">
                  <c:v>26.349258546507698</c:v>
                </c:pt>
                <c:pt idx="4">
                  <c:v>28.356013052505443</c:v>
                </c:pt>
                <c:pt idx="5">
                  <c:v>34.957780953284406</c:v>
                </c:pt>
                <c:pt idx="6">
                  <c:v>42.80419565346196</c:v>
                </c:pt>
                <c:pt idx="7">
                  <c:v>49.961810269252446</c:v>
                </c:pt>
                <c:pt idx="8">
                  <c:v>55.709919239783304</c:v>
                </c:pt>
                <c:pt idx="9">
                  <c:v>59.455772126588514</c:v>
                </c:pt>
                <c:pt idx="10">
                  <c:v>61.32969821938493</c:v>
                </c:pt>
                <c:pt idx="11">
                  <c:v>61.455237522423126</c:v>
                </c:pt>
                <c:pt idx="12">
                  <c:v>58.974066074950592</c:v>
                </c:pt>
                <c:pt idx="13">
                  <c:v>58.158643734015371</c:v>
                </c:pt>
                <c:pt idx="14">
                  <c:v>57.886655794785312</c:v>
                </c:pt>
                <c:pt idx="15">
                  <c:v>56.125398519081905</c:v>
                </c:pt>
                <c:pt idx="16">
                  <c:v>54.71897512611983</c:v>
                </c:pt>
                <c:pt idx="17">
                  <c:v>54.716850871157995</c:v>
                </c:pt>
                <c:pt idx="18">
                  <c:v>55.177855849932634</c:v>
                </c:pt>
                <c:pt idx="19">
                  <c:v>60.587083675964905</c:v>
                </c:pt>
                <c:pt idx="20">
                  <c:v>62.151826541670232</c:v>
                </c:pt>
                <c:pt idx="21">
                  <c:v>58.750769391610255</c:v>
                </c:pt>
                <c:pt idx="22">
                  <c:v>54.541787271068578</c:v>
                </c:pt>
                <c:pt idx="23">
                  <c:v>42.885083950243697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DC-4FAB-8383-08F395E2ADD5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AVG'!$F$119:$F$142</c:f>
              <c:numCache>
                <c:formatCode>_("$"* #,##0.00_);_("$"* \(#,##0.00\);_("$"* "-"??_);_(@_)</c:formatCode>
                <c:ptCount val="24"/>
                <c:pt idx="0">
                  <c:v>47.240011663447994</c:v>
                </c:pt>
                <c:pt idx="1">
                  <c:v>40.472653760019334</c:v>
                </c:pt>
                <c:pt idx="2">
                  <c:v>34.22376972671038</c:v>
                </c:pt>
                <c:pt idx="3">
                  <c:v>35.068199537879835</c:v>
                </c:pt>
                <c:pt idx="4">
                  <c:v>37.252618898349397</c:v>
                </c:pt>
                <c:pt idx="5">
                  <c:v>45.932623957929124</c:v>
                </c:pt>
                <c:pt idx="6">
                  <c:v>39.063485825696112</c:v>
                </c:pt>
                <c:pt idx="7">
                  <c:v>44.409165592772368</c:v>
                </c:pt>
                <c:pt idx="8">
                  <c:v>49.660434756892386</c:v>
                </c:pt>
                <c:pt idx="9">
                  <c:v>52.148333909954879</c:v>
                </c:pt>
                <c:pt idx="10">
                  <c:v>53.796972596958923</c:v>
                </c:pt>
                <c:pt idx="11">
                  <c:v>53.537516242014924</c:v>
                </c:pt>
                <c:pt idx="12">
                  <c:v>51.191745404564813</c:v>
                </c:pt>
                <c:pt idx="13">
                  <c:v>50.897186100820477</c:v>
                </c:pt>
                <c:pt idx="14">
                  <c:v>50.017343785073997</c:v>
                </c:pt>
                <c:pt idx="15">
                  <c:v>48.686206098909956</c:v>
                </c:pt>
                <c:pt idx="16">
                  <c:v>47.800801491922023</c:v>
                </c:pt>
                <c:pt idx="17">
                  <c:v>47.638355617880926</c:v>
                </c:pt>
                <c:pt idx="18">
                  <c:v>49.085264143064883</c:v>
                </c:pt>
                <c:pt idx="19">
                  <c:v>53.157980382466043</c:v>
                </c:pt>
                <c:pt idx="20">
                  <c:v>56.687559687814193</c:v>
                </c:pt>
                <c:pt idx="21">
                  <c:v>52.221648363193339</c:v>
                </c:pt>
                <c:pt idx="22">
                  <c:v>66.709383309440952</c:v>
                </c:pt>
                <c:pt idx="23">
                  <c:v>53.100739146222963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DC-4FAB-8383-08F395E2AD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32208"/>
        <c:axId val="1"/>
      </c:lineChart>
      <c:catAx>
        <c:axId val="194132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4.8855025566775068E-2"/>
              <c:y val="0.859913793103448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1.0687036842732046E-2"/>
              <c:y val="0.41379310344827591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132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5648940605353992E-2"/>
          <c:y val="0.87715517241379315"/>
          <c:w val="0.88091717975091299"/>
          <c:h val="0.1099137931034482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 Scaled Price-May
</a:t>
            </a:r>
          </a:p>
        </c:rich>
      </c:tx>
      <c:layout>
        <c:manualLayout>
          <c:xMode val="edge"/>
          <c:yMode val="edge"/>
          <c:x val="0.31097613056186119"/>
          <c:y val="1.47679515055744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18310298415895"/>
          <c:y val="0.1265824414763522"/>
          <c:w val="0.85213557345137447"/>
          <c:h val="0.7067519649096331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AVG'!$G$31:$G$54</c:f>
              <c:numCache>
                <c:formatCode>_("$"* #,##0.00_);_("$"* \(#,##0.00\);_("$"* "-"??_);_(@_)</c:formatCode>
                <c:ptCount val="24"/>
                <c:pt idx="0">
                  <c:v>47.68516911108717</c:v>
                </c:pt>
                <c:pt idx="1">
                  <c:v>38.390316411210392</c:v>
                </c:pt>
                <c:pt idx="2">
                  <c:v>31.707429123515102</c:v>
                </c:pt>
                <c:pt idx="3">
                  <c:v>30.217018156914243</c:v>
                </c:pt>
                <c:pt idx="4">
                  <c:v>28.844331319746708</c:v>
                </c:pt>
                <c:pt idx="5">
                  <c:v>28.647597920680102</c:v>
                </c:pt>
                <c:pt idx="6">
                  <c:v>30.934406050558238</c:v>
                </c:pt>
                <c:pt idx="7">
                  <c:v>43.292017187041786</c:v>
                </c:pt>
                <c:pt idx="8">
                  <c:v>53.847053864522906</c:v>
                </c:pt>
                <c:pt idx="9">
                  <c:v>58.680409180437302</c:v>
                </c:pt>
                <c:pt idx="10">
                  <c:v>59.907042403559252</c:v>
                </c:pt>
                <c:pt idx="11">
                  <c:v>60.389181319932071</c:v>
                </c:pt>
                <c:pt idx="12">
                  <c:v>60.172687627724322</c:v>
                </c:pt>
                <c:pt idx="13">
                  <c:v>59.639607144202223</c:v>
                </c:pt>
                <c:pt idx="14">
                  <c:v>59.743995921701952</c:v>
                </c:pt>
                <c:pt idx="15">
                  <c:v>59.672870383681996</c:v>
                </c:pt>
                <c:pt idx="16">
                  <c:v>59.359878429127313</c:v>
                </c:pt>
                <c:pt idx="17">
                  <c:v>58.160599649549191</c:v>
                </c:pt>
                <c:pt idx="18">
                  <c:v>56.72256584797276</c:v>
                </c:pt>
                <c:pt idx="19">
                  <c:v>58.190962251580828</c:v>
                </c:pt>
                <c:pt idx="20">
                  <c:v>63.297535978494636</c:v>
                </c:pt>
                <c:pt idx="21">
                  <c:v>57.784841298663203</c:v>
                </c:pt>
                <c:pt idx="22">
                  <c:v>52.519602775499649</c:v>
                </c:pt>
                <c:pt idx="23">
                  <c:v>42.192880642596577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BA-4D81-9841-7A3B26C0CB66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AVG'!$G$60:$G$83</c:f>
              <c:numCache>
                <c:formatCode>_("$"* #,##0.00_);_("$"* \(#,##0.00\);_("$"* "-"??_);_(@_)</c:formatCode>
                <c:ptCount val="24"/>
                <c:pt idx="0">
                  <c:v>46.169891505259073</c:v>
                </c:pt>
                <c:pt idx="1">
                  <c:v>37.041086085859241</c:v>
                </c:pt>
                <c:pt idx="2">
                  <c:v>29.81990599623413</c:v>
                </c:pt>
                <c:pt idx="3">
                  <c:v>27.500923954984142</c:v>
                </c:pt>
                <c:pt idx="4">
                  <c:v>25.310129943040831</c:v>
                </c:pt>
                <c:pt idx="5">
                  <c:v>25.388945699612332</c:v>
                </c:pt>
                <c:pt idx="6">
                  <c:v>26.516744738841151</c:v>
                </c:pt>
                <c:pt idx="7">
                  <c:v>42.707725967791824</c:v>
                </c:pt>
                <c:pt idx="8">
                  <c:v>55.664894337774285</c:v>
                </c:pt>
                <c:pt idx="9">
                  <c:v>60.509625522198782</c:v>
                </c:pt>
                <c:pt idx="10">
                  <c:v>62.152070150283677</c:v>
                </c:pt>
                <c:pt idx="11">
                  <c:v>62.488256038073942</c:v>
                </c:pt>
                <c:pt idx="12">
                  <c:v>62.348375821456045</c:v>
                </c:pt>
                <c:pt idx="13">
                  <c:v>61.714536193532687</c:v>
                </c:pt>
                <c:pt idx="14">
                  <c:v>60.720936956033725</c:v>
                </c:pt>
                <c:pt idx="15">
                  <c:v>60.409129515471271</c:v>
                </c:pt>
                <c:pt idx="16">
                  <c:v>60.481933499619601</c:v>
                </c:pt>
                <c:pt idx="17">
                  <c:v>60.439661745494469</c:v>
                </c:pt>
                <c:pt idx="18">
                  <c:v>59.62935056171613</c:v>
                </c:pt>
                <c:pt idx="19">
                  <c:v>60.186267904697324</c:v>
                </c:pt>
                <c:pt idx="20">
                  <c:v>65.07757849120371</c:v>
                </c:pt>
                <c:pt idx="21">
                  <c:v>59.674557196866743</c:v>
                </c:pt>
                <c:pt idx="22">
                  <c:v>50.583479199681626</c:v>
                </c:pt>
                <c:pt idx="23">
                  <c:v>37.463992974273523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BA-4D81-9841-7A3B26C0CB66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AVG'!$G$90:$G$113</c:f>
              <c:numCache>
                <c:formatCode>_("$"* #,##0.00_);_("$"* \(#,##0.00\);_("$"* "-"??_);_(@_)</c:formatCode>
                <c:ptCount val="24"/>
                <c:pt idx="0">
                  <c:v>49.579266118372281</c:v>
                </c:pt>
                <c:pt idx="1">
                  <c:v>40.076854317899326</c:v>
                </c:pt>
                <c:pt idx="2">
                  <c:v>34.066833032616309</c:v>
                </c:pt>
                <c:pt idx="3">
                  <c:v>33.612135909326881</c:v>
                </c:pt>
                <c:pt idx="4">
                  <c:v>33.262083040629065</c:v>
                </c:pt>
                <c:pt idx="5">
                  <c:v>32.720913197014809</c:v>
                </c:pt>
                <c:pt idx="6">
                  <c:v>36.456482690204588</c:v>
                </c:pt>
                <c:pt idx="7">
                  <c:v>44.022381211104246</c:v>
                </c:pt>
                <c:pt idx="8">
                  <c:v>51.574753272958688</c:v>
                </c:pt>
                <c:pt idx="9">
                  <c:v>56.393888753235458</c:v>
                </c:pt>
                <c:pt idx="10">
                  <c:v>57.100757720153709</c:v>
                </c:pt>
                <c:pt idx="11">
                  <c:v>57.76533792225473</c:v>
                </c:pt>
                <c:pt idx="12">
                  <c:v>57.453077385559638</c:v>
                </c:pt>
                <c:pt idx="13">
                  <c:v>57.045945832539125</c:v>
                </c:pt>
                <c:pt idx="14">
                  <c:v>58.522819628787239</c:v>
                </c:pt>
                <c:pt idx="15">
                  <c:v>58.75254646894539</c:v>
                </c:pt>
                <c:pt idx="16">
                  <c:v>57.957309591011942</c:v>
                </c:pt>
                <c:pt idx="17">
                  <c:v>55.311772029617586</c:v>
                </c:pt>
                <c:pt idx="18">
                  <c:v>53.089084955793574</c:v>
                </c:pt>
                <c:pt idx="19">
                  <c:v>55.696830185185185</c:v>
                </c:pt>
                <c:pt idx="20">
                  <c:v>61.072482837608298</c:v>
                </c:pt>
                <c:pt idx="21">
                  <c:v>55.422696425908782</c:v>
                </c:pt>
                <c:pt idx="22">
                  <c:v>54.939757245272183</c:v>
                </c:pt>
                <c:pt idx="23">
                  <c:v>48.103990228000391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BA-4D81-9841-7A3B26C0CB66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AVG'!$G$119:$G$142</c:f>
              <c:numCache>
                <c:formatCode>_("$"* #,##0.00_);_("$"* \(#,##0.00\);_("$"* "-"??_);_(@_)</c:formatCode>
                <c:ptCount val="24"/>
                <c:pt idx="0">
                  <c:v>50.491094142005402</c:v>
                </c:pt>
                <c:pt idx="1">
                  <c:v>41.724959870618768</c:v>
                </c:pt>
                <c:pt idx="2">
                  <c:v>35.228176836860442</c:v>
                </c:pt>
                <c:pt idx="3">
                  <c:v>33.683133646854081</c:v>
                </c:pt>
                <c:pt idx="4">
                  <c:v>35.360718954854008</c:v>
                </c:pt>
                <c:pt idx="5">
                  <c:v>41.728222804989137</c:v>
                </c:pt>
                <c:pt idx="6">
                  <c:v>25.219434125563733</c:v>
                </c:pt>
                <c:pt idx="7">
                  <c:v>36.631386612978616</c:v>
                </c:pt>
                <c:pt idx="8">
                  <c:v>46.248015355838575</c:v>
                </c:pt>
                <c:pt idx="9">
                  <c:v>51.194966581281719</c:v>
                </c:pt>
                <c:pt idx="10">
                  <c:v>52.801389230630726</c:v>
                </c:pt>
                <c:pt idx="11">
                  <c:v>53.235561276392588</c:v>
                </c:pt>
                <c:pt idx="12">
                  <c:v>53.545926279842071</c:v>
                </c:pt>
                <c:pt idx="13">
                  <c:v>53.627709451069364</c:v>
                </c:pt>
                <c:pt idx="14">
                  <c:v>53.54392703400854</c:v>
                </c:pt>
                <c:pt idx="15">
                  <c:v>54.211298434922028</c:v>
                </c:pt>
                <c:pt idx="16">
                  <c:v>53.729060809289273</c:v>
                </c:pt>
                <c:pt idx="17">
                  <c:v>53.431285287114719</c:v>
                </c:pt>
                <c:pt idx="18">
                  <c:v>51.953556058701068</c:v>
                </c:pt>
                <c:pt idx="19">
                  <c:v>52.526234405569092</c:v>
                </c:pt>
                <c:pt idx="20">
                  <c:v>56.514484291188857</c:v>
                </c:pt>
                <c:pt idx="21">
                  <c:v>51.585764765608964</c:v>
                </c:pt>
                <c:pt idx="22">
                  <c:v>67.268885909521487</c:v>
                </c:pt>
                <c:pt idx="23">
                  <c:v>54.514807834296775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BA-4D81-9841-7A3B26C0C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30240"/>
        <c:axId val="1"/>
      </c:lineChart>
      <c:catAx>
        <c:axId val="194130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2.8963463140565505E-2"/>
              <c:y val="0.867089724113012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1.0670749578103081E-2"/>
              <c:y val="0.41983176422990148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130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7256176703027931E-2"/>
          <c:y val="0.88185767561858697"/>
          <c:w val="0.87957464379506833"/>
          <c:h val="0.1075950752548993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 Scaled Price-June
</a:t>
            </a:r>
          </a:p>
        </c:rich>
      </c:tx>
      <c:layout>
        <c:manualLayout>
          <c:xMode val="edge"/>
          <c:yMode val="edge"/>
          <c:x val="0.31506913708747075"/>
          <c:y val="1.47368686158717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42036196429929"/>
          <c:y val="0.12421074976234797"/>
          <c:w val="0.82800778055837709"/>
          <c:h val="0.68631702411060069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AVG'!$H$31:$H$54</c:f>
              <c:numCache>
                <c:formatCode>_("$"* #,##0.00_);_("$"* \(#,##0.00\);_("$"* "-"??_);_(@_)</c:formatCode>
                <c:ptCount val="24"/>
                <c:pt idx="0">
                  <c:v>38.690964604563135</c:v>
                </c:pt>
                <c:pt idx="1">
                  <c:v>32.840152246871284</c:v>
                </c:pt>
                <c:pt idx="2">
                  <c:v>29.36690158087309</c:v>
                </c:pt>
                <c:pt idx="3">
                  <c:v>27.855010113047097</c:v>
                </c:pt>
                <c:pt idx="4">
                  <c:v>25.293003682353614</c:v>
                </c:pt>
                <c:pt idx="5">
                  <c:v>22.68833534451386</c:v>
                </c:pt>
                <c:pt idx="6">
                  <c:v>24.903849628198653</c:v>
                </c:pt>
                <c:pt idx="7">
                  <c:v>32.497290265817078</c:v>
                </c:pt>
                <c:pt idx="8">
                  <c:v>43.725207724213242</c:v>
                </c:pt>
                <c:pt idx="9">
                  <c:v>52.991536663828967</c:v>
                </c:pt>
                <c:pt idx="10">
                  <c:v>59.769542844870116</c:v>
                </c:pt>
                <c:pt idx="11">
                  <c:v>62.769931232537914</c:v>
                </c:pt>
                <c:pt idx="12">
                  <c:v>65.104853257708044</c:v>
                </c:pt>
                <c:pt idx="13">
                  <c:v>68.74940726554486</c:v>
                </c:pt>
                <c:pt idx="14">
                  <c:v>69.51372342991084</c:v>
                </c:pt>
                <c:pt idx="15">
                  <c:v>70.639193788387544</c:v>
                </c:pt>
                <c:pt idx="16">
                  <c:v>72.426686592898818</c:v>
                </c:pt>
                <c:pt idx="17">
                  <c:v>68.324141934853614</c:v>
                </c:pt>
                <c:pt idx="18">
                  <c:v>62.708289128858084</c:v>
                </c:pt>
                <c:pt idx="19">
                  <c:v>59.144642467450801</c:v>
                </c:pt>
                <c:pt idx="20">
                  <c:v>63.609955048964629</c:v>
                </c:pt>
                <c:pt idx="21">
                  <c:v>60.059440609991952</c:v>
                </c:pt>
                <c:pt idx="22">
                  <c:v>48.616043005276417</c:v>
                </c:pt>
                <c:pt idx="23">
                  <c:v>37.711897538466623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6-4A94-A311-714DE84C4D73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AVG'!$H$60:$H$83</c:f>
              <c:numCache>
                <c:formatCode>_("$"* #,##0.00_);_("$"* \(#,##0.00\);_("$"* "-"??_);_(@_)</c:formatCode>
                <c:ptCount val="24"/>
                <c:pt idx="0">
                  <c:v>35.524775800913218</c:v>
                </c:pt>
                <c:pt idx="1">
                  <c:v>27.47225394962997</c:v>
                </c:pt>
                <c:pt idx="2">
                  <c:v>22.954597903247866</c:v>
                </c:pt>
                <c:pt idx="3">
                  <c:v>20.603480309997067</c:v>
                </c:pt>
                <c:pt idx="4">
                  <c:v>17.010895749754045</c:v>
                </c:pt>
                <c:pt idx="5">
                  <c:v>14.100601272290604</c:v>
                </c:pt>
                <c:pt idx="6">
                  <c:v>15.519213445468225</c:v>
                </c:pt>
                <c:pt idx="7">
                  <c:v>29.39178030529294</c:v>
                </c:pt>
                <c:pt idx="8">
                  <c:v>49.450891160458262</c:v>
                </c:pt>
                <c:pt idx="9">
                  <c:v>58.773830014135577</c:v>
                </c:pt>
                <c:pt idx="10">
                  <c:v>69.355944311574945</c:v>
                </c:pt>
                <c:pt idx="11">
                  <c:v>69.555089127126237</c:v>
                </c:pt>
                <c:pt idx="12">
                  <c:v>68.373093631606679</c:v>
                </c:pt>
                <c:pt idx="13">
                  <c:v>71.644024562604173</c:v>
                </c:pt>
                <c:pt idx="14">
                  <c:v>72.371099564450077</c:v>
                </c:pt>
                <c:pt idx="15">
                  <c:v>70.802599942845362</c:v>
                </c:pt>
                <c:pt idx="16">
                  <c:v>72.317853257166092</c:v>
                </c:pt>
                <c:pt idx="17">
                  <c:v>68.200843942890103</c:v>
                </c:pt>
                <c:pt idx="18">
                  <c:v>64.265754475293733</c:v>
                </c:pt>
                <c:pt idx="19">
                  <c:v>62.877905492136023</c:v>
                </c:pt>
                <c:pt idx="20">
                  <c:v>69.470233491000585</c:v>
                </c:pt>
                <c:pt idx="21">
                  <c:v>66.82961554373135</c:v>
                </c:pt>
                <c:pt idx="22">
                  <c:v>49.163808345930583</c:v>
                </c:pt>
                <c:pt idx="23">
                  <c:v>33.969814400456769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6-4A94-A311-714DE84C4D73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AVG'!$H$90:$H$113</c:f>
              <c:numCache>
                <c:formatCode>_("$"* #,##0.00_);_("$"* \(#,##0.00\);_("$"* "-"??_);_(@_)</c:formatCode>
                <c:ptCount val="24"/>
                <c:pt idx="0">
                  <c:v>41.857153408213065</c:v>
                </c:pt>
                <c:pt idx="1">
                  <c:v>38.208050544112595</c:v>
                </c:pt>
                <c:pt idx="2">
                  <c:v>35.779205258498315</c:v>
                </c:pt>
                <c:pt idx="3">
                  <c:v>35.106539916097127</c:v>
                </c:pt>
                <c:pt idx="4">
                  <c:v>33.57511161495318</c:v>
                </c:pt>
                <c:pt idx="5">
                  <c:v>31.276069416737119</c:v>
                </c:pt>
                <c:pt idx="6">
                  <c:v>34.288485810929089</c:v>
                </c:pt>
                <c:pt idx="7">
                  <c:v>35.602800226341223</c:v>
                </c:pt>
                <c:pt idx="8">
                  <c:v>37.999524287968228</c:v>
                </c:pt>
                <c:pt idx="9">
                  <c:v>47.209243313522343</c:v>
                </c:pt>
                <c:pt idx="10">
                  <c:v>50.183141378165288</c:v>
                </c:pt>
                <c:pt idx="11">
                  <c:v>55.984773337949591</c:v>
                </c:pt>
                <c:pt idx="12">
                  <c:v>61.836612883809373</c:v>
                </c:pt>
                <c:pt idx="13">
                  <c:v>65.854789968485534</c:v>
                </c:pt>
                <c:pt idx="14">
                  <c:v>66.656347295371617</c:v>
                </c:pt>
                <c:pt idx="15">
                  <c:v>70.475787633929713</c:v>
                </c:pt>
                <c:pt idx="16">
                  <c:v>72.535519928631558</c:v>
                </c:pt>
                <c:pt idx="17">
                  <c:v>68.447439926817111</c:v>
                </c:pt>
                <c:pt idx="18">
                  <c:v>61.150823782422428</c:v>
                </c:pt>
                <c:pt idx="19">
                  <c:v>55.411379442765572</c:v>
                </c:pt>
                <c:pt idx="20">
                  <c:v>57.749676606928688</c:v>
                </c:pt>
                <c:pt idx="21">
                  <c:v>53.289265676252576</c:v>
                </c:pt>
                <c:pt idx="22">
                  <c:v>48.068277664622244</c:v>
                </c:pt>
                <c:pt idx="23">
                  <c:v>41.453980676476469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36-4A94-A311-714DE84C4D73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AVG'!$H$119:$H$142</c:f>
              <c:numCache>
                <c:formatCode>_("$"* #,##0.00_);_("$"* \(#,##0.00\);_("$"* "-"??_);_(@_)</c:formatCode>
                <c:ptCount val="24"/>
                <c:pt idx="0">
                  <c:v>48.992795593287816</c:v>
                </c:pt>
                <c:pt idx="1">
                  <c:v>40.351353594914706</c:v>
                </c:pt>
                <c:pt idx="2">
                  <c:v>35.829304930263078</c:v>
                </c:pt>
                <c:pt idx="3">
                  <c:v>33.753517642989401</c:v>
                </c:pt>
                <c:pt idx="4">
                  <c:v>33.142571580422263</c:v>
                </c:pt>
                <c:pt idx="5">
                  <c:v>33.729534103405129</c:v>
                </c:pt>
                <c:pt idx="6">
                  <c:v>19.277805297741867</c:v>
                </c:pt>
                <c:pt idx="7">
                  <c:v>25.950456201767729</c:v>
                </c:pt>
                <c:pt idx="8">
                  <c:v>35.633873127309101</c:v>
                </c:pt>
                <c:pt idx="9">
                  <c:v>43.01853388650899</c:v>
                </c:pt>
                <c:pt idx="10">
                  <c:v>51.073788570668256</c:v>
                </c:pt>
                <c:pt idx="11">
                  <c:v>53.401237870980879</c:v>
                </c:pt>
                <c:pt idx="12">
                  <c:v>55.280330520333507</c:v>
                </c:pt>
                <c:pt idx="13">
                  <c:v>58.852699953783969</c:v>
                </c:pt>
                <c:pt idx="14">
                  <c:v>60.936612106871848</c:v>
                </c:pt>
                <c:pt idx="15">
                  <c:v>63.201203688068361</c:v>
                </c:pt>
                <c:pt idx="16">
                  <c:v>65.273271245141146</c:v>
                </c:pt>
                <c:pt idx="17">
                  <c:v>59.598097545053221</c:v>
                </c:pt>
                <c:pt idx="18">
                  <c:v>53.952384811823585</c:v>
                </c:pt>
                <c:pt idx="19">
                  <c:v>50.268297398495676</c:v>
                </c:pt>
                <c:pt idx="20">
                  <c:v>54.16938204580164</c:v>
                </c:pt>
                <c:pt idx="21">
                  <c:v>50.11202572965022</c:v>
                </c:pt>
                <c:pt idx="22">
                  <c:v>76.264256356364029</c:v>
                </c:pt>
                <c:pt idx="23">
                  <c:v>57.936666198353805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36-4A94-A311-714DE84C4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133520"/>
        <c:axId val="1"/>
      </c:lineChart>
      <c:catAx>
        <c:axId val="19413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1.0654511882185001E-2"/>
              <c:y val="0.88421211695230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1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2.5875243142449284E-2"/>
              <c:y val="0.40210598651878748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133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806719194787644"/>
          <c:y val="0.88000158306205833"/>
          <c:w val="0.87823619371724948"/>
          <c:h val="0.1073686142013516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 Scaled Price-July
</a:t>
            </a:r>
          </a:p>
        </c:rich>
      </c:tx>
      <c:layout>
        <c:manualLayout>
          <c:xMode val="edge"/>
          <c:yMode val="edge"/>
          <c:x val="0.31003114284617084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46227730694433"/>
          <c:y val="0.13513527231604924"/>
          <c:w val="0.84954612181867395"/>
          <c:h val="0.70894042861188922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AVG'!$I$31:$I$54</c:f>
              <c:numCache>
                <c:formatCode>_("$"* #,##0.00_);_("$"* \(#,##0.00\);_("$"* "-"??_);_(@_)</c:formatCode>
                <c:ptCount val="24"/>
                <c:pt idx="0">
                  <c:v>46.67917161372187</c:v>
                </c:pt>
                <c:pt idx="1">
                  <c:v>43.707882225033693</c:v>
                </c:pt>
                <c:pt idx="2">
                  <c:v>37.443013653151574</c:v>
                </c:pt>
                <c:pt idx="3">
                  <c:v>36.06775806130404</c:v>
                </c:pt>
                <c:pt idx="4">
                  <c:v>36.693546388363906</c:v>
                </c:pt>
                <c:pt idx="5">
                  <c:v>32.384338731414452</c:v>
                </c:pt>
                <c:pt idx="6">
                  <c:v>23.52349148493985</c:v>
                </c:pt>
                <c:pt idx="7">
                  <c:v>30.832596994590329</c:v>
                </c:pt>
                <c:pt idx="8">
                  <c:v>40.898309236720984</c:v>
                </c:pt>
                <c:pt idx="9">
                  <c:v>45.894043291061507</c:v>
                </c:pt>
                <c:pt idx="10">
                  <c:v>50.968449359486712</c:v>
                </c:pt>
                <c:pt idx="11">
                  <c:v>55.304064446630804</c:v>
                </c:pt>
                <c:pt idx="12">
                  <c:v>57.416840000015569</c:v>
                </c:pt>
                <c:pt idx="13">
                  <c:v>59.759003798743237</c:v>
                </c:pt>
                <c:pt idx="14">
                  <c:v>67.166751175851772</c:v>
                </c:pt>
                <c:pt idx="15">
                  <c:v>61.821006005832189</c:v>
                </c:pt>
                <c:pt idx="16">
                  <c:v>77.810697891909001</c:v>
                </c:pt>
                <c:pt idx="17">
                  <c:v>72.829959415852514</c:v>
                </c:pt>
                <c:pt idx="18">
                  <c:v>63.212479728080005</c:v>
                </c:pt>
                <c:pt idx="19">
                  <c:v>52.005145186320313</c:v>
                </c:pt>
                <c:pt idx="20">
                  <c:v>55.015496474482696</c:v>
                </c:pt>
                <c:pt idx="21">
                  <c:v>53.533728473518934</c:v>
                </c:pt>
                <c:pt idx="22">
                  <c:v>54.336103226787728</c:v>
                </c:pt>
                <c:pt idx="23">
                  <c:v>44.696123136186131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F-431B-A91D-7AE1E3D5BAE7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AVG'!$I$60:$I$83</c:f>
              <c:numCache>
                <c:formatCode>_("$"* #,##0.00_);_("$"* \(#,##0.00\);_("$"* "-"??_);_(@_)</c:formatCode>
                <c:ptCount val="24"/>
                <c:pt idx="0">
                  <c:v>52.104807740098444</c:v>
                </c:pt>
                <c:pt idx="1">
                  <c:v>54.983365756990054</c:v>
                </c:pt>
                <c:pt idx="2">
                  <c:v>44.624918347721035</c:v>
                </c:pt>
                <c:pt idx="3">
                  <c:v>42.571401580620332</c:v>
                </c:pt>
                <c:pt idx="4">
                  <c:v>44.076102362177302</c:v>
                </c:pt>
                <c:pt idx="5">
                  <c:v>33.067071764747183</c:v>
                </c:pt>
                <c:pt idx="6">
                  <c:v>18.727891188810844</c:v>
                </c:pt>
                <c:pt idx="7">
                  <c:v>29.863985407794658</c:v>
                </c:pt>
                <c:pt idx="8">
                  <c:v>46.839990548976829</c:v>
                </c:pt>
                <c:pt idx="9">
                  <c:v>47.318041983271968</c:v>
                </c:pt>
                <c:pt idx="10">
                  <c:v>47.417919223555032</c:v>
                </c:pt>
                <c:pt idx="11">
                  <c:v>50.619224654461739</c:v>
                </c:pt>
                <c:pt idx="12">
                  <c:v>49.681694300349136</c:v>
                </c:pt>
                <c:pt idx="13">
                  <c:v>49.804541852080114</c:v>
                </c:pt>
                <c:pt idx="14">
                  <c:v>59.759482302971215</c:v>
                </c:pt>
                <c:pt idx="15">
                  <c:v>60.194537094160516</c:v>
                </c:pt>
                <c:pt idx="16">
                  <c:v>74.248987575345225</c:v>
                </c:pt>
                <c:pt idx="17">
                  <c:v>71.884063168235343</c:v>
                </c:pt>
                <c:pt idx="18">
                  <c:v>60.528515245893047</c:v>
                </c:pt>
                <c:pt idx="19">
                  <c:v>48.220099198186517</c:v>
                </c:pt>
                <c:pt idx="20">
                  <c:v>51.557154808298918</c:v>
                </c:pt>
                <c:pt idx="21">
                  <c:v>53.767138649423842</c:v>
                </c:pt>
                <c:pt idx="22">
                  <c:v>60.724998637803608</c:v>
                </c:pt>
                <c:pt idx="23">
                  <c:v>47.414066608027369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F-431B-A91D-7AE1E3D5BAE7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AVG'!$I$90:$I$113</c:f>
              <c:numCache>
                <c:formatCode>_("$"* #,##0.00_);_("$"* \(#,##0.00\);_("$"* "-"??_);_(@_)</c:formatCode>
                <c:ptCount val="24"/>
                <c:pt idx="0">
                  <c:v>41.253535487345268</c:v>
                </c:pt>
                <c:pt idx="1">
                  <c:v>32.432398693077353</c:v>
                </c:pt>
                <c:pt idx="2">
                  <c:v>30.261108958582117</c:v>
                </c:pt>
                <c:pt idx="3">
                  <c:v>29.564114541987745</c:v>
                </c:pt>
                <c:pt idx="4">
                  <c:v>29.31099041455051</c:v>
                </c:pt>
                <c:pt idx="5">
                  <c:v>31.701605698081725</c:v>
                </c:pt>
                <c:pt idx="6">
                  <c:v>28.319091781068863</c:v>
                </c:pt>
                <c:pt idx="7">
                  <c:v>31.801208581385993</c:v>
                </c:pt>
                <c:pt idx="8">
                  <c:v>34.956627924465138</c:v>
                </c:pt>
                <c:pt idx="9">
                  <c:v>44.470044598851032</c:v>
                </c:pt>
                <c:pt idx="10">
                  <c:v>54.518979495418392</c:v>
                </c:pt>
                <c:pt idx="11">
                  <c:v>59.988904238799869</c:v>
                </c:pt>
                <c:pt idx="12">
                  <c:v>65.151985699682001</c:v>
                </c:pt>
                <c:pt idx="13">
                  <c:v>69.713465745406353</c:v>
                </c:pt>
                <c:pt idx="14">
                  <c:v>74.574020048732322</c:v>
                </c:pt>
                <c:pt idx="15">
                  <c:v>63.447474917503875</c:v>
                </c:pt>
                <c:pt idx="16">
                  <c:v>81.372408208472777</c:v>
                </c:pt>
                <c:pt idx="17">
                  <c:v>73.775855663469713</c:v>
                </c:pt>
                <c:pt idx="18">
                  <c:v>65.896444210266964</c:v>
                </c:pt>
                <c:pt idx="19">
                  <c:v>55.790191174454087</c:v>
                </c:pt>
                <c:pt idx="20">
                  <c:v>58.473838140666466</c:v>
                </c:pt>
                <c:pt idx="21">
                  <c:v>53.300318297614048</c:v>
                </c:pt>
                <c:pt idx="22">
                  <c:v>47.947207815771826</c:v>
                </c:pt>
                <c:pt idx="23">
                  <c:v>41.978179664344907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1F-431B-A91D-7AE1E3D5BAE7}"/>
            </c:ext>
          </c:extLst>
        </c:ser>
        <c:ser>
          <c:idx val="2"/>
          <c:order val="3"/>
          <c:tx>
            <c:v>Generator 99 &amp; 00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AVG'!$I$119:$I$142</c:f>
              <c:numCache>
                <c:formatCode>_("$"* #,##0.00_);_("$"* \(#,##0.00\);_("$"* "-"??_);_(@_)</c:formatCode>
                <c:ptCount val="24"/>
                <c:pt idx="0">
                  <c:v>49.329394321774409</c:v>
                </c:pt>
                <c:pt idx="1">
                  <c:v>41.965107788412723</c:v>
                </c:pt>
                <c:pt idx="2">
                  <c:v>37.914911779962409</c:v>
                </c:pt>
                <c:pt idx="3">
                  <c:v>37.144015313475442</c:v>
                </c:pt>
                <c:pt idx="4">
                  <c:v>36.930042486819296</c:v>
                </c:pt>
                <c:pt idx="5">
                  <c:v>37.087728195101839</c:v>
                </c:pt>
                <c:pt idx="6">
                  <c:v>18.399112438702527</c:v>
                </c:pt>
                <c:pt idx="7">
                  <c:v>25.272423940129869</c:v>
                </c:pt>
                <c:pt idx="8">
                  <c:v>33.905815495270552</c:v>
                </c:pt>
                <c:pt idx="9">
                  <c:v>40.055923966573722</c:v>
                </c:pt>
                <c:pt idx="10">
                  <c:v>46.741403913761758</c:v>
                </c:pt>
                <c:pt idx="11">
                  <c:v>51.750959046192257</c:v>
                </c:pt>
                <c:pt idx="12">
                  <c:v>56.507632783164539</c:v>
                </c:pt>
                <c:pt idx="13">
                  <c:v>59.022362106295432</c:v>
                </c:pt>
                <c:pt idx="14">
                  <c:v>63.765992223094003</c:v>
                </c:pt>
                <c:pt idx="15">
                  <c:v>63.935219233256468</c:v>
                </c:pt>
                <c:pt idx="16">
                  <c:v>71.53484697717532</c:v>
                </c:pt>
                <c:pt idx="17">
                  <c:v>65.786109482780319</c:v>
                </c:pt>
                <c:pt idx="18">
                  <c:v>57.278301390015542</c:v>
                </c:pt>
                <c:pt idx="19">
                  <c:v>48.722096104601192</c:v>
                </c:pt>
                <c:pt idx="20">
                  <c:v>50.150768084269259</c:v>
                </c:pt>
                <c:pt idx="21">
                  <c:v>47.171032814717393</c:v>
                </c:pt>
                <c:pt idx="22">
                  <c:v>66.458245049742743</c:v>
                </c:pt>
                <c:pt idx="23">
                  <c:v>53.17055506471111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1F-431B-A91D-7AE1E3D5B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96096"/>
        <c:axId val="1"/>
      </c:lineChart>
      <c:catAx>
        <c:axId val="19479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2.7355689074662133E-2"/>
              <c:y val="0.86278673863323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1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1.0638323529035274E-2"/>
              <c:y val="0.41787984208501389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796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030419327376115"/>
          <c:y val="0.87941877214905906"/>
          <c:w val="0.8769018108933363"/>
          <c:h val="0.1060292136633617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Scaled Price-February
</a:t>
            </a:r>
          </a:p>
        </c:rich>
      </c:tx>
      <c:layout>
        <c:manualLayout>
          <c:xMode val="edge"/>
          <c:yMode val="edge"/>
          <c:x val="0.30474749096763304"/>
          <c:y val="1.48936634401910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38597644995032"/>
          <c:y val="0.10638331028707911"/>
          <c:w val="0.86370645681278924"/>
          <c:h val="0.73830017339232901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AVG'!$D$31:$D$54</c:f>
              <c:numCache>
                <c:formatCode>_("$"* #,##0.00_);_("$"* \(#,##0.00\);_("$"* "-"??_);_(@_)</c:formatCode>
                <c:ptCount val="24"/>
                <c:pt idx="0">
                  <c:v>53.281342234655511</c:v>
                </c:pt>
                <c:pt idx="1">
                  <c:v>50.700722663741203</c:v>
                </c:pt>
                <c:pt idx="2">
                  <c:v>48.943475078601487</c:v>
                </c:pt>
                <c:pt idx="3">
                  <c:v>49.24840825175535</c:v>
                </c:pt>
                <c:pt idx="4">
                  <c:v>52.241164303270054</c:v>
                </c:pt>
                <c:pt idx="5">
                  <c:v>60.844140879506412</c:v>
                </c:pt>
                <c:pt idx="6">
                  <c:v>57.538578006890852</c:v>
                </c:pt>
                <c:pt idx="7">
                  <c:v>60.052204549529868</c:v>
                </c:pt>
                <c:pt idx="8">
                  <c:v>60.348501452879411</c:v>
                </c:pt>
                <c:pt idx="9">
                  <c:v>60.047210474514316</c:v>
                </c:pt>
                <c:pt idx="10">
                  <c:v>60.044980531928381</c:v>
                </c:pt>
                <c:pt idx="11">
                  <c:v>59.324589647705068</c:v>
                </c:pt>
                <c:pt idx="12">
                  <c:v>58.847304654482627</c:v>
                </c:pt>
                <c:pt idx="13">
                  <c:v>58.20583880413588</c:v>
                </c:pt>
                <c:pt idx="14">
                  <c:v>57.240120381896219</c:v>
                </c:pt>
                <c:pt idx="15">
                  <c:v>56.503687726066175</c:v>
                </c:pt>
                <c:pt idx="16">
                  <c:v>57.264352620176915</c:v>
                </c:pt>
                <c:pt idx="17">
                  <c:v>63.666946598154176</c:v>
                </c:pt>
                <c:pt idx="18">
                  <c:v>67.077562185739581</c:v>
                </c:pt>
                <c:pt idx="19">
                  <c:v>64.512909714783163</c:v>
                </c:pt>
                <c:pt idx="20">
                  <c:v>61.431215138426936</c:v>
                </c:pt>
                <c:pt idx="21">
                  <c:v>57.89399751269076</c:v>
                </c:pt>
                <c:pt idx="22">
                  <c:v>66.704660427949094</c:v>
                </c:pt>
                <c:pt idx="23">
                  <c:v>58.036086160521087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97-46FA-BE9B-C6E887937C90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AVG'!$D$60:$D$83</c:f>
              <c:numCache>
                <c:formatCode>_("$"* #,##0.00_);_("$"* \(#,##0.00\);_("$"* "-"??_);_(@_)</c:formatCode>
                <c:ptCount val="24"/>
                <c:pt idx="0">
                  <c:v>51.426317792674325</c:v>
                </c:pt>
                <c:pt idx="1">
                  <c:v>48.942724743322877</c:v>
                </c:pt>
                <c:pt idx="2">
                  <c:v>46.954550526581414</c:v>
                </c:pt>
                <c:pt idx="3">
                  <c:v>47.100064147476274</c:v>
                </c:pt>
                <c:pt idx="4">
                  <c:v>51.023984998183714</c:v>
                </c:pt>
                <c:pt idx="5">
                  <c:v>63.364400101686627</c:v>
                </c:pt>
                <c:pt idx="6">
                  <c:v>55.4540270145514</c:v>
                </c:pt>
                <c:pt idx="7">
                  <c:v>59.445231837056156</c:v>
                </c:pt>
                <c:pt idx="8">
                  <c:v>60.275240803963626</c:v>
                </c:pt>
                <c:pt idx="9">
                  <c:v>59.923860269111543</c:v>
                </c:pt>
                <c:pt idx="10">
                  <c:v>59.506555717340476</c:v>
                </c:pt>
                <c:pt idx="11">
                  <c:v>58.855895704961867</c:v>
                </c:pt>
                <c:pt idx="12">
                  <c:v>58.570924005350534</c:v>
                </c:pt>
                <c:pt idx="13">
                  <c:v>57.674506203202291</c:v>
                </c:pt>
                <c:pt idx="14">
                  <c:v>56.442424999703761</c:v>
                </c:pt>
                <c:pt idx="15">
                  <c:v>55.619192214456689</c:v>
                </c:pt>
                <c:pt idx="16">
                  <c:v>56.411588299468868</c:v>
                </c:pt>
                <c:pt idx="17">
                  <c:v>64.643126912811184</c:v>
                </c:pt>
                <c:pt idx="18">
                  <c:v>71.235799200982328</c:v>
                </c:pt>
                <c:pt idx="19">
                  <c:v>67.455400149699415</c:v>
                </c:pt>
                <c:pt idx="20">
                  <c:v>61.768932228869929</c:v>
                </c:pt>
                <c:pt idx="21">
                  <c:v>56.71729443847029</c:v>
                </c:pt>
                <c:pt idx="22">
                  <c:v>72.458104173311639</c:v>
                </c:pt>
                <c:pt idx="23">
                  <c:v>58.729853516763541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97-46FA-BE9B-C6E887937C90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AVG'!$D$90:$D$113</c:f>
              <c:numCache>
                <c:formatCode>_("$"* #,##0.00_);_("$"* \(#,##0.00\);_("$"* "-"??_);_(@_)</c:formatCode>
                <c:ptCount val="24"/>
                <c:pt idx="0">
                  <c:v>55.062165698957394</c:v>
                </c:pt>
                <c:pt idx="1">
                  <c:v>52.388400667342808</c:v>
                </c:pt>
                <c:pt idx="2">
                  <c:v>50.852842648540765</c:v>
                </c:pt>
                <c:pt idx="3">
                  <c:v>51.310818591863288</c:v>
                </c:pt>
                <c:pt idx="4">
                  <c:v>53.409656436152943</c:v>
                </c:pt>
                <c:pt idx="5">
                  <c:v>58.424692026213421</c:v>
                </c:pt>
                <c:pt idx="6">
                  <c:v>59.539746959536735</c:v>
                </c:pt>
                <c:pt idx="7">
                  <c:v>60.63489835350466</c:v>
                </c:pt>
                <c:pt idx="8">
                  <c:v>60.418831675838554</c:v>
                </c:pt>
                <c:pt idx="9">
                  <c:v>60.165626671700998</c:v>
                </c:pt>
                <c:pt idx="10">
                  <c:v>60.561868353932823</c:v>
                </c:pt>
                <c:pt idx="11">
                  <c:v>59.774535832738593</c:v>
                </c:pt>
                <c:pt idx="12">
                  <c:v>59.112630077649456</c:v>
                </c:pt>
                <c:pt idx="13">
                  <c:v>58.715918101032159</c:v>
                </c:pt>
                <c:pt idx="14">
                  <c:v>58.005907948800953</c:v>
                </c:pt>
                <c:pt idx="15">
                  <c:v>57.352803417211312</c:v>
                </c:pt>
                <c:pt idx="16">
                  <c:v>58.08300636805663</c:v>
                </c:pt>
                <c:pt idx="17">
                  <c:v>62.72981349608343</c:v>
                </c:pt>
                <c:pt idx="18">
                  <c:v>63.085654651106523</c:v>
                </c:pt>
                <c:pt idx="19">
                  <c:v>61.688118897263578</c:v>
                </c:pt>
                <c:pt idx="20">
                  <c:v>61.107006731601643</c:v>
                </c:pt>
                <c:pt idx="21">
                  <c:v>59.023632463942441</c:v>
                </c:pt>
                <c:pt idx="22">
                  <c:v>61.181354432401086</c:v>
                </c:pt>
                <c:pt idx="23">
                  <c:v>57.370069498528331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297-46FA-BE9B-C6E887937C90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AVG'!$D$119:$D$142</c:f>
              <c:numCache>
                <c:formatCode>_("$"* #,##0.00_);_("$"* \(#,##0.00\);_("$"* "-"??_);_(@_)</c:formatCode>
                <c:ptCount val="24"/>
                <c:pt idx="0">
                  <c:v>53.736491177346885</c:v>
                </c:pt>
                <c:pt idx="1">
                  <c:v>51.043691923214269</c:v>
                </c:pt>
                <c:pt idx="2">
                  <c:v>49.089738124959467</c:v>
                </c:pt>
                <c:pt idx="3">
                  <c:v>49.173216024197693</c:v>
                </c:pt>
                <c:pt idx="4">
                  <c:v>52.300646150862448</c:v>
                </c:pt>
                <c:pt idx="5">
                  <c:v>59.954925446146667</c:v>
                </c:pt>
                <c:pt idx="6">
                  <c:v>57.741455702215454</c:v>
                </c:pt>
                <c:pt idx="7">
                  <c:v>59.890324293833409</c:v>
                </c:pt>
                <c:pt idx="8">
                  <c:v>60.227739443016866</c:v>
                </c:pt>
                <c:pt idx="9">
                  <c:v>59.830608287649461</c:v>
                </c:pt>
                <c:pt idx="10">
                  <c:v>59.827896765280933</c:v>
                </c:pt>
                <c:pt idx="11">
                  <c:v>59.143900851480232</c:v>
                </c:pt>
                <c:pt idx="12">
                  <c:v>58.677882175653671</c:v>
                </c:pt>
                <c:pt idx="13">
                  <c:v>58.036207835552084</c:v>
                </c:pt>
                <c:pt idx="14">
                  <c:v>57.051136342673296</c:v>
                </c:pt>
                <c:pt idx="15">
                  <c:v>56.260893094379988</c:v>
                </c:pt>
                <c:pt idx="16">
                  <c:v>57.051742752091407</c:v>
                </c:pt>
                <c:pt idx="17">
                  <c:v>63.521605381679819</c:v>
                </c:pt>
                <c:pt idx="18">
                  <c:v>68.288658033315357</c:v>
                </c:pt>
                <c:pt idx="19">
                  <c:v>65.030717582337374</c:v>
                </c:pt>
                <c:pt idx="20">
                  <c:v>61.587521283129178</c:v>
                </c:pt>
                <c:pt idx="21">
                  <c:v>57.831710175711898</c:v>
                </c:pt>
                <c:pt idx="22">
                  <c:v>66.761109544723084</c:v>
                </c:pt>
                <c:pt idx="23">
                  <c:v>57.940181608549715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297-46FA-BE9B-C6E887937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62872"/>
        <c:axId val="1"/>
      </c:lineChart>
      <c:catAx>
        <c:axId val="193662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5.6661593798002126E-2"/>
              <c:y val="0.872343144354048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4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1.0719760988811214E-2"/>
              <c:y val="0.40638424529664224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662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1883665618381821E-2"/>
          <c:y val="0.88085380917701495"/>
          <c:w val="0.88361458436343865"/>
          <c:h val="0.1085109764928206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 Scaled Price-August
</a:t>
            </a:r>
          </a:p>
        </c:rich>
      </c:tx>
      <c:layout>
        <c:manualLayout>
          <c:xMode val="edge"/>
          <c:yMode val="edge"/>
          <c:x val="0.30606071927553835"/>
          <c:y val="1.47679515055744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60610152036783"/>
          <c:y val="9.7046538465203364E-2"/>
          <c:w val="0.86969729140672769"/>
          <c:h val="0.71519079434138999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AVG'!$J$31:$J$54</c:f>
              <c:numCache>
                <c:formatCode>_("$"* #,##0.00_);_("$"* \(#,##0.00\);_("$"* "-"??_);_(@_)</c:formatCode>
                <c:ptCount val="24"/>
                <c:pt idx="0">
                  <c:v>41.317013797347535</c:v>
                </c:pt>
                <c:pt idx="1">
                  <c:v>37.090799052071162</c:v>
                </c:pt>
                <c:pt idx="2">
                  <c:v>34.478033305889419</c:v>
                </c:pt>
                <c:pt idx="3">
                  <c:v>33.454909250204068</c:v>
                </c:pt>
                <c:pt idx="4">
                  <c:v>33.343045916101502</c:v>
                </c:pt>
                <c:pt idx="5">
                  <c:v>33.330944351367279</c:v>
                </c:pt>
                <c:pt idx="6">
                  <c:v>27.556184665695525</c:v>
                </c:pt>
                <c:pt idx="7">
                  <c:v>34.253412254236096</c:v>
                </c:pt>
                <c:pt idx="8">
                  <c:v>43.460408399959839</c:v>
                </c:pt>
                <c:pt idx="9">
                  <c:v>49.054117432748768</c:v>
                </c:pt>
                <c:pt idx="10">
                  <c:v>56.275673698246351</c:v>
                </c:pt>
                <c:pt idx="11">
                  <c:v>59.859088357202516</c:v>
                </c:pt>
                <c:pt idx="12">
                  <c:v>64.9288849053749</c:v>
                </c:pt>
                <c:pt idx="13">
                  <c:v>64.812249905938614</c:v>
                </c:pt>
                <c:pt idx="14">
                  <c:v>68.323892516915336</c:v>
                </c:pt>
                <c:pt idx="15">
                  <c:v>66.667107820259801</c:v>
                </c:pt>
                <c:pt idx="16">
                  <c:v>65.297850342947527</c:v>
                </c:pt>
                <c:pt idx="17">
                  <c:v>63.014815538568584</c:v>
                </c:pt>
                <c:pt idx="18">
                  <c:v>59.538619818226003</c:v>
                </c:pt>
                <c:pt idx="19">
                  <c:v>55.994808673873976</c:v>
                </c:pt>
                <c:pt idx="20">
                  <c:v>59.397019890771261</c:v>
                </c:pt>
                <c:pt idx="21">
                  <c:v>55.224070719482199</c:v>
                </c:pt>
                <c:pt idx="22">
                  <c:v>50.721927876367367</c:v>
                </c:pt>
                <c:pt idx="23">
                  <c:v>42.605121510203951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1-467C-9C81-BC35D1FCA045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AVG'!$J$60:$J$83</c:f>
              <c:numCache>
                <c:formatCode>_("$"* #,##0.00_);_("$"* \(#,##0.00\);_("$"* "-"??_);_(@_)</c:formatCode>
                <c:ptCount val="24"/>
                <c:pt idx="0">
                  <c:v>43.319707216741079</c:v>
                </c:pt>
                <c:pt idx="1">
                  <c:v>39.731021556231468</c:v>
                </c:pt>
                <c:pt idx="2">
                  <c:v>35.639361042302284</c:v>
                </c:pt>
                <c:pt idx="3">
                  <c:v>34.206281896448054</c:v>
                </c:pt>
                <c:pt idx="4">
                  <c:v>34.006688700646635</c:v>
                </c:pt>
                <c:pt idx="5">
                  <c:v>34.115666585554209</c:v>
                </c:pt>
                <c:pt idx="6">
                  <c:v>28.283992509267357</c:v>
                </c:pt>
                <c:pt idx="7">
                  <c:v>38.999632249536731</c:v>
                </c:pt>
                <c:pt idx="8">
                  <c:v>51.396086210289063</c:v>
                </c:pt>
                <c:pt idx="9">
                  <c:v>52.740426221289972</c:v>
                </c:pt>
                <c:pt idx="10">
                  <c:v>57.77424645668021</c:v>
                </c:pt>
                <c:pt idx="11">
                  <c:v>53.874993783503591</c:v>
                </c:pt>
                <c:pt idx="12">
                  <c:v>52.996584128781521</c:v>
                </c:pt>
                <c:pt idx="13">
                  <c:v>56.315180276732633</c:v>
                </c:pt>
                <c:pt idx="14">
                  <c:v>66.734903144906824</c:v>
                </c:pt>
                <c:pt idx="15">
                  <c:v>68.064792608531704</c:v>
                </c:pt>
                <c:pt idx="16">
                  <c:v>68.157044583631134</c:v>
                </c:pt>
                <c:pt idx="17">
                  <c:v>66.195602329851383</c:v>
                </c:pt>
                <c:pt idx="18">
                  <c:v>53.447664751292749</c:v>
                </c:pt>
                <c:pt idx="19">
                  <c:v>50.395525519736516</c:v>
                </c:pt>
                <c:pt idx="20">
                  <c:v>54.471498008475727</c:v>
                </c:pt>
                <c:pt idx="21">
                  <c:v>52.807130267326805</c:v>
                </c:pt>
                <c:pt idx="22">
                  <c:v>60.028332254144011</c:v>
                </c:pt>
                <c:pt idx="23">
                  <c:v>46.297637698098328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D1-467C-9C81-BC35D1FCA045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AVG'!$J$90:$J$113</c:f>
              <c:numCache>
                <c:formatCode>_("$"* #,##0.00_);_("$"* \(#,##0.00\);_("$"* "-"??_);_(@_)</c:formatCode>
                <c:ptCount val="24"/>
                <c:pt idx="0">
                  <c:v>39.31432037795399</c:v>
                </c:pt>
                <c:pt idx="1">
                  <c:v>34.450576547910842</c:v>
                </c:pt>
                <c:pt idx="2">
                  <c:v>33.316705569476554</c:v>
                </c:pt>
                <c:pt idx="3">
                  <c:v>32.703536603960089</c:v>
                </c:pt>
                <c:pt idx="4">
                  <c:v>32.67940313155637</c:v>
                </c:pt>
                <c:pt idx="5">
                  <c:v>32.546222117180349</c:v>
                </c:pt>
                <c:pt idx="6">
                  <c:v>26.828376822123701</c:v>
                </c:pt>
                <c:pt idx="7">
                  <c:v>29.507192258935454</c:v>
                </c:pt>
                <c:pt idx="8">
                  <c:v>35.524730589630614</c:v>
                </c:pt>
                <c:pt idx="9">
                  <c:v>45.367808644207564</c:v>
                </c:pt>
                <c:pt idx="10">
                  <c:v>54.777100939812499</c:v>
                </c:pt>
                <c:pt idx="11">
                  <c:v>65.843182930901435</c:v>
                </c:pt>
                <c:pt idx="12">
                  <c:v>76.861185681968308</c:v>
                </c:pt>
                <c:pt idx="13">
                  <c:v>73.309319535144581</c:v>
                </c:pt>
                <c:pt idx="14">
                  <c:v>69.912881888923863</c:v>
                </c:pt>
                <c:pt idx="15">
                  <c:v>65.269423031987913</c:v>
                </c:pt>
                <c:pt idx="16">
                  <c:v>62.438656102263913</c:v>
                </c:pt>
                <c:pt idx="17">
                  <c:v>59.834028747285785</c:v>
                </c:pt>
                <c:pt idx="18">
                  <c:v>65.629574885159258</c:v>
                </c:pt>
                <c:pt idx="19">
                  <c:v>61.594091828011429</c:v>
                </c:pt>
                <c:pt idx="20">
                  <c:v>64.322541773066817</c:v>
                </c:pt>
                <c:pt idx="21">
                  <c:v>57.641011171637594</c:v>
                </c:pt>
                <c:pt idx="22">
                  <c:v>41.415523498590737</c:v>
                </c:pt>
                <c:pt idx="23">
                  <c:v>38.912605322309574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D1-467C-9C81-BC35D1FCA045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AVG'!$J$119:$J$142</c:f>
              <c:numCache>
                <c:formatCode>_("$"* #,##0.00_);_("$"* \(#,##0.00\);_("$"* "-"??_);_(@_)</c:formatCode>
                <c:ptCount val="24"/>
                <c:pt idx="0">
                  <c:v>46.736730322529112</c:v>
                </c:pt>
                <c:pt idx="1">
                  <c:v>42.36306049713518</c:v>
                </c:pt>
                <c:pt idx="2">
                  <c:v>37.261245009168761</c:v>
                </c:pt>
                <c:pt idx="3">
                  <c:v>36.370203438464294</c:v>
                </c:pt>
                <c:pt idx="4">
                  <c:v>37.551460030216873</c:v>
                </c:pt>
                <c:pt idx="5">
                  <c:v>43.825386744964931</c:v>
                </c:pt>
                <c:pt idx="6">
                  <c:v>20.817342148814991</c:v>
                </c:pt>
                <c:pt idx="7">
                  <c:v>26.397606827854226</c:v>
                </c:pt>
                <c:pt idx="8">
                  <c:v>35.966688678239848</c:v>
                </c:pt>
                <c:pt idx="9">
                  <c:v>42.305149014586704</c:v>
                </c:pt>
                <c:pt idx="10">
                  <c:v>48.209347083979608</c:v>
                </c:pt>
                <c:pt idx="11">
                  <c:v>52.117480156770533</c:v>
                </c:pt>
                <c:pt idx="12">
                  <c:v>58.231648793560652</c:v>
                </c:pt>
                <c:pt idx="13">
                  <c:v>59.100274750871925</c:v>
                </c:pt>
                <c:pt idx="14">
                  <c:v>64.032685915703453</c:v>
                </c:pt>
                <c:pt idx="15">
                  <c:v>64.069140254464429</c:v>
                </c:pt>
                <c:pt idx="16">
                  <c:v>63.377369817498916</c:v>
                </c:pt>
                <c:pt idx="17">
                  <c:v>60.762812404604979</c:v>
                </c:pt>
                <c:pt idx="18">
                  <c:v>54.356889771329556</c:v>
                </c:pt>
                <c:pt idx="19">
                  <c:v>49.883395809359264</c:v>
                </c:pt>
                <c:pt idx="20">
                  <c:v>52.211669887201936</c:v>
                </c:pt>
                <c:pt idx="21">
                  <c:v>48.160498685158935</c:v>
                </c:pt>
                <c:pt idx="22">
                  <c:v>63.142171314355082</c:v>
                </c:pt>
                <c:pt idx="23">
                  <c:v>52.749742643165789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D1-467C-9C81-BC35D1FCA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99048"/>
        <c:axId val="1"/>
      </c:lineChart>
      <c:catAx>
        <c:axId val="194799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4.8484866419887258E-2"/>
              <c:y val="0.839663528459802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1.060606452935034E-2"/>
              <c:y val="0.38818615386081345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799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9696995478587945E-2"/>
          <c:y val="0.88185767561858697"/>
          <c:w val="0.87424274763359233"/>
          <c:h val="0.1075950752548993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Scaled Price-September
</a:t>
            </a:r>
          </a:p>
        </c:rich>
      </c:tx>
      <c:layout>
        <c:manualLayout>
          <c:xMode val="edge"/>
          <c:yMode val="edge"/>
          <c:x val="0.27080201547283911"/>
          <c:y val="1.4613778705636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823066984702236E-2"/>
          <c:y val="9.3945720250521919E-2"/>
          <c:w val="0.88351048623540784"/>
          <c:h val="0.75574112734864307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AVG'!$K$31:$K$54</c:f>
              <c:numCache>
                <c:formatCode>_("$"* #,##0.00_);_("$"* \(#,##0.00\);_("$"* "-"??_);_(@_)</c:formatCode>
                <c:ptCount val="24"/>
                <c:pt idx="0">
                  <c:v>49.49686589588034</c:v>
                </c:pt>
                <c:pt idx="1">
                  <c:v>46.354908513111653</c:v>
                </c:pt>
                <c:pt idx="2">
                  <c:v>42.736543025755608</c:v>
                </c:pt>
                <c:pt idx="3">
                  <c:v>41.721996623867973</c:v>
                </c:pt>
                <c:pt idx="4">
                  <c:v>41.997069672086582</c:v>
                </c:pt>
                <c:pt idx="5">
                  <c:v>42.979593658315082</c:v>
                </c:pt>
                <c:pt idx="6">
                  <c:v>35.732747489166847</c:v>
                </c:pt>
                <c:pt idx="7">
                  <c:v>41.02194021610935</c:v>
                </c:pt>
                <c:pt idx="8">
                  <c:v>46.740528721780485</c:v>
                </c:pt>
                <c:pt idx="9">
                  <c:v>49.8072663219803</c:v>
                </c:pt>
                <c:pt idx="10">
                  <c:v>53.672595532852739</c:v>
                </c:pt>
                <c:pt idx="11">
                  <c:v>54.011593828031579</c:v>
                </c:pt>
                <c:pt idx="12">
                  <c:v>55.876190641696574</c:v>
                </c:pt>
                <c:pt idx="13">
                  <c:v>57.525464482310653</c:v>
                </c:pt>
                <c:pt idx="14">
                  <c:v>56.949240246306033</c:v>
                </c:pt>
                <c:pt idx="15">
                  <c:v>57.62635444856673</c:v>
                </c:pt>
                <c:pt idx="16">
                  <c:v>57.548670271145411</c:v>
                </c:pt>
                <c:pt idx="17">
                  <c:v>56.651266452519558</c:v>
                </c:pt>
                <c:pt idx="18">
                  <c:v>54.325381510290782</c:v>
                </c:pt>
                <c:pt idx="19">
                  <c:v>57.157243186412707</c:v>
                </c:pt>
                <c:pt idx="20">
                  <c:v>54.730937659477654</c:v>
                </c:pt>
                <c:pt idx="21">
                  <c:v>48.236787812434578</c:v>
                </c:pt>
                <c:pt idx="22">
                  <c:v>49.748960157504868</c:v>
                </c:pt>
                <c:pt idx="23">
                  <c:v>47.349853632395735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65-413C-B0DA-BC460A43E77D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AVG'!$K$60:$K$83</c:f>
              <c:numCache>
                <c:formatCode>_("$"* #,##0.00_);_("$"* \(#,##0.00\);_("$"* "-"??_);_(@_)</c:formatCode>
                <c:ptCount val="24"/>
                <c:pt idx="0">
                  <c:v>46.876004323272028</c:v>
                </c:pt>
                <c:pt idx="1">
                  <c:v>43.940858564540449</c:v>
                </c:pt>
                <c:pt idx="2">
                  <c:v>39.545646693089445</c:v>
                </c:pt>
                <c:pt idx="3">
                  <c:v>38.809983561744957</c:v>
                </c:pt>
                <c:pt idx="4">
                  <c:v>39.181643578406856</c:v>
                </c:pt>
                <c:pt idx="5">
                  <c:v>40.502759440501919</c:v>
                </c:pt>
                <c:pt idx="6">
                  <c:v>38.130621180248255</c:v>
                </c:pt>
                <c:pt idx="7">
                  <c:v>50.111420747858503</c:v>
                </c:pt>
                <c:pt idx="8">
                  <c:v>56.165628048157792</c:v>
                </c:pt>
                <c:pt idx="9">
                  <c:v>54.660521335560141</c:v>
                </c:pt>
                <c:pt idx="10">
                  <c:v>54.70533673243898</c:v>
                </c:pt>
                <c:pt idx="11">
                  <c:v>51.933050276100445</c:v>
                </c:pt>
                <c:pt idx="12">
                  <c:v>54.100741746740141</c:v>
                </c:pt>
                <c:pt idx="13">
                  <c:v>55.102031815866525</c:v>
                </c:pt>
                <c:pt idx="14">
                  <c:v>55.022985563080226</c:v>
                </c:pt>
                <c:pt idx="15">
                  <c:v>55.175860865833592</c:v>
                </c:pt>
                <c:pt idx="16">
                  <c:v>56.354160492481434</c:v>
                </c:pt>
                <c:pt idx="17">
                  <c:v>54.973553504713855</c:v>
                </c:pt>
                <c:pt idx="18">
                  <c:v>55.251266336796398</c:v>
                </c:pt>
                <c:pt idx="19">
                  <c:v>56.753633079568132</c:v>
                </c:pt>
                <c:pt idx="20">
                  <c:v>55.035859667878753</c:v>
                </c:pt>
                <c:pt idx="21">
                  <c:v>49.286502161088642</c:v>
                </c:pt>
                <c:pt idx="22">
                  <c:v>50.013832781455662</c:v>
                </c:pt>
                <c:pt idx="23">
                  <c:v>48.366097502576935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65-413C-B0DA-BC460A43E77D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AVG'!$K$90:$K$113</c:f>
              <c:numCache>
                <c:formatCode>_("$"* #,##0.00_);_("$"* \(#,##0.00\);_("$"* "-"??_);_(@_)</c:formatCode>
                <c:ptCount val="24"/>
                <c:pt idx="0">
                  <c:v>51.59355515396701</c:v>
                </c:pt>
                <c:pt idx="1">
                  <c:v>48.286148471968623</c:v>
                </c:pt>
                <c:pt idx="2">
                  <c:v>45.289260091888544</c:v>
                </c:pt>
                <c:pt idx="3">
                  <c:v>44.051607073566394</c:v>
                </c:pt>
                <c:pt idx="4">
                  <c:v>44.249410547030372</c:v>
                </c:pt>
                <c:pt idx="5">
                  <c:v>44.96106103256561</c:v>
                </c:pt>
                <c:pt idx="6">
                  <c:v>33.814448536301718</c:v>
                </c:pt>
                <c:pt idx="7">
                  <c:v>33.750355790710032</c:v>
                </c:pt>
                <c:pt idx="8">
                  <c:v>39.20044926067866</c:v>
                </c:pt>
                <c:pt idx="9">
                  <c:v>45.924662311116435</c:v>
                </c:pt>
                <c:pt idx="10">
                  <c:v>52.846402573183745</c:v>
                </c:pt>
                <c:pt idx="11">
                  <c:v>55.674428669576479</c:v>
                </c:pt>
                <c:pt idx="12">
                  <c:v>57.296549757661722</c:v>
                </c:pt>
                <c:pt idx="13">
                  <c:v>59.464210615465952</c:v>
                </c:pt>
                <c:pt idx="14">
                  <c:v>58.490243992886683</c:v>
                </c:pt>
                <c:pt idx="15">
                  <c:v>59.58674931475322</c:v>
                </c:pt>
                <c:pt idx="16">
                  <c:v>58.504278094076575</c:v>
                </c:pt>
                <c:pt idx="17">
                  <c:v>57.993436810764123</c:v>
                </c:pt>
                <c:pt idx="18">
                  <c:v>53.584673649086291</c:v>
                </c:pt>
                <c:pt idx="19">
                  <c:v>57.480131271888382</c:v>
                </c:pt>
                <c:pt idx="20">
                  <c:v>54.487000052756784</c:v>
                </c:pt>
                <c:pt idx="21">
                  <c:v>47.39701633351131</c:v>
                </c:pt>
                <c:pt idx="22">
                  <c:v>49.537062058344226</c:v>
                </c:pt>
                <c:pt idx="23">
                  <c:v>46.536858536250783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65-413C-B0DA-BC460A43E77D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AVG'!$K$119:$K$142</c:f>
              <c:numCache>
                <c:formatCode>_("$"* #,##0.00_);_("$"* \(#,##0.00\);_("$"* "-"??_);_(@_)</c:formatCode>
                <c:ptCount val="24"/>
                <c:pt idx="0">
                  <c:v>49.662508982476275</c:v>
                </c:pt>
                <c:pt idx="1">
                  <c:v>43.254208037305787</c:v>
                </c:pt>
                <c:pt idx="2">
                  <c:v>37.872044803366705</c:v>
                </c:pt>
                <c:pt idx="3">
                  <c:v>36.807807180820518</c:v>
                </c:pt>
                <c:pt idx="4">
                  <c:v>38.695858485138977</c:v>
                </c:pt>
                <c:pt idx="5">
                  <c:v>44.511809837540973</c:v>
                </c:pt>
                <c:pt idx="6">
                  <c:v>27.249891417217796</c:v>
                </c:pt>
                <c:pt idx="7">
                  <c:v>33.114778117312369</c:v>
                </c:pt>
                <c:pt idx="8">
                  <c:v>39.428321741729448</c:v>
                </c:pt>
                <c:pt idx="9">
                  <c:v>42.726462857512388</c:v>
                </c:pt>
                <c:pt idx="10">
                  <c:v>50.16824381158613</c:v>
                </c:pt>
                <c:pt idx="11">
                  <c:v>52.921075395979656</c:v>
                </c:pt>
                <c:pt idx="12">
                  <c:v>55.766439367477162</c:v>
                </c:pt>
                <c:pt idx="13">
                  <c:v>57.162169690360919</c:v>
                </c:pt>
                <c:pt idx="14">
                  <c:v>57.411138883564071</c:v>
                </c:pt>
                <c:pt idx="15">
                  <c:v>57.86591912080938</c:v>
                </c:pt>
                <c:pt idx="16">
                  <c:v>57.51970884900188</c:v>
                </c:pt>
                <c:pt idx="17">
                  <c:v>57.299693092844947</c:v>
                </c:pt>
                <c:pt idx="18">
                  <c:v>53.957962240972321</c:v>
                </c:pt>
                <c:pt idx="19">
                  <c:v>56.036670073690942</c:v>
                </c:pt>
                <c:pt idx="20">
                  <c:v>53.722808926654395</c:v>
                </c:pt>
                <c:pt idx="21">
                  <c:v>47.648716413286145</c:v>
                </c:pt>
                <c:pt idx="22">
                  <c:v>57.612415956397804</c:v>
                </c:pt>
                <c:pt idx="23">
                  <c:v>51.583346716952896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65-413C-B0DA-BC460A43E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97080"/>
        <c:axId val="1"/>
      </c:lineChart>
      <c:catAx>
        <c:axId val="194797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1.5128604216359726E-2"/>
              <c:y val="0.87265135699373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1.0590022951451807E-2"/>
              <c:y val="0.40709812108559501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797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800311288760587"/>
          <c:y val="0.88308977035490621"/>
          <c:w val="0.87292046328395623"/>
          <c:h val="0.1064718162839248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 Scaled Price-October
</a:t>
            </a:r>
          </a:p>
        </c:rich>
      </c:tx>
      <c:layout>
        <c:manualLayout>
          <c:xMode val="edge"/>
          <c:yMode val="edge"/>
          <c:x val="0.29305168374239232"/>
          <c:y val="1.44033428293988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655692742414032E-2"/>
          <c:y val="9.2592918188992623E-2"/>
          <c:w val="0.88519735398475197"/>
          <c:h val="0.7572043087455399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AVG'!$L$31:$L$54</c:f>
              <c:numCache>
                <c:formatCode>_("$"* #,##0.00_);_("$"* \(#,##0.00\);_("$"* "-"??_);_(@_)</c:formatCode>
                <c:ptCount val="24"/>
                <c:pt idx="0">
                  <c:v>48.359955338857134</c:v>
                </c:pt>
                <c:pt idx="1">
                  <c:v>44.676634065210727</c:v>
                </c:pt>
                <c:pt idx="2">
                  <c:v>41.971590600716141</c:v>
                </c:pt>
                <c:pt idx="3">
                  <c:v>40.891712708719893</c:v>
                </c:pt>
                <c:pt idx="4">
                  <c:v>41.011806073697187</c:v>
                </c:pt>
                <c:pt idx="5">
                  <c:v>42.289724707720325</c:v>
                </c:pt>
                <c:pt idx="6">
                  <c:v>44.91662542227953</c:v>
                </c:pt>
                <c:pt idx="7">
                  <c:v>43.235664238461901</c:v>
                </c:pt>
                <c:pt idx="8">
                  <c:v>47.011448585865828</c:v>
                </c:pt>
                <c:pt idx="9">
                  <c:v>50.389597452354373</c:v>
                </c:pt>
                <c:pt idx="10">
                  <c:v>55.303080705151643</c:v>
                </c:pt>
                <c:pt idx="11">
                  <c:v>52.779124600450501</c:v>
                </c:pt>
                <c:pt idx="12">
                  <c:v>52.196234087265125</c:v>
                </c:pt>
                <c:pt idx="13">
                  <c:v>54.227290936558617</c:v>
                </c:pt>
                <c:pt idx="14">
                  <c:v>54.214614994131182</c:v>
                </c:pt>
                <c:pt idx="15">
                  <c:v>54.012069991947385</c:v>
                </c:pt>
                <c:pt idx="16">
                  <c:v>55.039212536246765</c:v>
                </c:pt>
                <c:pt idx="17">
                  <c:v>54.985831662553984</c:v>
                </c:pt>
                <c:pt idx="18">
                  <c:v>56.895689718790365</c:v>
                </c:pt>
                <c:pt idx="19">
                  <c:v>60.603437031511099</c:v>
                </c:pt>
                <c:pt idx="20">
                  <c:v>56.993769058468523</c:v>
                </c:pt>
                <c:pt idx="21">
                  <c:v>48.681952311989896</c:v>
                </c:pt>
                <c:pt idx="22">
                  <c:v>52.896032450122817</c:v>
                </c:pt>
                <c:pt idx="23">
                  <c:v>46.416900720928908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3-4C14-BA7C-F395A481AA68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AVG'!$L$60:$L$83</c:f>
              <c:numCache>
                <c:formatCode>_("$"* #,##0.00_);_("$"* \(#,##0.00\);_("$"* "-"??_);_(@_)</c:formatCode>
                <c:ptCount val="24"/>
                <c:pt idx="0">
                  <c:v>45.179085716188773</c:v>
                </c:pt>
                <c:pt idx="1">
                  <c:v>40.725795131792651</c:v>
                </c:pt>
                <c:pt idx="2">
                  <c:v>38.093743996190689</c:v>
                </c:pt>
                <c:pt idx="3">
                  <c:v>37.750075083254394</c:v>
                </c:pt>
                <c:pt idx="4">
                  <c:v>38.35509700183686</c:v>
                </c:pt>
                <c:pt idx="5">
                  <c:v>39.11446124658832</c:v>
                </c:pt>
                <c:pt idx="6">
                  <c:v>44.279784429044092</c:v>
                </c:pt>
                <c:pt idx="7">
                  <c:v>42.964787810084225</c:v>
                </c:pt>
                <c:pt idx="8">
                  <c:v>47.938726508090447</c:v>
                </c:pt>
                <c:pt idx="9">
                  <c:v>49.617971016809129</c:v>
                </c:pt>
                <c:pt idx="10">
                  <c:v>55.791664063569016</c:v>
                </c:pt>
                <c:pt idx="11">
                  <c:v>51.980437556035909</c:v>
                </c:pt>
                <c:pt idx="12">
                  <c:v>53.171960314060549</c:v>
                </c:pt>
                <c:pt idx="13">
                  <c:v>57.23219244114631</c:v>
                </c:pt>
                <c:pt idx="14">
                  <c:v>57.853677541186798</c:v>
                </c:pt>
                <c:pt idx="15">
                  <c:v>58.08827787696368</c:v>
                </c:pt>
                <c:pt idx="16">
                  <c:v>59.672859092298701</c:v>
                </c:pt>
                <c:pt idx="17">
                  <c:v>59.185137341604687</c:v>
                </c:pt>
                <c:pt idx="18">
                  <c:v>59.24275847670777</c:v>
                </c:pt>
                <c:pt idx="19">
                  <c:v>65.373235672140325</c:v>
                </c:pt>
                <c:pt idx="20">
                  <c:v>58.067698900141153</c:v>
                </c:pt>
                <c:pt idx="21">
                  <c:v>47.444831064349643</c:v>
                </c:pt>
                <c:pt idx="22">
                  <c:v>49.844339761856986</c:v>
                </c:pt>
                <c:pt idx="23">
                  <c:v>43.031401958058773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3-4C14-BA7C-F395A481AA68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AVG'!$L$90:$L$113</c:f>
              <c:numCache>
                <c:formatCode>_("$"* #,##0.00_);_("$"* \(#,##0.00\);_("$"* "-"??_);_(@_)</c:formatCode>
                <c:ptCount val="24"/>
                <c:pt idx="0">
                  <c:v>52.336042367192569</c:v>
                </c:pt>
                <c:pt idx="1">
                  <c:v>49.61518273198331</c:v>
                </c:pt>
                <c:pt idx="2">
                  <c:v>46.818898856372961</c:v>
                </c:pt>
                <c:pt idx="3">
                  <c:v>44.818759740551769</c:v>
                </c:pt>
                <c:pt idx="4">
                  <c:v>44.332692413522608</c:v>
                </c:pt>
                <c:pt idx="5">
                  <c:v>46.258804034135323</c:v>
                </c:pt>
                <c:pt idx="6">
                  <c:v>45.712676663823821</c:v>
                </c:pt>
                <c:pt idx="7">
                  <c:v>43.574259773933996</c:v>
                </c:pt>
                <c:pt idx="8">
                  <c:v>45.852351183085077</c:v>
                </c:pt>
                <c:pt idx="9">
                  <c:v>51.354130496785942</c:v>
                </c:pt>
                <c:pt idx="10">
                  <c:v>54.692351507129956</c:v>
                </c:pt>
                <c:pt idx="11">
                  <c:v>53.777483405968731</c:v>
                </c:pt>
                <c:pt idx="12">
                  <c:v>50.976576303770841</c:v>
                </c:pt>
                <c:pt idx="13">
                  <c:v>50.471164055823991</c:v>
                </c:pt>
                <c:pt idx="14">
                  <c:v>49.665786810311666</c:v>
                </c:pt>
                <c:pt idx="15">
                  <c:v>48.916810135677032</c:v>
                </c:pt>
                <c:pt idx="16">
                  <c:v>49.247154341181826</c:v>
                </c:pt>
                <c:pt idx="17">
                  <c:v>49.736699563740608</c:v>
                </c:pt>
                <c:pt idx="18">
                  <c:v>53.961853771393585</c:v>
                </c:pt>
                <c:pt idx="19">
                  <c:v>54.641188730724565</c:v>
                </c:pt>
                <c:pt idx="20">
                  <c:v>55.651356756377744</c:v>
                </c:pt>
                <c:pt idx="21">
                  <c:v>50.228353871540222</c:v>
                </c:pt>
                <c:pt idx="22">
                  <c:v>56.710648310455106</c:v>
                </c:pt>
                <c:pt idx="23">
                  <c:v>50.648774174516596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3-4C14-BA7C-F395A481AA68}"/>
            </c:ext>
          </c:extLst>
        </c:ser>
        <c:ser>
          <c:idx val="2"/>
          <c:order val="3"/>
          <c:tx>
            <c:v>Generator 99 &amp; 00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AVG'!$L$119:$L$142</c:f>
              <c:numCache>
                <c:formatCode>_("$"* #,##0.00_);_("$"* \(#,##0.00\);_("$"* "-"??_);_(@_)</c:formatCode>
                <c:ptCount val="24"/>
                <c:pt idx="0">
                  <c:v>46.308190242778977</c:v>
                </c:pt>
                <c:pt idx="1">
                  <c:v>42.139061908961637</c:v>
                </c:pt>
                <c:pt idx="2">
                  <c:v>40.345632625797215</c:v>
                </c:pt>
                <c:pt idx="3">
                  <c:v>39.616955045854517</c:v>
                </c:pt>
                <c:pt idx="4">
                  <c:v>40.843732529743562</c:v>
                </c:pt>
                <c:pt idx="5">
                  <c:v>47.020162357211099</c:v>
                </c:pt>
                <c:pt idx="6">
                  <c:v>37.073049910805814</c:v>
                </c:pt>
                <c:pt idx="7">
                  <c:v>36.353513293709042</c:v>
                </c:pt>
                <c:pt idx="8">
                  <c:v>37.756354943246066</c:v>
                </c:pt>
                <c:pt idx="9">
                  <c:v>43.851924543362372</c:v>
                </c:pt>
                <c:pt idx="10">
                  <c:v>49.260249973466927</c:v>
                </c:pt>
                <c:pt idx="11">
                  <c:v>49.033151502145103</c:v>
                </c:pt>
                <c:pt idx="12">
                  <c:v>51.155130998008083</c:v>
                </c:pt>
                <c:pt idx="13">
                  <c:v>53.724183666646816</c:v>
                </c:pt>
                <c:pt idx="14">
                  <c:v>53.911790120270808</c:v>
                </c:pt>
                <c:pt idx="15">
                  <c:v>53.629920282292595</c:v>
                </c:pt>
                <c:pt idx="16">
                  <c:v>54.377471748045224</c:v>
                </c:pt>
                <c:pt idx="17">
                  <c:v>54.464405018937242</c:v>
                </c:pt>
                <c:pt idx="18">
                  <c:v>56.8481861385591</c:v>
                </c:pt>
                <c:pt idx="19">
                  <c:v>60.242512003412266</c:v>
                </c:pt>
                <c:pt idx="20">
                  <c:v>58.068175552771436</c:v>
                </c:pt>
                <c:pt idx="21">
                  <c:v>50.249980304321276</c:v>
                </c:pt>
                <c:pt idx="22">
                  <c:v>55.732329327101951</c:v>
                </c:pt>
                <c:pt idx="23">
                  <c:v>47.993935962551149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23-4C14-BA7C-F395A481A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799704"/>
        <c:axId val="1"/>
      </c:lineChart>
      <c:catAx>
        <c:axId val="194799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1.0574029825756424E-2"/>
              <c:y val="0.862142949359731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3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1.0574029825756424E-2"/>
              <c:y val="0.40740884003156763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7997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9697995499989131E-2"/>
          <c:y val="0.88477677380592967"/>
          <c:w val="0.87160217278020813"/>
          <c:h val="0.1049386406141916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 Scaled Price-November
</a:t>
            </a:r>
          </a:p>
        </c:rich>
      </c:tx>
      <c:layout>
        <c:manualLayout>
          <c:xMode val="edge"/>
          <c:yMode val="edge"/>
          <c:x val="0.26054264765847018"/>
          <c:y val="3.35430713642457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90379996021678"/>
          <c:y val="0.15094382113910607"/>
          <c:w val="0.84638709817375879"/>
          <c:h val="0.66037921748358897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AVG'!$M$31:$M$54</c:f>
              <c:numCache>
                <c:formatCode>_("$"* #,##0.00_);_("$"* \(#,##0.00\);_("$"* "-"??_);_(@_)</c:formatCode>
                <c:ptCount val="24"/>
                <c:pt idx="0">
                  <c:v>47.133888002271362</c:v>
                </c:pt>
                <c:pt idx="1">
                  <c:v>45.379851780338001</c:v>
                </c:pt>
                <c:pt idx="2">
                  <c:v>44.061699516650343</c:v>
                </c:pt>
                <c:pt idx="3">
                  <c:v>43.591933244238845</c:v>
                </c:pt>
                <c:pt idx="4">
                  <c:v>44.504196247103408</c:v>
                </c:pt>
                <c:pt idx="5">
                  <c:v>45.468481753441445</c:v>
                </c:pt>
                <c:pt idx="6">
                  <c:v>43.465857290345959</c:v>
                </c:pt>
                <c:pt idx="7">
                  <c:v>47.094938777684639</c:v>
                </c:pt>
                <c:pt idx="8">
                  <c:v>50.417062614360418</c:v>
                </c:pt>
                <c:pt idx="9">
                  <c:v>52.744926735426631</c:v>
                </c:pt>
                <c:pt idx="10">
                  <c:v>53.386384272832942</c:v>
                </c:pt>
                <c:pt idx="11">
                  <c:v>52.564858963388474</c:v>
                </c:pt>
                <c:pt idx="12">
                  <c:v>50.778797010722506</c:v>
                </c:pt>
                <c:pt idx="13">
                  <c:v>49.781494103265992</c:v>
                </c:pt>
                <c:pt idx="14">
                  <c:v>48.425156224378838</c:v>
                </c:pt>
                <c:pt idx="15">
                  <c:v>47.679250986204693</c:v>
                </c:pt>
                <c:pt idx="16">
                  <c:v>53.461978553665865</c:v>
                </c:pt>
                <c:pt idx="17">
                  <c:v>61.648017012017</c:v>
                </c:pt>
                <c:pt idx="18">
                  <c:v>59.658122425167988</c:v>
                </c:pt>
                <c:pt idx="19">
                  <c:v>57.169013461285608</c:v>
                </c:pt>
                <c:pt idx="20">
                  <c:v>52.958912104376921</c:v>
                </c:pt>
                <c:pt idx="21">
                  <c:v>51.039977474252908</c:v>
                </c:pt>
                <c:pt idx="22">
                  <c:v>50.199201652583071</c:v>
                </c:pt>
                <c:pt idx="23">
                  <c:v>47.385999793996255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7F-465E-80AC-510381E085E6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AVG'!$M$60:$M$83</c:f>
              <c:numCache>
                <c:formatCode>_("$"* #,##0.00_);_("$"* \(#,##0.00\);_("$"* "-"??_);_(@_)</c:formatCode>
                <c:ptCount val="24"/>
                <c:pt idx="0">
                  <c:v>45.083248570010383</c:v>
                </c:pt>
                <c:pt idx="1">
                  <c:v>44.126695682947776</c:v>
                </c:pt>
                <c:pt idx="2">
                  <c:v>43.094225900086535</c:v>
                </c:pt>
                <c:pt idx="3">
                  <c:v>42.593174387815651</c:v>
                </c:pt>
                <c:pt idx="4">
                  <c:v>43.022104849077856</c:v>
                </c:pt>
                <c:pt idx="5">
                  <c:v>44.024207873619638</c:v>
                </c:pt>
                <c:pt idx="6">
                  <c:v>42.88165859185041</c:v>
                </c:pt>
                <c:pt idx="7">
                  <c:v>46.881074537865395</c:v>
                </c:pt>
                <c:pt idx="8">
                  <c:v>49.983684193811293</c:v>
                </c:pt>
                <c:pt idx="9">
                  <c:v>54.036697468260108</c:v>
                </c:pt>
                <c:pt idx="10">
                  <c:v>53.846221976701372</c:v>
                </c:pt>
                <c:pt idx="11">
                  <c:v>53.295444897682387</c:v>
                </c:pt>
                <c:pt idx="12">
                  <c:v>50.099723169039478</c:v>
                </c:pt>
                <c:pt idx="13">
                  <c:v>48.927072838086104</c:v>
                </c:pt>
                <c:pt idx="14">
                  <c:v>48.458665591008618</c:v>
                </c:pt>
                <c:pt idx="15">
                  <c:v>47.901966994117331</c:v>
                </c:pt>
                <c:pt idx="16">
                  <c:v>54.824866680441374</c:v>
                </c:pt>
                <c:pt idx="17">
                  <c:v>67.638803605394614</c:v>
                </c:pt>
                <c:pt idx="18">
                  <c:v>62.979290250410635</c:v>
                </c:pt>
                <c:pt idx="19">
                  <c:v>60.33020812996569</c:v>
                </c:pt>
                <c:pt idx="20">
                  <c:v>52.801112030689666</c:v>
                </c:pt>
                <c:pt idx="21">
                  <c:v>49.450443917721785</c:v>
                </c:pt>
                <c:pt idx="22">
                  <c:v>49.076477289017781</c:v>
                </c:pt>
                <c:pt idx="23">
                  <c:v>44.64293057437839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7F-465E-80AC-510381E085E6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AVG'!$M$90:$M$113</c:f>
              <c:numCache>
                <c:formatCode>_("$"* #,##0.00_);_("$"* \(#,##0.00\);_("$"* "-"??_);_(@_)</c:formatCode>
                <c:ptCount val="24"/>
                <c:pt idx="0">
                  <c:v>49.184527434532342</c:v>
                </c:pt>
                <c:pt idx="1">
                  <c:v>46.633007877728225</c:v>
                </c:pt>
                <c:pt idx="2">
                  <c:v>45.029173133214151</c:v>
                </c:pt>
                <c:pt idx="3">
                  <c:v>44.590692100662046</c:v>
                </c:pt>
                <c:pt idx="4">
                  <c:v>45.986287645128975</c:v>
                </c:pt>
                <c:pt idx="5">
                  <c:v>46.912755633263259</c:v>
                </c:pt>
                <c:pt idx="6">
                  <c:v>44.050055988841521</c:v>
                </c:pt>
                <c:pt idx="7">
                  <c:v>47.308803017503884</c:v>
                </c:pt>
                <c:pt idx="8">
                  <c:v>50.850441034909544</c:v>
                </c:pt>
                <c:pt idx="9">
                  <c:v>51.453156002593168</c:v>
                </c:pt>
                <c:pt idx="10">
                  <c:v>52.926546568964504</c:v>
                </c:pt>
                <c:pt idx="11">
                  <c:v>51.834273029094561</c:v>
                </c:pt>
                <c:pt idx="12">
                  <c:v>51.457870852405549</c:v>
                </c:pt>
                <c:pt idx="13">
                  <c:v>50.635915368445872</c:v>
                </c:pt>
                <c:pt idx="14">
                  <c:v>48.391646857749052</c:v>
                </c:pt>
                <c:pt idx="15">
                  <c:v>47.456534978292041</c:v>
                </c:pt>
                <c:pt idx="16">
                  <c:v>52.099090426890356</c:v>
                </c:pt>
                <c:pt idx="17">
                  <c:v>55.657230418639372</c:v>
                </c:pt>
                <c:pt idx="18">
                  <c:v>56.336954599925349</c:v>
                </c:pt>
                <c:pt idx="19">
                  <c:v>54.007818792605548</c:v>
                </c:pt>
                <c:pt idx="20">
                  <c:v>53.116712178064162</c:v>
                </c:pt>
                <c:pt idx="21">
                  <c:v>52.629511030784037</c:v>
                </c:pt>
                <c:pt idx="22">
                  <c:v>51.321926016148367</c:v>
                </c:pt>
                <c:pt idx="23">
                  <c:v>50.129069013614128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7F-465E-80AC-510381E085E6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AVG'!$M$119:$M$142</c:f>
              <c:numCache>
                <c:formatCode>_("$"* #,##0.00_);_("$"* \(#,##0.00\);_("$"* "-"??_);_(@_)</c:formatCode>
                <c:ptCount val="24"/>
                <c:pt idx="0">
                  <c:v>45.652225360334775</c:v>
                </c:pt>
                <c:pt idx="1">
                  <c:v>40.602443992982593</c:v>
                </c:pt>
                <c:pt idx="2">
                  <c:v>37.177121040380236</c:v>
                </c:pt>
                <c:pt idx="3">
                  <c:v>36.958671181634799</c:v>
                </c:pt>
                <c:pt idx="4">
                  <c:v>41.615282740632466</c:v>
                </c:pt>
                <c:pt idx="5">
                  <c:v>51.348124969973469</c:v>
                </c:pt>
                <c:pt idx="6">
                  <c:v>39.115321134950136</c:v>
                </c:pt>
                <c:pt idx="7">
                  <c:v>43.851132353572865</c:v>
                </c:pt>
                <c:pt idx="8">
                  <c:v>45.902342646174979</c:v>
                </c:pt>
                <c:pt idx="9">
                  <c:v>46.841980362489707</c:v>
                </c:pt>
                <c:pt idx="10">
                  <c:v>48.585246808963738</c:v>
                </c:pt>
                <c:pt idx="11">
                  <c:v>47.278715814430051</c:v>
                </c:pt>
                <c:pt idx="12">
                  <c:v>45.194287972058042</c:v>
                </c:pt>
                <c:pt idx="13">
                  <c:v>43.958489829098212</c:v>
                </c:pt>
                <c:pt idx="14">
                  <c:v>42.700131255091542</c:v>
                </c:pt>
                <c:pt idx="15">
                  <c:v>41.863751390821683</c:v>
                </c:pt>
                <c:pt idx="16">
                  <c:v>48.191116559781427</c:v>
                </c:pt>
                <c:pt idx="17">
                  <c:v>67.107019082254652</c:v>
                </c:pt>
                <c:pt idx="18">
                  <c:v>66.108428579577065</c:v>
                </c:pt>
                <c:pt idx="19">
                  <c:v>63.386486634215224</c:v>
                </c:pt>
                <c:pt idx="20">
                  <c:v>57.192485463488794</c:v>
                </c:pt>
                <c:pt idx="21">
                  <c:v>52.723064113031924</c:v>
                </c:pt>
                <c:pt idx="22">
                  <c:v>57.047306381702782</c:v>
                </c:pt>
                <c:pt idx="23">
                  <c:v>49.598824332358866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7F-465E-80AC-510381E08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00032"/>
        <c:axId val="1"/>
      </c:lineChart>
      <c:catAx>
        <c:axId val="19480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1.3554241785700761E-2"/>
              <c:y val="0.853251877828002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1.0542188055545037E-2"/>
              <c:y val="0.41509550813254165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48000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4.2168752222180146E-2"/>
          <c:y val="0.86583052958959439"/>
          <c:w val="0.86897750114992667"/>
          <c:h val="0.1069185399735334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Weekend  Scaled Price-December
</a:t>
            </a:r>
          </a:p>
        </c:rich>
      </c:tx>
      <c:layout>
        <c:manualLayout>
          <c:xMode val="edge"/>
          <c:yMode val="edge"/>
          <c:x val="0.26165471170416404"/>
          <c:y val="1.44927829256901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7521016332126"/>
          <c:y val="0.12629425120958532"/>
          <c:w val="0.83609206728457031"/>
          <c:h val="0.69565358043312564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'Weekend 99 &amp; 00 vs AVG'!$N$31:$N$54</c:f>
              <c:numCache>
                <c:formatCode>_("$"* #,##0.00_);_("$"* \(#,##0.00\);_("$"* "-"??_);_(@_)</c:formatCode>
                <c:ptCount val="24"/>
                <c:pt idx="0">
                  <c:v>49.130198110802326</c:v>
                </c:pt>
                <c:pt idx="1">
                  <c:v>46.493294238099701</c:v>
                </c:pt>
                <c:pt idx="2">
                  <c:v>44.618483038298216</c:v>
                </c:pt>
                <c:pt idx="3">
                  <c:v>44.54175023402869</c:v>
                </c:pt>
                <c:pt idx="4">
                  <c:v>44.576451036586462</c:v>
                </c:pt>
                <c:pt idx="5">
                  <c:v>46.947885045188833</c:v>
                </c:pt>
                <c:pt idx="6">
                  <c:v>45.932779396419221</c:v>
                </c:pt>
                <c:pt idx="7">
                  <c:v>47.778263577539192</c:v>
                </c:pt>
                <c:pt idx="8">
                  <c:v>50.537328147783825</c:v>
                </c:pt>
                <c:pt idx="9">
                  <c:v>51.816342576219554</c:v>
                </c:pt>
                <c:pt idx="10">
                  <c:v>51.169986364922401</c:v>
                </c:pt>
                <c:pt idx="11">
                  <c:v>50.440184670679876</c:v>
                </c:pt>
                <c:pt idx="12">
                  <c:v>49.916980855191831</c:v>
                </c:pt>
                <c:pt idx="13">
                  <c:v>47.987782265927706</c:v>
                </c:pt>
                <c:pt idx="14">
                  <c:v>47.070094043930077</c:v>
                </c:pt>
                <c:pt idx="15">
                  <c:v>46.131142824411825</c:v>
                </c:pt>
                <c:pt idx="16">
                  <c:v>49.260948158117785</c:v>
                </c:pt>
                <c:pt idx="17">
                  <c:v>57.473075183635025</c:v>
                </c:pt>
                <c:pt idx="18">
                  <c:v>56.874336115804333</c:v>
                </c:pt>
                <c:pt idx="19">
                  <c:v>54.786963666746225</c:v>
                </c:pt>
                <c:pt idx="20">
                  <c:v>55.439713349602485</c:v>
                </c:pt>
                <c:pt idx="21">
                  <c:v>54.692578913001931</c:v>
                </c:pt>
                <c:pt idx="22">
                  <c:v>54.445961858945545</c:v>
                </c:pt>
                <c:pt idx="23">
                  <c:v>51.937476328116894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4-4E8E-9DF5-F287140EE489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'Weekend 99 &amp; 00 vs AVG'!$N$60:$N$83</c:f>
              <c:numCache>
                <c:formatCode>_("$"* #,##0.00_);_("$"* \(#,##0.00\);_("$"* "-"??_);_(@_)</c:formatCode>
                <c:ptCount val="24"/>
                <c:pt idx="0">
                  <c:v>45.695657838865181</c:v>
                </c:pt>
                <c:pt idx="1">
                  <c:v>41.572879727534684</c:v>
                </c:pt>
                <c:pt idx="2">
                  <c:v>39.700144580981657</c:v>
                </c:pt>
                <c:pt idx="3">
                  <c:v>39.295228873618839</c:v>
                </c:pt>
                <c:pt idx="4">
                  <c:v>40.293714197456694</c:v>
                </c:pt>
                <c:pt idx="5">
                  <c:v>43.091313630145244</c:v>
                </c:pt>
                <c:pt idx="6">
                  <c:v>45.824494654844273</c:v>
                </c:pt>
                <c:pt idx="7">
                  <c:v>48.718721699517126</c:v>
                </c:pt>
                <c:pt idx="8">
                  <c:v>50.73409760661842</c:v>
                </c:pt>
                <c:pt idx="9">
                  <c:v>52.629839327453432</c:v>
                </c:pt>
                <c:pt idx="10">
                  <c:v>51.921236839568493</c:v>
                </c:pt>
                <c:pt idx="11">
                  <c:v>50.444214770665496</c:v>
                </c:pt>
                <c:pt idx="12">
                  <c:v>49.188055814869486</c:v>
                </c:pt>
                <c:pt idx="13">
                  <c:v>47.692628486540897</c:v>
                </c:pt>
                <c:pt idx="14">
                  <c:v>47.043843091789114</c:v>
                </c:pt>
                <c:pt idx="15">
                  <c:v>46.542299772441986</c:v>
                </c:pt>
                <c:pt idx="16">
                  <c:v>50.144163028879937</c:v>
                </c:pt>
                <c:pt idx="17">
                  <c:v>66.153103690400243</c:v>
                </c:pt>
                <c:pt idx="18">
                  <c:v>64.942957883168191</c:v>
                </c:pt>
                <c:pt idx="19">
                  <c:v>61.446924868427331</c:v>
                </c:pt>
                <c:pt idx="20">
                  <c:v>60.268482120555845</c:v>
                </c:pt>
                <c:pt idx="21">
                  <c:v>54.82429840876565</c:v>
                </c:pt>
                <c:pt idx="22">
                  <c:v>53.301631296487194</c:v>
                </c:pt>
                <c:pt idx="23">
                  <c:v>48.530067790404907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34-4E8E-9DF5-F287140EE489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'Weekend 99 &amp; 00 vs AVG'!$N$90:$N$113</c:f>
              <c:numCache>
                <c:formatCode>_("$"* #,##0.00_);_("$"* \(#,##0.00\);_("$"* "-"??_);_(@_)</c:formatCode>
                <c:ptCount val="24"/>
                <c:pt idx="0">
                  <c:v>51.87783032835204</c:v>
                </c:pt>
                <c:pt idx="1">
                  <c:v>50.429625846551708</c:v>
                </c:pt>
                <c:pt idx="2">
                  <c:v>48.553153804151457</c:v>
                </c:pt>
                <c:pt idx="3">
                  <c:v>48.738967322356551</c:v>
                </c:pt>
                <c:pt idx="4">
                  <c:v>48.002640507890263</c:v>
                </c:pt>
                <c:pt idx="5">
                  <c:v>50.033142177223702</c:v>
                </c:pt>
                <c:pt idx="6">
                  <c:v>46.019407189679178</c:v>
                </c:pt>
                <c:pt idx="7">
                  <c:v>47.025897079956849</c:v>
                </c:pt>
                <c:pt idx="8">
                  <c:v>50.379912580716123</c:v>
                </c:pt>
                <c:pt idx="9">
                  <c:v>51.165545175232452</c:v>
                </c:pt>
                <c:pt idx="10">
                  <c:v>50.568985985205536</c:v>
                </c:pt>
                <c:pt idx="11">
                  <c:v>50.436960590691385</c:v>
                </c:pt>
                <c:pt idx="12">
                  <c:v>50.500120887449697</c:v>
                </c:pt>
                <c:pt idx="13">
                  <c:v>48.223905289437141</c:v>
                </c:pt>
                <c:pt idx="14">
                  <c:v>47.091094805642854</c:v>
                </c:pt>
                <c:pt idx="15">
                  <c:v>45.802217265987693</c:v>
                </c:pt>
                <c:pt idx="16">
                  <c:v>48.554376261508068</c:v>
                </c:pt>
                <c:pt idx="17">
                  <c:v>50.52905237822285</c:v>
                </c:pt>
                <c:pt idx="18">
                  <c:v>50.419438701913265</c:v>
                </c:pt>
                <c:pt idx="19">
                  <c:v>49.458994705401352</c:v>
                </c:pt>
                <c:pt idx="20">
                  <c:v>51.576698332839811</c:v>
                </c:pt>
                <c:pt idx="21">
                  <c:v>54.587203316390976</c:v>
                </c:pt>
                <c:pt idx="22">
                  <c:v>55.361426308912243</c:v>
                </c:pt>
                <c:pt idx="23">
                  <c:v>54.663403158286485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34-4E8E-9DF5-F287140EE489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'Weekend 99 &amp; 00 vs AVG'!$N$119:$N$142</c:f>
              <c:numCache>
                <c:formatCode>_("$"* #,##0.00_);_("$"* \(#,##0.00\);_("$"* "-"??_);_(@_)</c:formatCode>
                <c:ptCount val="24"/>
                <c:pt idx="0">
                  <c:v>45.688092523381634</c:v>
                </c:pt>
                <c:pt idx="1">
                  <c:v>42.105807956437481</c:v>
                </c:pt>
                <c:pt idx="2">
                  <c:v>39.614596439804515</c:v>
                </c:pt>
                <c:pt idx="3">
                  <c:v>39.758415698269978</c:v>
                </c:pt>
                <c:pt idx="4">
                  <c:v>41.954373285609904</c:v>
                </c:pt>
                <c:pt idx="5">
                  <c:v>47.051934620602985</c:v>
                </c:pt>
                <c:pt idx="6">
                  <c:v>39.982188088872945</c:v>
                </c:pt>
                <c:pt idx="7">
                  <c:v>43.773895404945527</c:v>
                </c:pt>
                <c:pt idx="8">
                  <c:v>48.963016881124723</c:v>
                </c:pt>
                <c:pt idx="9">
                  <c:v>49.977402260447391</c:v>
                </c:pt>
                <c:pt idx="10">
                  <c:v>49.833936048306484</c:v>
                </c:pt>
                <c:pt idx="11">
                  <c:v>49.295702706203166</c:v>
                </c:pt>
                <c:pt idx="12">
                  <c:v>48.537023159987001</c:v>
                </c:pt>
                <c:pt idx="13">
                  <c:v>46.168293916667274</c:v>
                </c:pt>
                <c:pt idx="14">
                  <c:v>41.926314496536484</c:v>
                </c:pt>
                <c:pt idx="15">
                  <c:v>40.765308464426887</c:v>
                </c:pt>
                <c:pt idx="16">
                  <c:v>48.861590376452746</c:v>
                </c:pt>
                <c:pt idx="17">
                  <c:v>60.913057746332257</c:v>
                </c:pt>
                <c:pt idx="18">
                  <c:v>61.022722373008833</c:v>
                </c:pt>
                <c:pt idx="19">
                  <c:v>57.668470734851731</c:v>
                </c:pt>
                <c:pt idx="20">
                  <c:v>56.58419423505245</c:v>
                </c:pt>
                <c:pt idx="21">
                  <c:v>55.726883106784108</c:v>
                </c:pt>
                <c:pt idx="22">
                  <c:v>53.542918281828541</c:v>
                </c:pt>
                <c:pt idx="23">
                  <c:v>50.283861194065025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34-4E8E-9DF5-F287140EE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836328"/>
        <c:axId val="1"/>
      </c:lineChart>
      <c:catAx>
        <c:axId val="202836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2.7067728796982493E-2"/>
              <c:y val="0.848862999933278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3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1.0526338976604302E-2"/>
              <c:y val="0.40993871704094903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836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0676847414343172E-2"/>
          <c:y val="0.85714459017652966"/>
          <c:w val="0.86767108421438333"/>
          <c:h val="0.1055902756014565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 Scaled Price-March
</a:t>
            </a:r>
          </a:p>
        </c:rich>
      </c:tx>
      <c:layout>
        <c:manualLayout>
          <c:xMode val="edge"/>
          <c:yMode val="edge"/>
          <c:x val="0.32110121710188011"/>
          <c:y val="1.48620496794282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50468561918919"/>
          <c:y val="0.11252694757281353"/>
          <c:w val="0.87614760666370151"/>
          <c:h val="0.72824043429198193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AVG'!$E$31:$E$54</c:f>
              <c:numCache>
                <c:formatCode>_("$"* #,##0.00_);_("$"* \(#,##0.00\);_("$"* "-"??_);_(@_)</c:formatCode>
                <c:ptCount val="24"/>
                <c:pt idx="0">
                  <c:v>49.808295935133458</c:v>
                </c:pt>
                <c:pt idx="1">
                  <c:v>44.736676240897417</c:v>
                </c:pt>
                <c:pt idx="2">
                  <c:v>41.173468028521008</c:v>
                </c:pt>
                <c:pt idx="3">
                  <c:v>41.506620253174809</c:v>
                </c:pt>
                <c:pt idx="4">
                  <c:v>47.485815147317645</c:v>
                </c:pt>
                <c:pt idx="5">
                  <c:v>56.388065314729104</c:v>
                </c:pt>
                <c:pt idx="6">
                  <c:v>55.898563578511386</c:v>
                </c:pt>
                <c:pt idx="7">
                  <c:v>59.231767209946611</c:v>
                </c:pt>
                <c:pt idx="8">
                  <c:v>59.361122569768668</c:v>
                </c:pt>
                <c:pt idx="9">
                  <c:v>60.480062192487665</c:v>
                </c:pt>
                <c:pt idx="10">
                  <c:v>61.334377454519931</c:v>
                </c:pt>
                <c:pt idx="11">
                  <c:v>60.599514868288921</c:v>
                </c:pt>
                <c:pt idx="12">
                  <c:v>59.993544418574679</c:v>
                </c:pt>
                <c:pt idx="13">
                  <c:v>59.618703850514777</c:v>
                </c:pt>
                <c:pt idx="14">
                  <c:v>58.45967542137339</c:v>
                </c:pt>
                <c:pt idx="15">
                  <c:v>57.571520238761195</c:v>
                </c:pt>
                <c:pt idx="16">
                  <c:v>57.118119546976736</c:v>
                </c:pt>
                <c:pt idx="17">
                  <c:v>58.772985574976424</c:v>
                </c:pt>
                <c:pt idx="18">
                  <c:v>67.81514737730906</c:v>
                </c:pt>
                <c:pt idx="19">
                  <c:v>64.808074098460523</c:v>
                </c:pt>
                <c:pt idx="20">
                  <c:v>60.284979968319384</c:v>
                </c:pt>
                <c:pt idx="21">
                  <c:v>58.651841631210687</c:v>
                </c:pt>
                <c:pt idx="22">
                  <c:v>64.231491543072408</c:v>
                </c:pt>
                <c:pt idx="23">
                  <c:v>54.669567537154421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2-4CC9-BA51-16BB8EB21ED4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AVG'!$E$60:$E$83</c:f>
              <c:numCache>
                <c:formatCode>_("$"* #,##0.00_);_("$"* \(#,##0.00\);_("$"* "-"??_);_(@_)</c:formatCode>
                <c:ptCount val="24"/>
                <c:pt idx="0">
                  <c:v>49.091169742212628</c:v>
                </c:pt>
                <c:pt idx="1">
                  <c:v>44.139879557258716</c:v>
                </c:pt>
                <c:pt idx="2">
                  <c:v>41.996001881284137</c:v>
                </c:pt>
                <c:pt idx="3">
                  <c:v>41.73506808735339</c:v>
                </c:pt>
                <c:pt idx="4">
                  <c:v>48.331255757142785</c:v>
                </c:pt>
                <c:pt idx="5">
                  <c:v>54.837154269196816</c:v>
                </c:pt>
                <c:pt idx="6">
                  <c:v>53.326801676052639</c:v>
                </c:pt>
                <c:pt idx="7">
                  <c:v>57.315513615306344</c:v>
                </c:pt>
                <c:pt idx="8">
                  <c:v>58.443421866691743</c:v>
                </c:pt>
                <c:pt idx="9">
                  <c:v>60.635528111837061</c:v>
                </c:pt>
                <c:pt idx="10">
                  <c:v>61.591830176774288</c:v>
                </c:pt>
                <c:pt idx="11">
                  <c:v>60.676354925610624</c:v>
                </c:pt>
                <c:pt idx="12">
                  <c:v>60.242806966212171</c:v>
                </c:pt>
                <c:pt idx="13">
                  <c:v>59.500273587489794</c:v>
                </c:pt>
                <c:pt idx="14">
                  <c:v>57.850377285767593</c:v>
                </c:pt>
                <c:pt idx="15">
                  <c:v>56.579707772652014</c:v>
                </c:pt>
                <c:pt idx="16">
                  <c:v>55.605560549998565</c:v>
                </c:pt>
                <c:pt idx="17">
                  <c:v>57.875038370536721</c:v>
                </c:pt>
                <c:pt idx="18">
                  <c:v>73.085034940782364</c:v>
                </c:pt>
                <c:pt idx="19">
                  <c:v>68.176919262150093</c:v>
                </c:pt>
                <c:pt idx="20">
                  <c:v>61.726950528926409</c:v>
                </c:pt>
                <c:pt idx="21">
                  <c:v>57.367880363211221</c:v>
                </c:pt>
                <c:pt idx="22">
                  <c:v>65.438461652456994</c:v>
                </c:pt>
                <c:pt idx="23">
                  <c:v>54.431009053094847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32-4CC9-BA51-16BB8EB21ED4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AVG'!$E$90:$E$113</c:f>
              <c:numCache>
                <c:formatCode>_("$"* #,##0.00_);_("$"* \(#,##0.00\);_("$"* "-"??_);_(@_)</c:formatCode>
                <c:ptCount val="24"/>
                <c:pt idx="0">
                  <c:v>50.52542212805421</c:v>
                </c:pt>
                <c:pt idx="1">
                  <c:v>45.333472924536082</c:v>
                </c:pt>
                <c:pt idx="2">
                  <c:v>40.350934175757828</c:v>
                </c:pt>
                <c:pt idx="3">
                  <c:v>41.278172418996242</c:v>
                </c:pt>
                <c:pt idx="4">
                  <c:v>46.640374537492455</c:v>
                </c:pt>
                <c:pt idx="5">
                  <c:v>57.93897636026135</c:v>
                </c:pt>
                <c:pt idx="6">
                  <c:v>58.470325480970104</c:v>
                </c:pt>
                <c:pt idx="7">
                  <c:v>61.148020804586864</c:v>
                </c:pt>
                <c:pt idx="8">
                  <c:v>60.278823272845571</c:v>
                </c:pt>
                <c:pt idx="9">
                  <c:v>60.324596273138283</c:v>
                </c:pt>
                <c:pt idx="10">
                  <c:v>61.076924732265603</c:v>
                </c:pt>
                <c:pt idx="11">
                  <c:v>60.522674810967196</c:v>
                </c:pt>
                <c:pt idx="12">
                  <c:v>59.744281870937229</c:v>
                </c:pt>
                <c:pt idx="13">
                  <c:v>59.737134113539746</c:v>
                </c:pt>
                <c:pt idx="14">
                  <c:v>59.068973556979202</c:v>
                </c:pt>
                <c:pt idx="15">
                  <c:v>58.563332704870369</c:v>
                </c:pt>
                <c:pt idx="16">
                  <c:v>58.630678543954886</c:v>
                </c:pt>
                <c:pt idx="17">
                  <c:v>59.670932779416148</c:v>
                </c:pt>
                <c:pt idx="18">
                  <c:v>62.54525981383577</c:v>
                </c:pt>
                <c:pt idx="19">
                  <c:v>61.439228934770988</c:v>
                </c:pt>
                <c:pt idx="20">
                  <c:v>58.84300940771233</c:v>
                </c:pt>
                <c:pt idx="21">
                  <c:v>59.935802899210145</c:v>
                </c:pt>
                <c:pt idx="22">
                  <c:v>63.024521433687838</c:v>
                </c:pt>
                <c:pt idx="23">
                  <c:v>54.908126021213974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32-4CC9-BA51-16BB8EB21ED4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AVG'!$E$119:$E$142</c:f>
              <c:numCache>
                <c:formatCode>_("$"* #,##0.00_);_("$"* \(#,##0.00\);_("$"* "-"??_);_(@_)</c:formatCode>
                <c:ptCount val="24"/>
                <c:pt idx="0">
                  <c:v>50.222131021461905</c:v>
                </c:pt>
                <c:pt idx="1">
                  <c:v>44.344933818205924</c:v>
                </c:pt>
                <c:pt idx="2">
                  <c:v>40.510373249287532</c:v>
                </c:pt>
                <c:pt idx="3">
                  <c:v>40.85813983428384</c:v>
                </c:pt>
                <c:pt idx="4">
                  <c:v>46.879918857127642</c:v>
                </c:pt>
                <c:pt idx="5">
                  <c:v>56.250642840579864</c:v>
                </c:pt>
                <c:pt idx="6">
                  <c:v>54.603411922716504</c:v>
                </c:pt>
                <c:pt idx="7">
                  <c:v>58.152384036696766</c:v>
                </c:pt>
                <c:pt idx="8">
                  <c:v>58.829749007974542</c:v>
                </c:pt>
                <c:pt idx="9">
                  <c:v>59.836211925182837</c:v>
                </c:pt>
                <c:pt idx="10">
                  <c:v>60.813775474565816</c:v>
                </c:pt>
                <c:pt idx="11">
                  <c:v>60.014386507378219</c:v>
                </c:pt>
                <c:pt idx="12">
                  <c:v>59.528374482165781</c:v>
                </c:pt>
                <c:pt idx="13">
                  <c:v>59.066660638566802</c:v>
                </c:pt>
                <c:pt idx="14">
                  <c:v>57.872271022418893</c:v>
                </c:pt>
                <c:pt idx="15">
                  <c:v>56.904369373024565</c:v>
                </c:pt>
                <c:pt idx="16">
                  <c:v>56.42040587668199</c:v>
                </c:pt>
                <c:pt idx="17">
                  <c:v>58.616743497757248</c:v>
                </c:pt>
                <c:pt idx="18">
                  <c:v>71.809784826178728</c:v>
                </c:pt>
                <c:pt idx="19">
                  <c:v>67.364895611532233</c:v>
                </c:pt>
                <c:pt idx="20">
                  <c:v>61.899205483597214</c:v>
                </c:pt>
                <c:pt idx="21">
                  <c:v>58.267370313562331</c:v>
                </c:pt>
                <c:pt idx="22">
                  <c:v>65.604008070476567</c:v>
                </c:pt>
                <c:pt idx="23">
                  <c:v>55.329852308576967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32-4CC9-BA51-16BB8EB21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36520"/>
        <c:axId val="1"/>
      </c:lineChart>
      <c:catAx>
        <c:axId val="193736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2.2935801221562864E-2"/>
              <c:y val="0.86199888140683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3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1.0703373903396004E-2"/>
              <c:y val="0.4097679411613776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736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703373903396004E-2"/>
          <c:y val="0.88110723099467192"/>
          <c:w val="0.88226382032278494"/>
          <c:h val="0.1082806476644054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 Scaled Price-April
</a:t>
            </a:r>
          </a:p>
        </c:rich>
      </c:tx>
      <c:layout>
        <c:manualLayout>
          <c:xMode val="edge"/>
          <c:yMode val="edge"/>
          <c:x val="0.3083973488902676"/>
          <c:y val="1.50862068965517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13756391693767"/>
          <c:y val="0.12715517241379312"/>
          <c:w val="0.83511559328206142"/>
          <c:h val="0.69827586206896564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AVG'!$F$119:$F$142</c:f>
              <c:numCache>
                <c:formatCode>_("$"* #,##0.00_);_("$"* \(#,##0.00\);_("$"* "-"??_);_(@_)</c:formatCode>
                <c:ptCount val="24"/>
                <c:pt idx="0">
                  <c:v>62.986682217930657</c:v>
                </c:pt>
                <c:pt idx="1">
                  <c:v>53.963538346692445</c:v>
                </c:pt>
                <c:pt idx="2">
                  <c:v>45.631692968947178</c:v>
                </c:pt>
                <c:pt idx="3">
                  <c:v>46.757599383839782</c:v>
                </c:pt>
                <c:pt idx="4">
                  <c:v>49.670158531132536</c:v>
                </c:pt>
                <c:pt idx="5">
                  <c:v>61.243498610572168</c:v>
                </c:pt>
                <c:pt idx="6">
                  <c:v>72.190009262395719</c:v>
                </c:pt>
                <c:pt idx="7">
                  <c:v>80.432333800951085</c:v>
                </c:pt>
                <c:pt idx="8">
                  <c:v>83.529949272019209</c:v>
                </c:pt>
                <c:pt idx="9">
                  <c:v>85.972066831757999</c:v>
                </c:pt>
                <c:pt idx="10">
                  <c:v>89.360591971091708</c:v>
                </c:pt>
                <c:pt idx="11">
                  <c:v>91.730229635310593</c:v>
                </c:pt>
                <c:pt idx="12">
                  <c:v>93.613656734044142</c:v>
                </c:pt>
                <c:pt idx="13">
                  <c:v>97.152905319669898</c:v>
                </c:pt>
                <c:pt idx="14">
                  <c:v>95.904827257080782</c:v>
                </c:pt>
                <c:pt idx="15">
                  <c:v>94.15662358466318</c:v>
                </c:pt>
                <c:pt idx="16">
                  <c:v>89.81657707874794</c:v>
                </c:pt>
                <c:pt idx="17">
                  <c:v>86.289767088191397</c:v>
                </c:pt>
                <c:pt idx="18">
                  <c:v>86.58957915528363</c:v>
                </c:pt>
                <c:pt idx="19">
                  <c:v>99.96965664192669</c:v>
                </c:pt>
                <c:pt idx="20">
                  <c:v>104.86128135544409</c:v>
                </c:pt>
                <c:pt idx="21">
                  <c:v>88.429945011421395</c:v>
                </c:pt>
                <c:pt idx="22">
                  <c:v>88.945844412587931</c:v>
                </c:pt>
                <c:pt idx="23">
                  <c:v>70.800985528297289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D-4F84-B559-35CCADCDB070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AVG'!$F$60:$F$83</c:f>
              <c:numCache>
                <c:formatCode>_("$"* #,##0.00_);_("$"* \(#,##0.00\);_("$"* "-"??_);_(@_)</c:formatCode>
                <c:ptCount val="24"/>
                <c:pt idx="0">
                  <c:v>59.126307021977588</c:v>
                </c:pt>
                <c:pt idx="1">
                  <c:v>55.723782204844213</c:v>
                </c:pt>
                <c:pt idx="2">
                  <c:v>51.644612041237281</c:v>
                </c:pt>
                <c:pt idx="3">
                  <c:v>52.916973266012597</c:v>
                </c:pt>
                <c:pt idx="4">
                  <c:v>53.846456019690351</c:v>
                </c:pt>
                <c:pt idx="5">
                  <c:v>61.341462179365479</c:v>
                </c:pt>
                <c:pt idx="6">
                  <c:v>76.538628563476109</c:v>
                </c:pt>
                <c:pt idx="7">
                  <c:v>86.39507937334065</c:v>
                </c:pt>
                <c:pt idx="8">
                  <c:v>88.487417803797214</c:v>
                </c:pt>
                <c:pt idx="9">
                  <c:v>90.761298542937197</c:v>
                </c:pt>
                <c:pt idx="10">
                  <c:v>92.706727891439428</c:v>
                </c:pt>
                <c:pt idx="11">
                  <c:v>93.231530367287391</c:v>
                </c:pt>
                <c:pt idx="12">
                  <c:v>93.187643222627074</c:v>
                </c:pt>
                <c:pt idx="13">
                  <c:v>93.316270174034344</c:v>
                </c:pt>
                <c:pt idx="14">
                  <c:v>92.34919813266815</c:v>
                </c:pt>
                <c:pt idx="15">
                  <c:v>90.417699817799544</c:v>
                </c:pt>
                <c:pt idx="16">
                  <c:v>88.446063574343</c:v>
                </c:pt>
                <c:pt idx="17">
                  <c:v>85.369637429576244</c:v>
                </c:pt>
                <c:pt idx="18">
                  <c:v>87.355844205059981</c:v>
                </c:pt>
                <c:pt idx="19">
                  <c:v>91.910401921170163</c:v>
                </c:pt>
                <c:pt idx="20">
                  <c:v>98.269360781212754</c:v>
                </c:pt>
                <c:pt idx="21">
                  <c:v>91.257198199230331</c:v>
                </c:pt>
                <c:pt idx="22">
                  <c:v>79.210388781467586</c:v>
                </c:pt>
                <c:pt idx="23">
                  <c:v>66.19001848540502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D-4F84-B559-35CCADCDB070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AVG'!$F$90:$F$113</c:f>
              <c:numCache>
                <c:formatCode>_("$"* #,##0.00_);_("$"* \(#,##0.00\);_("$"* "-"??_);_(@_)</c:formatCode>
                <c:ptCount val="24"/>
                <c:pt idx="0">
                  <c:v>64.731660499179554</c:v>
                </c:pt>
                <c:pt idx="1">
                  <c:v>50.346939265378239</c:v>
                </c:pt>
                <c:pt idx="2">
                  <c:v>38.754936321328763</c:v>
                </c:pt>
                <c:pt idx="3">
                  <c:v>40.265979921575543</c:v>
                </c:pt>
                <c:pt idx="4">
                  <c:v>45.958915456291471</c:v>
                </c:pt>
                <c:pt idx="5">
                  <c:v>63.081457482001412</c:v>
                </c:pt>
                <c:pt idx="6">
                  <c:v>75.313064155230066</c:v>
                </c:pt>
                <c:pt idx="7">
                  <c:v>82.701635655531277</c:v>
                </c:pt>
                <c:pt idx="8">
                  <c:v>86.833130059068807</c:v>
                </c:pt>
                <c:pt idx="9">
                  <c:v>89.726533252274137</c:v>
                </c:pt>
                <c:pt idx="10">
                  <c:v>92.516973044515723</c:v>
                </c:pt>
                <c:pt idx="11">
                  <c:v>93.079652031400244</c:v>
                </c:pt>
                <c:pt idx="12">
                  <c:v>92.322495445979513</c:v>
                </c:pt>
                <c:pt idx="13">
                  <c:v>93.496940886419139</c:v>
                </c:pt>
                <c:pt idx="14">
                  <c:v>92.916617190641247</c:v>
                </c:pt>
                <c:pt idx="15">
                  <c:v>92.173712537291351</c:v>
                </c:pt>
                <c:pt idx="16">
                  <c:v>89.670705620277033</c:v>
                </c:pt>
                <c:pt idx="17">
                  <c:v>87.775550414330269</c:v>
                </c:pt>
                <c:pt idx="18">
                  <c:v>86.958503942389115</c:v>
                </c:pt>
                <c:pt idx="19">
                  <c:v>96.068540900064008</c:v>
                </c:pt>
                <c:pt idx="20">
                  <c:v>97.637910101484692</c:v>
                </c:pt>
                <c:pt idx="21">
                  <c:v>90.808034763102356</c:v>
                </c:pt>
                <c:pt idx="22">
                  <c:v>100.47969668291013</c:v>
                </c:pt>
                <c:pt idx="23">
                  <c:v>76.38041437133451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1D-4F84-B559-35CCADCDB070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AVG'!$F$119:$F$142</c:f>
              <c:numCache>
                <c:formatCode>_("$"* #,##0.00_);_("$"* \(#,##0.00\);_("$"* "-"??_);_(@_)</c:formatCode>
                <c:ptCount val="24"/>
                <c:pt idx="0">
                  <c:v>62.986682217930657</c:v>
                </c:pt>
                <c:pt idx="1">
                  <c:v>53.963538346692445</c:v>
                </c:pt>
                <c:pt idx="2">
                  <c:v>45.631692968947178</c:v>
                </c:pt>
                <c:pt idx="3">
                  <c:v>46.757599383839782</c:v>
                </c:pt>
                <c:pt idx="4">
                  <c:v>49.670158531132536</c:v>
                </c:pt>
                <c:pt idx="5">
                  <c:v>61.243498610572168</c:v>
                </c:pt>
                <c:pt idx="6">
                  <c:v>72.190009262395719</c:v>
                </c:pt>
                <c:pt idx="7">
                  <c:v>80.432333800951085</c:v>
                </c:pt>
                <c:pt idx="8">
                  <c:v>83.529949272019209</c:v>
                </c:pt>
                <c:pt idx="9">
                  <c:v>85.972066831757999</c:v>
                </c:pt>
                <c:pt idx="10">
                  <c:v>89.360591971091708</c:v>
                </c:pt>
                <c:pt idx="11">
                  <c:v>91.730229635310593</c:v>
                </c:pt>
                <c:pt idx="12">
                  <c:v>93.613656734044142</c:v>
                </c:pt>
                <c:pt idx="13">
                  <c:v>97.152905319669898</c:v>
                </c:pt>
                <c:pt idx="14">
                  <c:v>95.904827257080782</c:v>
                </c:pt>
                <c:pt idx="15">
                  <c:v>94.15662358466318</c:v>
                </c:pt>
                <c:pt idx="16">
                  <c:v>89.81657707874794</c:v>
                </c:pt>
                <c:pt idx="17">
                  <c:v>86.289767088191397</c:v>
                </c:pt>
                <c:pt idx="18">
                  <c:v>86.58957915528363</c:v>
                </c:pt>
                <c:pt idx="19">
                  <c:v>99.96965664192669</c:v>
                </c:pt>
                <c:pt idx="20">
                  <c:v>104.86128135544409</c:v>
                </c:pt>
                <c:pt idx="21">
                  <c:v>88.429945011421395</c:v>
                </c:pt>
                <c:pt idx="22">
                  <c:v>88.945844412587931</c:v>
                </c:pt>
                <c:pt idx="23">
                  <c:v>70.800985528297289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1D-4F84-B559-35CCADCDB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117616"/>
        <c:axId val="1"/>
      </c:lineChart>
      <c:catAx>
        <c:axId val="193117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3.3587830077157856E-2"/>
              <c:y val="0.853448275862069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1.0687036842732046E-2"/>
              <c:y val="0.40732758620689657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17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687036842732046E-2"/>
          <c:y val="0.86637931034482762"/>
          <c:w val="0.88091717975091299"/>
          <c:h val="0.1099137931034482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 Scaled Price-May
</a:t>
            </a:r>
          </a:p>
        </c:rich>
      </c:tx>
      <c:layout>
        <c:manualLayout>
          <c:xMode val="edge"/>
          <c:yMode val="edge"/>
          <c:x val="0.31097613056186119"/>
          <c:y val="1.47679515055744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3782453591339"/>
          <c:y val="0.1265824414763522"/>
          <c:w val="0.84146482387327148"/>
          <c:h val="0.70464225755169385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AVG'!$G$31:$G$54</c:f>
              <c:numCache>
                <c:formatCode>_("$"* #,##0.00_);_("$"* \(#,##0.00\);_("$"* "-"??_);_(@_)</c:formatCode>
                <c:ptCount val="24"/>
                <c:pt idx="0">
                  <c:v>65.424245516023589</c:v>
                </c:pt>
                <c:pt idx="1">
                  <c:v>54.69255066311139</c:v>
                </c:pt>
                <c:pt idx="2">
                  <c:v>47.206568978088711</c:v>
                </c:pt>
                <c:pt idx="3">
                  <c:v>45.166669316127134</c:v>
                </c:pt>
                <c:pt idx="4">
                  <c:v>47.936719205894192</c:v>
                </c:pt>
                <c:pt idx="5">
                  <c:v>57.305587264349327</c:v>
                </c:pt>
                <c:pt idx="6">
                  <c:v>56.919506397899497</c:v>
                </c:pt>
                <c:pt idx="7">
                  <c:v>67.548932380386447</c:v>
                </c:pt>
                <c:pt idx="8">
                  <c:v>73.876081724007079</c:v>
                </c:pt>
                <c:pt idx="9">
                  <c:v>81.315026331609204</c:v>
                </c:pt>
                <c:pt idx="10">
                  <c:v>91.977702419886342</c:v>
                </c:pt>
                <c:pt idx="11">
                  <c:v>94.382346462190327</c:v>
                </c:pt>
                <c:pt idx="12">
                  <c:v>97.35872033044042</c:v>
                </c:pt>
                <c:pt idx="13">
                  <c:v>103.53038836360984</c:v>
                </c:pt>
                <c:pt idx="14">
                  <c:v>105.33688600687866</c:v>
                </c:pt>
                <c:pt idx="15">
                  <c:v>106.55814718991856</c:v>
                </c:pt>
                <c:pt idx="16">
                  <c:v>102.02901500378834</c:v>
                </c:pt>
                <c:pt idx="17">
                  <c:v>94.610611260957569</c:v>
                </c:pt>
                <c:pt idx="18">
                  <c:v>88.591595100326501</c:v>
                </c:pt>
                <c:pt idx="19">
                  <c:v>89.665667575442043</c:v>
                </c:pt>
                <c:pt idx="20">
                  <c:v>100.36696664594221</c:v>
                </c:pt>
                <c:pt idx="21">
                  <c:v>85.932406806717367</c:v>
                </c:pt>
                <c:pt idx="22">
                  <c:v>89.500154842026404</c:v>
                </c:pt>
                <c:pt idx="23">
                  <c:v>72.76750421437923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5-4064-AB7C-28101565610A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AVG'!$G$60:$G$83</c:f>
              <c:numCache>
                <c:formatCode>_("$"* #,##0.00_);_("$"* \(#,##0.00\);_("$"* "-"??_);_(@_)</c:formatCode>
                <c:ptCount val="24"/>
                <c:pt idx="0">
                  <c:v>64.011793707330654</c:v>
                </c:pt>
                <c:pt idx="1">
                  <c:v>54.48914978560137</c:v>
                </c:pt>
                <c:pt idx="2">
                  <c:v>47.659631384519933</c:v>
                </c:pt>
                <c:pt idx="3">
                  <c:v>44.977074592677283</c:v>
                </c:pt>
                <c:pt idx="4">
                  <c:v>48.022520309263228</c:v>
                </c:pt>
                <c:pt idx="5">
                  <c:v>58.979748568772301</c:v>
                </c:pt>
                <c:pt idx="6">
                  <c:v>63.508269946929538</c:v>
                </c:pt>
                <c:pt idx="7">
                  <c:v>75.959952086287387</c:v>
                </c:pt>
                <c:pt idx="8">
                  <c:v>83.208537894964991</c:v>
                </c:pt>
                <c:pt idx="9">
                  <c:v>86.756040239651952</c:v>
                </c:pt>
                <c:pt idx="10">
                  <c:v>94.870294316092512</c:v>
                </c:pt>
                <c:pt idx="11">
                  <c:v>96.05677277242583</c:v>
                </c:pt>
                <c:pt idx="12">
                  <c:v>95.909801262397352</c:v>
                </c:pt>
                <c:pt idx="13">
                  <c:v>98.672677485480051</c:v>
                </c:pt>
                <c:pt idx="14">
                  <c:v>98.432873715450526</c:v>
                </c:pt>
                <c:pt idx="15">
                  <c:v>98.164654580140422</c:v>
                </c:pt>
                <c:pt idx="16">
                  <c:v>93.044303412062746</c:v>
                </c:pt>
                <c:pt idx="17">
                  <c:v>89.141823367074423</c:v>
                </c:pt>
                <c:pt idx="18">
                  <c:v>86.403099013559668</c:v>
                </c:pt>
                <c:pt idx="19">
                  <c:v>88.120120683592091</c:v>
                </c:pt>
                <c:pt idx="20">
                  <c:v>104.10156045084385</c:v>
                </c:pt>
                <c:pt idx="21">
                  <c:v>87.649218773046968</c:v>
                </c:pt>
                <c:pt idx="22">
                  <c:v>90.343525712580657</c:v>
                </c:pt>
                <c:pt idx="23">
                  <c:v>71.516555939254687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5-4064-AB7C-28101565610A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AVG'!$G$90:$G$113</c:f>
              <c:numCache>
                <c:formatCode>_("$"* #,##0.00_);_("$"* \(#,##0.00\);_("$"* "-"??_);_(@_)</c:formatCode>
                <c:ptCount val="24"/>
                <c:pt idx="0">
                  <c:v>66.784384294764976</c:v>
                </c:pt>
                <c:pt idx="1">
                  <c:v>54.888418174787702</c:v>
                </c:pt>
                <c:pt idx="2">
                  <c:v>46.770286660784542</c:v>
                </c:pt>
                <c:pt idx="3">
                  <c:v>45.349242012782547</c:v>
                </c:pt>
                <c:pt idx="4">
                  <c:v>47.854095921168479</c:v>
                </c:pt>
                <c:pt idx="5">
                  <c:v>55.693431934164231</c:v>
                </c:pt>
                <c:pt idx="6">
                  <c:v>50.574771128463148</c:v>
                </c:pt>
                <c:pt idx="7">
                  <c:v>59.449431922852206</c:v>
                </c:pt>
                <c:pt idx="8">
                  <c:v>64.889272077899449</c:v>
                </c:pt>
                <c:pt idx="9">
                  <c:v>76.075531457197656</c:v>
                </c:pt>
                <c:pt idx="10">
                  <c:v>89.192243556872995</c:v>
                </c:pt>
                <c:pt idx="11">
                  <c:v>92.769935941222798</c:v>
                </c:pt>
                <c:pt idx="12">
                  <c:v>98.753975729296712</c:v>
                </c:pt>
                <c:pt idx="13">
                  <c:v>108.20818402403107</c:v>
                </c:pt>
                <c:pt idx="14">
                  <c:v>111.98519413936496</c:v>
                </c:pt>
                <c:pt idx="15">
                  <c:v>114.64076970303832</c:v>
                </c:pt>
                <c:pt idx="16">
                  <c:v>110.68095949952408</c:v>
                </c:pt>
                <c:pt idx="17">
                  <c:v>99.876851455067225</c:v>
                </c:pt>
                <c:pt idx="18">
                  <c:v>90.699035776472329</c:v>
                </c:pt>
                <c:pt idx="19">
                  <c:v>91.1539719898161</c:v>
                </c:pt>
                <c:pt idx="20">
                  <c:v>96.770691130111047</c:v>
                </c:pt>
                <c:pt idx="21">
                  <c:v>84.279180468770292</c:v>
                </c:pt>
                <c:pt idx="22">
                  <c:v>88.688019929640816</c:v>
                </c:pt>
                <c:pt idx="23">
                  <c:v>73.972121071906656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A5-4064-AB7C-28101565610A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AVG'!$G$119:$G$142</c:f>
              <c:numCache>
                <c:formatCode>_("$"* #,##0.00_);_("$"* \(#,##0.00\);_("$"* "-"??_);_(@_)</c:formatCode>
                <c:ptCount val="24"/>
                <c:pt idx="0">
                  <c:v>67.321458856007197</c:v>
                </c:pt>
                <c:pt idx="1">
                  <c:v>55.633279827491691</c:v>
                </c:pt>
                <c:pt idx="2">
                  <c:v>46.970902449147253</c:v>
                </c:pt>
                <c:pt idx="3">
                  <c:v>44.910844862472104</c:v>
                </c:pt>
                <c:pt idx="4">
                  <c:v>47.147625273138672</c:v>
                </c:pt>
                <c:pt idx="5">
                  <c:v>55.637630406652178</c:v>
                </c:pt>
                <c:pt idx="6">
                  <c:v>54.827215253531037</c:v>
                </c:pt>
                <c:pt idx="7">
                  <c:v>65.27614590537523</c:v>
                </c:pt>
                <c:pt idx="8">
                  <c:v>72.90277933027258</c:v>
                </c:pt>
                <c:pt idx="9">
                  <c:v>80.253393539281987</c:v>
                </c:pt>
                <c:pt idx="10">
                  <c:v>89.658385053703</c:v>
                </c:pt>
                <c:pt idx="11">
                  <c:v>92.708804556827161</c:v>
                </c:pt>
                <c:pt idx="12">
                  <c:v>97.063899384727762</c:v>
                </c:pt>
                <c:pt idx="13">
                  <c:v>105.54513010508485</c:v>
                </c:pt>
                <c:pt idx="14">
                  <c:v>108.2607330465524</c:v>
                </c:pt>
                <c:pt idx="15">
                  <c:v>114.5441460085658</c:v>
                </c:pt>
                <c:pt idx="16">
                  <c:v>103.08140651552621</c:v>
                </c:pt>
                <c:pt idx="17">
                  <c:v>93.332808888179045</c:v>
                </c:pt>
                <c:pt idx="18">
                  <c:v>87.775495692480391</c:v>
                </c:pt>
                <c:pt idx="19">
                  <c:v>89.116061221980516</c:v>
                </c:pt>
                <c:pt idx="20">
                  <c:v>100.33992416202879</c:v>
                </c:pt>
                <c:pt idx="21">
                  <c:v>85.31367133588391</c:v>
                </c:pt>
                <c:pt idx="22">
                  <c:v>89.691847879361973</c:v>
                </c:pt>
                <c:pt idx="23">
                  <c:v>72.686410445729038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A5-4064-AB7C-281015656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49864"/>
        <c:axId val="1"/>
      </c:lineChart>
      <c:catAx>
        <c:axId val="193949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4.2682998312412325E-2"/>
              <c:y val="0.864980016755073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1.0670749578103081E-2"/>
              <c:y val="0.41983176422990148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9498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1.0670749578103081E-2"/>
          <c:y val="0.85865089468125577"/>
          <c:w val="0.87957464379506833"/>
          <c:h val="0.1075950752548993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 Scaled Price-June
</a:t>
            </a:r>
          </a:p>
        </c:rich>
      </c:tx>
      <c:layout>
        <c:manualLayout>
          <c:xMode val="edge"/>
          <c:yMode val="edge"/>
          <c:x val="0.31659121021349718"/>
          <c:y val="1.47368686158717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59694697251071"/>
          <c:y val="0.12421074976234797"/>
          <c:w val="0.81583119555016581"/>
          <c:h val="0.69052755800084975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AVG'!$H$31:$H$54</c:f>
              <c:numCache>
                <c:formatCode>_("$"* #,##0.00_);_("$"* \(#,##0.00\);_("$"* "-"??_);_(@_)</c:formatCode>
                <c:ptCount val="24"/>
                <c:pt idx="0">
                  <c:v>73.544991763446944</c:v>
                </c:pt>
                <c:pt idx="1">
                  <c:v>63.019072719683606</c:v>
                </c:pt>
                <c:pt idx="2">
                  <c:v>58.166856822576683</c:v>
                </c:pt>
                <c:pt idx="3">
                  <c:v>54.820376072623269</c:v>
                </c:pt>
                <c:pt idx="4">
                  <c:v>54.273041953270393</c:v>
                </c:pt>
                <c:pt idx="5">
                  <c:v>56.241316464266006</c:v>
                </c:pt>
                <c:pt idx="6">
                  <c:v>37.760106019010394</c:v>
                </c:pt>
                <c:pt idx="7">
                  <c:v>53.321656809617458</c:v>
                </c:pt>
                <c:pt idx="8">
                  <c:v>61.060983189175403</c:v>
                </c:pt>
                <c:pt idx="9">
                  <c:v>73.821992255346686</c:v>
                </c:pt>
                <c:pt idx="10">
                  <c:v>86.486278848348292</c:v>
                </c:pt>
                <c:pt idx="11">
                  <c:v>100.60576154338052</c:v>
                </c:pt>
                <c:pt idx="12">
                  <c:v>113.65458158343355</c:v>
                </c:pt>
                <c:pt idx="13">
                  <c:v>127.91965473487343</c:v>
                </c:pt>
                <c:pt idx="14">
                  <c:v>140.31357004190946</c:v>
                </c:pt>
                <c:pt idx="15">
                  <c:v>146.6296678868863</c:v>
                </c:pt>
                <c:pt idx="16">
                  <c:v>143.26862547808429</c:v>
                </c:pt>
                <c:pt idx="17">
                  <c:v>127.97693250621758</c:v>
                </c:pt>
                <c:pt idx="18">
                  <c:v>112.2020193156597</c:v>
                </c:pt>
                <c:pt idx="19">
                  <c:v>97.193789295388527</c:v>
                </c:pt>
                <c:pt idx="20">
                  <c:v>96.78571082878338</c:v>
                </c:pt>
                <c:pt idx="21">
                  <c:v>80.99866966388548</c:v>
                </c:pt>
                <c:pt idx="22">
                  <c:v>112.74732628116442</c:v>
                </c:pt>
                <c:pt idx="23">
                  <c:v>87.187017922969062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1-4817-B879-7C103A4A5F53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AVG'!$H$60:$H$83</c:f>
              <c:numCache>
                <c:formatCode>_("$"* #,##0.00_);_("$"* \(#,##0.00\);_("$"* "-"??_);_(@_)</c:formatCode>
                <c:ptCount val="24"/>
                <c:pt idx="0">
                  <c:v>77.72532155654612</c:v>
                </c:pt>
                <c:pt idx="1">
                  <c:v>61.454791173955918</c:v>
                </c:pt>
                <c:pt idx="2">
                  <c:v>54.356290456149345</c:v>
                </c:pt>
                <c:pt idx="3">
                  <c:v>48.810414009566223</c:v>
                </c:pt>
                <c:pt idx="4">
                  <c:v>47.210914413419225</c:v>
                </c:pt>
                <c:pt idx="5">
                  <c:v>46.300292910722725</c:v>
                </c:pt>
                <c:pt idx="6">
                  <c:v>41.209329804303749</c:v>
                </c:pt>
                <c:pt idx="7">
                  <c:v>64.969896930582422</c:v>
                </c:pt>
                <c:pt idx="8">
                  <c:v>75.372104555751051</c:v>
                </c:pt>
                <c:pt idx="9">
                  <c:v>89.328986406518624</c:v>
                </c:pt>
                <c:pt idx="10">
                  <c:v>98.221790494924178</c:v>
                </c:pt>
                <c:pt idx="11">
                  <c:v>102.12777104393722</c:v>
                </c:pt>
                <c:pt idx="12">
                  <c:v>107.56176197704102</c:v>
                </c:pt>
                <c:pt idx="13">
                  <c:v>116.60726533784394</c:v>
                </c:pt>
                <c:pt idx="14">
                  <c:v>126.66022708724311</c:v>
                </c:pt>
                <c:pt idx="15">
                  <c:v>132.61503385364955</c:v>
                </c:pt>
                <c:pt idx="16">
                  <c:v>126.93970670831267</c:v>
                </c:pt>
                <c:pt idx="17">
                  <c:v>114.89763403209969</c:v>
                </c:pt>
                <c:pt idx="18">
                  <c:v>104.84341591218546</c:v>
                </c:pt>
                <c:pt idx="19">
                  <c:v>95.999534891635349</c:v>
                </c:pt>
                <c:pt idx="20">
                  <c:v>106.03753326820046</c:v>
                </c:pt>
                <c:pt idx="21">
                  <c:v>96.608007695772002</c:v>
                </c:pt>
                <c:pt idx="22">
                  <c:v>128.07564254066369</c:v>
                </c:pt>
                <c:pt idx="23">
                  <c:v>96.066332938977055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51-4817-B879-7C103A4A5F53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AVG'!$H$90:$H$113</c:f>
              <c:numCache>
                <c:formatCode>_("$"* #,##0.00_);_("$"* \(#,##0.00\);_("$"* "-"??_);_(@_)</c:formatCode>
                <c:ptCount val="24"/>
                <c:pt idx="0">
                  <c:v>69.364661970347811</c:v>
                </c:pt>
                <c:pt idx="1">
                  <c:v>64.58335426541133</c:v>
                </c:pt>
                <c:pt idx="2">
                  <c:v>61.977423189004085</c:v>
                </c:pt>
                <c:pt idx="3">
                  <c:v>60.830338135680329</c:v>
                </c:pt>
                <c:pt idx="4">
                  <c:v>61.335169493121541</c:v>
                </c:pt>
                <c:pt idx="5">
                  <c:v>66.182340017809253</c:v>
                </c:pt>
                <c:pt idx="6">
                  <c:v>34.310882233717066</c:v>
                </c:pt>
                <c:pt idx="7">
                  <c:v>41.673416688652495</c:v>
                </c:pt>
                <c:pt idx="8">
                  <c:v>46.749861822599748</c:v>
                </c:pt>
                <c:pt idx="9">
                  <c:v>58.314998104174776</c:v>
                </c:pt>
                <c:pt idx="10">
                  <c:v>74.750767201772433</c:v>
                </c:pt>
                <c:pt idx="11">
                  <c:v>99.083752042823932</c:v>
                </c:pt>
                <c:pt idx="12">
                  <c:v>119.74740118982612</c:v>
                </c:pt>
                <c:pt idx="13">
                  <c:v>139.232044131903</c:v>
                </c:pt>
                <c:pt idx="14">
                  <c:v>153.96691299657576</c:v>
                </c:pt>
                <c:pt idx="15">
                  <c:v>160.64430192012316</c:v>
                </c:pt>
                <c:pt idx="16">
                  <c:v>159.59754424785595</c:v>
                </c:pt>
                <c:pt idx="17">
                  <c:v>141.05623098033547</c:v>
                </c:pt>
                <c:pt idx="18">
                  <c:v>119.5606227191339</c:v>
                </c:pt>
                <c:pt idx="19">
                  <c:v>98.388043699141676</c:v>
                </c:pt>
                <c:pt idx="20">
                  <c:v>87.533888389366211</c:v>
                </c:pt>
                <c:pt idx="21">
                  <c:v>65.389331631998999</c:v>
                </c:pt>
                <c:pt idx="22">
                  <c:v>97.419010021665159</c:v>
                </c:pt>
                <c:pt idx="23">
                  <c:v>78.307702906961026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51-4817-B879-7C103A4A5F53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AVG'!$H$119:$H$142</c:f>
              <c:numCache>
                <c:formatCode>_("$"* #,##0.00_);_("$"* \(#,##0.00\);_("$"* "-"??_);_(@_)</c:formatCode>
                <c:ptCount val="24"/>
                <c:pt idx="0">
                  <c:v>76.2110153673366</c:v>
                </c:pt>
                <c:pt idx="1">
                  <c:v>62.768772258756201</c:v>
                </c:pt>
                <c:pt idx="2">
                  <c:v>55.734474335964791</c:v>
                </c:pt>
                <c:pt idx="3">
                  <c:v>52.505471889094615</c:v>
                </c:pt>
                <c:pt idx="4">
                  <c:v>51.555111347323525</c:v>
                </c:pt>
                <c:pt idx="5">
                  <c:v>52.468164160852417</c:v>
                </c:pt>
                <c:pt idx="6">
                  <c:v>34.09622345962164</c:v>
                </c:pt>
                <c:pt idx="7">
                  <c:v>50.487424182801732</c:v>
                </c:pt>
                <c:pt idx="8">
                  <c:v>60.152483009140589</c:v>
                </c:pt>
                <c:pt idx="9">
                  <c:v>74.156406965445399</c:v>
                </c:pt>
                <c:pt idx="10">
                  <c:v>87.089461931014412</c:v>
                </c:pt>
                <c:pt idx="11">
                  <c:v>101.67146163675793</c:v>
                </c:pt>
                <c:pt idx="12">
                  <c:v>114.895420183939</c:v>
                </c:pt>
                <c:pt idx="13">
                  <c:v>129.29484041429842</c:v>
                </c:pt>
                <c:pt idx="14">
                  <c:v>140.19780791704989</c:v>
                </c:pt>
                <c:pt idx="15">
                  <c:v>146.53673707595127</c:v>
                </c:pt>
                <c:pt idx="16">
                  <c:v>142.59329248115361</c:v>
                </c:pt>
                <c:pt idx="17">
                  <c:v>128.01490719591001</c:v>
                </c:pt>
                <c:pt idx="18">
                  <c:v>113.37994252677144</c:v>
                </c:pt>
                <c:pt idx="19">
                  <c:v>98.143944560276395</c:v>
                </c:pt>
                <c:pt idx="20">
                  <c:v>97.631429672758088</c:v>
                </c:pt>
                <c:pt idx="21">
                  <c:v>81.658216787110348</c:v>
                </c:pt>
                <c:pt idx="22">
                  <c:v>118.63328766545516</c:v>
                </c:pt>
                <c:pt idx="23">
                  <c:v>90.123702975217029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51-4817-B879-7C103A4A5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46584"/>
        <c:axId val="1"/>
      </c:lineChart>
      <c:catAx>
        <c:axId val="193946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1.0654511882185001E-2"/>
              <c:y val="0.888422650842556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3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2.5875243142449284E-2"/>
              <c:y val="0.40421125346391201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946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3.3485608772581429E-2"/>
          <c:y val="0.86526471444618658"/>
          <c:w val="0.87823619371724948"/>
          <c:h val="0.1073686142013516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 Scaled Price-July
</a:t>
            </a:r>
          </a:p>
        </c:rich>
      </c:tx>
      <c:layout>
        <c:manualLayout>
          <c:xMode val="edge"/>
          <c:yMode val="edge"/>
          <c:x val="0.31155090335031871"/>
          <c:y val="3.326406703164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765988234842329"/>
          <c:y val="0.13305626812657156"/>
          <c:w val="0.83434851677719513"/>
          <c:h val="0.7047824202329338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AVG'!$I$31:$I$54</c:f>
              <c:numCache>
                <c:formatCode>_("$"* #,##0.00_);_("$"* \(#,##0.00\);_("$"* "-"??_);_(@_)</c:formatCode>
                <c:ptCount val="24"/>
                <c:pt idx="0">
                  <c:v>73.822994762140311</c:v>
                </c:pt>
                <c:pt idx="1">
                  <c:v>63.39953461523907</c:v>
                </c:pt>
                <c:pt idx="2">
                  <c:v>59.111933948635972</c:v>
                </c:pt>
                <c:pt idx="3">
                  <c:v>59.444675109209086</c:v>
                </c:pt>
                <c:pt idx="4">
                  <c:v>60.366041344284184</c:v>
                </c:pt>
                <c:pt idx="5">
                  <c:v>61.330644448571427</c:v>
                </c:pt>
                <c:pt idx="6">
                  <c:v>43.331257325360475</c:v>
                </c:pt>
                <c:pt idx="7">
                  <c:v>55.81715643253785</c:v>
                </c:pt>
                <c:pt idx="8">
                  <c:v>63.367165815127713</c:v>
                </c:pt>
                <c:pt idx="9">
                  <c:v>74.576642202282812</c:v>
                </c:pt>
                <c:pt idx="10">
                  <c:v>88.237891661534164</c:v>
                </c:pt>
                <c:pt idx="11">
                  <c:v>102.77090781097982</c:v>
                </c:pt>
                <c:pt idx="12">
                  <c:v>113.59491228909209</c:v>
                </c:pt>
                <c:pt idx="13">
                  <c:v>127.13015929030229</c:v>
                </c:pt>
                <c:pt idx="14">
                  <c:v>135.07910414158127</c:v>
                </c:pt>
                <c:pt idx="15">
                  <c:v>139.64953310277212</c:v>
                </c:pt>
                <c:pt idx="16">
                  <c:v>138.85705577730033</c:v>
                </c:pt>
                <c:pt idx="17">
                  <c:v>126.81165206663036</c:v>
                </c:pt>
                <c:pt idx="18">
                  <c:v>107.44279113059893</c:v>
                </c:pt>
                <c:pt idx="19">
                  <c:v>99.398938304421009</c:v>
                </c:pt>
                <c:pt idx="20">
                  <c:v>102.21765694767649</c:v>
                </c:pt>
                <c:pt idx="21">
                  <c:v>81.717175701802375</c:v>
                </c:pt>
                <c:pt idx="22">
                  <c:v>102.34307353180579</c:v>
                </c:pt>
                <c:pt idx="23">
                  <c:v>80.1811022401142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2-453B-BEF3-88FD4E19B1FD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AVG'!$I$60:$I$83</c:f>
              <c:numCache>
                <c:formatCode>_("$"* #,##0.00_);_("$"* \(#,##0.00\);_("$"* "-"??_);_(@_)</c:formatCode>
                <c:ptCount val="24"/>
                <c:pt idx="0">
                  <c:v>71.078458361060171</c:v>
                </c:pt>
                <c:pt idx="1">
                  <c:v>61.758971639799874</c:v>
                </c:pt>
                <c:pt idx="2">
                  <c:v>57.316256540036299</c:v>
                </c:pt>
                <c:pt idx="3">
                  <c:v>58.536994634606486</c:v>
                </c:pt>
                <c:pt idx="4">
                  <c:v>58.898388634397705</c:v>
                </c:pt>
                <c:pt idx="5">
                  <c:v>58.525135307527179</c:v>
                </c:pt>
                <c:pt idx="6">
                  <c:v>41.796882479632913</c:v>
                </c:pt>
                <c:pt idx="7">
                  <c:v>61.115545433854244</c:v>
                </c:pt>
                <c:pt idx="8">
                  <c:v>68.379146120378337</c:v>
                </c:pt>
                <c:pt idx="9">
                  <c:v>77.939381388251235</c:v>
                </c:pt>
                <c:pt idx="10">
                  <c:v>86.298643058882945</c:v>
                </c:pt>
                <c:pt idx="11">
                  <c:v>93.314448779284859</c:v>
                </c:pt>
                <c:pt idx="12">
                  <c:v>108.14435338662443</c:v>
                </c:pt>
                <c:pt idx="13">
                  <c:v>126.53397081911859</c:v>
                </c:pt>
                <c:pt idx="14">
                  <c:v>143.8189887122218</c:v>
                </c:pt>
                <c:pt idx="15">
                  <c:v>150.36716841917834</c:v>
                </c:pt>
                <c:pt idx="16">
                  <c:v>144.83405421779437</c:v>
                </c:pt>
                <c:pt idx="17">
                  <c:v>128.32161258466414</c:v>
                </c:pt>
                <c:pt idx="18">
                  <c:v>105.06223459835967</c:v>
                </c:pt>
                <c:pt idx="19">
                  <c:v>87.82001882380051</c:v>
                </c:pt>
                <c:pt idx="20">
                  <c:v>93.492685353406856</c:v>
                </c:pt>
                <c:pt idx="21">
                  <c:v>82.760865824545576</c:v>
                </c:pt>
                <c:pt idx="22">
                  <c:v>114.80035925648816</c:v>
                </c:pt>
                <c:pt idx="23">
                  <c:v>79.08543562608449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2-453B-BEF3-88FD4E19B1FD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AVG'!$I$90:$I$113</c:f>
              <c:numCache>
                <c:formatCode>_("$"* #,##0.00_);_("$"* \(#,##0.00\);_("$"* "-"??_);_(@_)</c:formatCode>
                <c:ptCount val="24"/>
                <c:pt idx="0">
                  <c:v>76.567531163220423</c:v>
                </c:pt>
                <c:pt idx="1">
                  <c:v>65.040097590678272</c:v>
                </c:pt>
                <c:pt idx="2">
                  <c:v>60.907611357235609</c:v>
                </c:pt>
                <c:pt idx="3">
                  <c:v>60.352355583811686</c:v>
                </c:pt>
                <c:pt idx="4">
                  <c:v>61.833694054170699</c:v>
                </c:pt>
                <c:pt idx="5">
                  <c:v>64.13615358961566</c:v>
                </c:pt>
                <c:pt idx="6">
                  <c:v>44.865632171088016</c:v>
                </c:pt>
                <c:pt idx="7">
                  <c:v>50.51876743122147</c:v>
                </c:pt>
                <c:pt idx="8">
                  <c:v>58.355185509877082</c:v>
                </c:pt>
                <c:pt idx="9">
                  <c:v>71.213903016314319</c:v>
                </c:pt>
                <c:pt idx="10">
                  <c:v>90.177140264185397</c:v>
                </c:pt>
                <c:pt idx="11">
                  <c:v>112.22736684267483</c:v>
                </c:pt>
                <c:pt idx="12">
                  <c:v>119.04547119155973</c:v>
                </c:pt>
                <c:pt idx="13">
                  <c:v>127.72634776148601</c:v>
                </c:pt>
                <c:pt idx="14">
                  <c:v>126.33921957094087</c:v>
                </c:pt>
                <c:pt idx="15">
                  <c:v>128.93189778636597</c:v>
                </c:pt>
                <c:pt idx="16">
                  <c:v>132.88005733680623</c:v>
                </c:pt>
                <c:pt idx="17">
                  <c:v>125.30169154859649</c:v>
                </c:pt>
                <c:pt idx="18">
                  <c:v>109.82334766283815</c:v>
                </c:pt>
                <c:pt idx="19">
                  <c:v>110.97785778504152</c:v>
                </c:pt>
                <c:pt idx="20">
                  <c:v>110.94262854194619</c:v>
                </c:pt>
                <c:pt idx="21">
                  <c:v>80.673485579059246</c:v>
                </c:pt>
                <c:pt idx="22">
                  <c:v>89.885787807123407</c:v>
                </c:pt>
                <c:pt idx="23">
                  <c:v>81.276768854143853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2-453B-BEF3-88FD4E19B1FD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AVG'!$I$119:$I$142</c:f>
              <c:numCache>
                <c:formatCode>_("$"* #,##0.00_);_("$"* \(#,##0.00\);_("$"* "-"??_);_(@_)</c:formatCode>
                <c:ptCount val="24"/>
                <c:pt idx="0">
                  <c:v>76.734613389426855</c:v>
                </c:pt>
                <c:pt idx="1">
                  <c:v>65.27905655975313</c:v>
                </c:pt>
                <c:pt idx="2">
                  <c:v>58.9787516577193</c:v>
                </c:pt>
                <c:pt idx="3">
                  <c:v>57.779579376517354</c:v>
                </c:pt>
                <c:pt idx="4">
                  <c:v>57.446732757274461</c:v>
                </c:pt>
                <c:pt idx="5">
                  <c:v>57.692021636825089</c:v>
                </c:pt>
                <c:pt idx="6">
                  <c:v>37.685105775894471</c:v>
                </c:pt>
                <c:pt idx="7">
                  <c:v>50.356826569014004</c:v>
                </c:pt>
                <c:pt idx="8">
                  <c:v>58.248338295250825</c:v>
                </c:pt>
                <c:pt idx="9">
                  <c:v>68.900896120678368</c:v>
                </c:pt>
                <c:pt idx="10">
                  <c:v>83.25196736463036</c:v>
                </c:pt>
                <c:pt idx="11">
                  <c:v>100.01008265484444</c:v>
                </c:pt>
                <c:pt idx="12">
                  <c:v>115.35469284322213</c:v>
                </c:pt>
                <c:pt idx="13">
                  <c:v>133.71095818030835</c:v>
                </c:pt>
                <c:pt idx="14">
                  <c:v>142.98297604147172</c:v>
                </c:pt>
                <c:pt idx="15">
                  <c:v>149.5764684144612</c:v>
                </c:pt>
                <c:pt idx="16">
                  <c:v>146.67949492549727</c:v>
                </c:pt>
                <c:pt idx="17">
                  <c:v>132.7590411720997</c:v>
                </c:pt>
                <c:pt idx="18">
                  <c:v>109.56607377031284</c:v>
                </c:pt>
                <c:pt idx="19">
                  <c:v>97.638351379854868</c:v>
                </c:pt>
                <c:pt idx="20">
                  <c:v>97.031366171950538</c:v>
                </c:pt>
                <c:pt idx="21">
                  <c:v>76.247360320509273</c:v>
                </c:pt>
                <c:pt idx="22">
                  <c:v>103.37949229959983</c:v>
                </c:pt>
                <c:pt idx="23">
                  <c:v>82.709752322883944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C2-453B-BEF3-88FD4E19B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42648"/>
        <c:axId val="1"/>
      </c:lineChart>
      <c:catAx>
        <c:axId val="193942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4.4073054620288987E-2"/>
              <c:y val="0.856549726064804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3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1.0638323529035274E-2"/>
              <c:y val="0.41372183370605853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942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0486347478620485"/>
          <c:y val="0.87941877214905906"/>
          <c:w val="0.8769018108933363"/>
          <c:h val="0.1060292136633617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 Scaled Price-August
</a:t>
            </a:r>
          </a:p>
        </c:rich>
      </c:tx>
      <c:layout>
        <c:manualLayout>
          <c:xMode val="edge"/>
          <c:yMode val="edge"/>
          <c:x val="0.30606071927553835"/>
          <c:y val="1.47679515055744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72731812533966"/>
          <c:y val="9.7046538465203364E-2"/>
          <c:w val="0.85757607480175602"/>
          <c:h val="0.71941020905726849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AVG'!$J$31:$J$54</c:f>
              <c:numCache>
                <c:formatCode>_("$"* #,##0.00_);_("$"* \(#,##0.00\);_("$"* "-"??_);_(@_)</c:formatCode>
                <c:ptCount val="24"/>
                <c:pt idx="0">
                  <c:v>82.46342042860023</c:v>
                </c:pt>
                <c:pt idx="1">
                  <c:v>75.44814769635876</c:v>
                </c:pt>
                <c:pt idx="2">
                  <c:v>67.457042625355371</c:v>
                </c:pt>
                <c:pt idx="3">
                  <c:v>67.07205844747034</c:v>
                </c:pt>
                <c:pt idx="4">
                  <c:v>70.076750403705034</c:v>
                </c:pt>
                <c:pt idx="5">
                  <c:v>80.960440408686452</c:v>
                </c:pt>
                <c:pt idx="6">
                  <c:v>63.279448694718823</c:v>
                </c:pt>
                <c:pt idx="7">
                  <c:v>73.351895417042869</c:v>
                </c:pt>
                <c:pt idx="8">
                  <c:v>80.678554349365839</c:v>
                </c:pt>
                <c:pt idx="9">
                  <c:v>89.513165852812406</c:v>
                </c:pt>
                <c:pt idx="10">
                  <c:v>103.09408537818508</c:v>
                </c:pt>
                <c:pt idx="11">
                  <c:v>113.14348117043566</c:v>
                </c:pt>
                <c:pt idx="12">
                  <c:v>113.17356354273841</c:v>
                </c:pt>
                <c:pt idx="13">
                  <c:v>126.24269100902535</c:v>
                </c:pt>
                <c:pt idx="14">
                  <c:v>140.28152549252565</c:v>
                </c:pt>
                <c:pt idx="15">
                  <c:v>147.24916343469104</c:v>
                </c:pt>
                <c:pt idx="16">
                  <c:v>145.37939507464546</c:v>
                </c:pt>
                <c:pt idx="17">
                  <c:v>131.77014260582419</c:v>
                </c:pt>
                <c:pt idx="18">
                  <c:v>117.15368092595573</c:v>
                </c:pt>
                <c:pt idx="19">
                  <c:v>108.1667887419749</c:v>
                </c:pt>
                <c:pt idx="20">
                  <c:v>115.7162941698645</c:v>
                </c:pt>
                <c:pt idx="21">
                  <c:v>91.806124140194058</c:v>
                </c:pt>
                <c:pt idx="22">
                  <c:v>103.60810585987032</c:v>
                </c:pt>
                <c:pt idx="23">
                  <c:v>92.914034129953592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6B-40AC-8333-1128DF850451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AVG'!$J$60:$J$83</c:f>
              <c:numCache>
                <c:formatCode>_("$"* #,##0.00_);_("$"* \(#,##0.00\);_("$"* "-"??_);_(@_)</c:formatCode>
                <c:ptCount val="24"/>
                <c:pt idx="0">
                  <c:v>80.979573831443318</c:v>
                </c:pt>
                <c:pt idx="1">
                  <c:v>75.357660345776878</c:v>
                </c:pt>
                <c:pt idx="2">
                  <c:v>67.356510280821709</c:v>
                </c:pt>
                <c:pt idx="3">
                  <c:v>67.158001943122869</c:v>
                </c:pt>
                <c:pt idx="4">
                  <c:v>68.930491790419794</c:v>
                </c:pt>
                <c:pt idx="5">
                  <c:v>81.370025156360896</c:v>
                </c:pt>
                <c:pt idx="6">
                  <c:v>66.125707993216452</c:v>
                </c:pt>
                <c:pt idx="7">
                  <c:v>83.041473500543333</c:v>
                </c:pt>
                <c:pt idx="8">
                  <c:v>88.543753251809079</c:v>
                </c:pt>
                <c:pt idx="9">
                  <c:v>92.471577508023032</c:v>
                </c:pt>
                <c:pt idx="10">
                  <c:v>92.053837805387332</c:v>
                </c:pt>
                <c:pt idx="11">
                  <c:v>95.529854228340739</c:v>
                </c:pt>
                <c:pt idx="12">
                  <c:v>102.50269550902013</c:v>
                </c:pt>
                <c:pt idx="13">
                  <c:v>127.53285144776356</c:v>
                </c:pt>
                <c:pt idx="14">
                  <c:v>154.35560562747966</c:v>
                </c:pt>
                <c:pt idx="15">
                  <c:v>167.82604369495084</c:v>
                </c:pt>
                <c:pt idx="16">
                  <c:v>164.48867112609486</c:v>
                </c:pt>
                <c:pt idx="17">
                  <c:v>140.28995344835786</c:v>
                </c:pt>
                <c:pt idx="18">
                  <c:v>105.98123147179642</c:v>
                </c:pt>
                <c:pt idx="19">
                  <c:v>97.30113024602791</c:v>
                </c:pt>
                <c:pt idx="20">
                  <c:v>95.55523735698786</c:v>
                </c:pt>
                <c:pt idx="21">
                  <c:v>86.400375784199682</c:v>
                </c:pt>
                <c:pt idx="22">
                  <c:v>106.82909997279822</c:v>
                </c:pt>
                <c:pt idx="23">
                  <c:v>92.01863667925636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6B-40AC-8333-1128DF850451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AVG'!$J$90:$J$113</c:f>
              <c:numCache>
                <c:formatCode>_("$"* #,##0.00_);_("$"* \(#,##0.00\);_("$"* "-"??_);_(@_)</c:formatCode>
                <c:ptCount val="24"/>
                <c:pt idx="0">
                  <c:v>83.947267025757114</c:v>
                </c:pt>
                <c:pt idx="1">
                  <c:v>75.538635046940612</c:v>
                </c:pt>
                <c:pt idx="2">
                  <c:v>67.557574969889075</c:v>
                </c:pt>
                <c:pt idx="3">
                  <c:v>66.986114951817896</c:v>
                </c:pt>
                <c:pt idx="4">
                  <c:v>71.223009016990261</c:v>
                </c:pt>
                <c:pt idx="5">
                  <c:v>80.55085566101198</c:v>
                </c:pt>
                <c:pt idx="6">
                  <c:v>60.433189396221167</c:v>
                </c:pt>
                <c:pt idx="7">
                  <c:v>63.66231733354239</c:v>
                </c:pt>
                <c:pt idx="8">
                  <c:v>72.813355446922614</c:v>
                </c:pt>
                <c:pt idx="9">
                  <c:v>86.554754197601767</c:v>
                </c:pt>
                <c:pt idx="10">
                  <c:v>114.13433295098281</c:v>
                </c:pt>
                <c:pt idx="11">
                  <c:v>130.7571081125306</c:v>
                </c:pt>
                <c:pt idx="12">
                  <c:v>123.84443157645673</c:v>
                </c:pt>
                <c:pt idx="13">
                  <c:v>124.95253057028719</c:v>
                </c:pt>
                <c:pt idx="14">
                  <c:v>126.20744535757166</c:v>
                </c:pt>
                <c:pt idx="15">
                  <c:v>126.67228317443123</c:v>
                </c:pt>
                <c:pt idx="16">
                  <c:v>126.27011902319602</c:v>
                </c:pt>
                <c:pt idx="17">
                  <c:v>123.25033176329049</c:v>
                </c:pt>
                <c:pt idx="18">
                  <c:v>128.32613038011499</c:v>
                </c:pt>
                <c:pt idx="19">
                  <c:v>119.03244723792187</c:v>
                </c:pt>
                <c:pt idx="20">
                  <c:v>135.87735098274106</c:v>
                </c:pt>
                <c:pt idx="21">
                  <c:v>97.211872496188349</c:v>
                </c:pt>
                <c:pt idx="22">
                  <c:v>100.38711174694241</c:v>
                </c:pt>
                <c:pt idx="23">
                  <c:v>93.809431580650809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6B-40AC-8333-1128DF850451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AVG'!$J$119:$J$142</c:f>
              <c:numCache>
                <c:formatCode>_("$"* #,##0.00_);_("$"* \(#,##0.00\);_("$"* "-"??_);_(@_)</c:formatCode>
                <c:ptCount val="24"/>
                <c:pt idx="0">
                  <c:v>83.087520573385092</c:v>
                </c:pt>
                <c:pt idx="1">
                  <c:v>75.312107550462542</c:v>
                </c:pt>
                <c:pt idx="2">
                  <c:v>66.242213349633346</c:v>
                </c:pt>
                <c:pt idx="3">
                  <c:v>64.658139446158756</c:v>
                </c:pt>
                <c:pt idx="4">
                  <c:v>66.758151164829997</c:v>
                </c:pt>
                <c:pt idx="5">
                  <c:v>77.911798657715423</c:v>
                </c:pt>
                <c:pt idx="6">
                  <c:v>51.939523838074692</c:v>
                </c:pt>
                <c:pt idx="7">
                  <c:v>62.241467671100636</c:v>
                </c:pt>
                <c:pt idx="8">
                  <c:v>72.567603971716423</c:v>
                </c:pt>
                <c:pt idx="9">
                  <c:v>83.129435117324761</c:v>
                </c:pt>
                <c:pt idx="10">
                  <c:v>99.054764216311568</c:v>
                </c:pt>
                <c:pt idx="11">
                  <c:v>112.82950151335267</c:v>
                </c:pt>
                <c:pt idx="12">
                  <c:v>117.4407666877165</c:v>
                </c:pt>
                <c:pt idx="13">
                  <c:v>132.68425046428902</c:v>
                </c:pt>
                <c:pt idx="14">
                  <c:v>148.05031773342384</c:v>
                </c:pt>
                <c:pt idx="15">
                  <c:v>156.0523957285092</c:v>
                </c:pt>
                <c:pt idx="16">
                  <c:v>153.17988941873094</c:v>
                </c:pt>
                <c:pt idx="17">
                  <c:v>138.32698543657324</c:v>
                </c:pt>
                <c:pt idx="18">
                  <c:v>120.3470510544618</c:v>
                </c:pt>
                <c:pt idx="19">
                  <c:v>110.51118724925314</c:v>
                </c:pt>
                <c:pt idx="20">
                  <c:v>113.00410237716663</c:v>
                </c:pt>
                <c:pt idx="21">
                  <c:v>88.640757521994971</c:v>
                </c:pt>
                <c:pt idx="22">
                  <c:v>112.25274900329792</c:v>
                </c:pt>
                <c:pt idx="23">
                  <c:v>93.777320254516951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6B-40AC-8333-1128DF850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44944"/>
        <c:axId val="1"/>
      </c:lineChart>
      <c:catAx>
        <c:axId val="193944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6.0606083024859078E-2"/>
              <c:y val="0.843882943175681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5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1.060606452935034E-2"/>
              <c:y val="0.3902958612187527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944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7.7272755856695324E-2"/>
          <c:y val="0.88185767561858697"/>
          <c:w val="0.87424274763359233"/>
          <c:h val="0.1075950752548993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Weekday Scaled Price-September
</a:t>
            </a:r>
          </a:p>
        </c:rich>
      </c:tx>
      <c:layout>
        <c:manualLayout>
          <c:xMode val="edge"/>
          <c:yMode val="edge"/>
          <c:x val="0.27080201547283911"/>
          <c:y val="1.46137787056367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92595035779003"/>
          <c:y val="9.3945720250521919E-2"/>
          <c:w val="0.87140760286232011"/>
          <c:h val="0.75365344467640927"/>
        </c:manualLayout>
      </c:layout>
      <c:lineChart>
        <c:grouping val="standard"/>
        <c:varyColors val="0"/>
        <c:ser>
          <c:idx val="0"/>
          <c:order val="0"/>
          <c:tx>
            <c:v>AVG Scaler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'Weekday 99 &amp; 00 vs AVG'!$K$31:$K$54</c:f>
              <c:numCache>
                <c:formatCode>_("$"* #,##0.00_);_("$"* \(#,##0.00\);_("$"* "-"??_);_(@_)</c:formatCode>
                <c:ptCount val="24"/>
                <c:pt idx="0">
                  <c:v>61.942861607955891</c:v>
                </c:pt>
                <c:pt idx="1">
                  <c:v>57.522038984560432</c:v>
                </c:pt>
                <c:pt idx="2">
                  <c:v>54.177478753857805</c:v>
                </c:pt>
                <c:pt idx="3">
                  <c:v>54.632978213836999</c:v>
                </c:pt>
                <c:pt idx="4">
                  <c:v>56.162385228517572</c:v>
                </c:pt>
                <c:pt idx="5">
                  <c:v>60.627881117918115</c:v>
                </c:pt>
                <c:pt idx="6">
                  <c:v>64.374464728328761</c:v>
                </c:pt>
                <c:pt idx="7">
                  <c:v>73.043946021629949</c:v>
                </c:pt>
                <c:pt idx="8">
                  <c:v>84.567269681076425</c:v>
                </c:pt>
                <c:pt idx="9">
                  <c:v>88.99163227921116</c:v>
                </c:pt>
                <c:pt idx="10">
                  <c:v>93.187957577646259</c:v>
                </c:pt>
                <c:pt idx="11">
                  <c:v>91.804442503791961</c:v>
                </c:pt>
                <c:pt idx="12">
                  <c:v>92.389207773525612</c:v>
                </c:pt>
                <c:pt idx="13">
                  <c:v>94.696112685728153</c:v>
                </c:pt>
                <c:pt idx="14">
                  <c:v>96.185862377354312</c:v>
                </c:pt>
                <c:pt idx="15">
                  <c:v>96.882343583429005</c:v>
                </c:pt>
                <c:pt idx="16">
                  <c:v>95.065046354381735</c:v>
                </c:pt>
                <c:pt idx="17">
                  <c:v>96.127233220948142</c:v>
                </c:pt>
                <c:pt idx="18">
                  <c:v>93.95107078117536</c:v>
                </c:pt>
                <c:pt idx="19">
                  <c:v>100.6077848582194</c:v>
                </c:pt>
                <c:pt idx="20">
                  <c:v>94.245935583654486</c:v>
                </c:pt>
                <c:pt idx="21">
                  <c:v>83.87968998989983</c:v>
                </c:pt>
                <c:pt idx="22">
                  <c:v>70.329909067214587</c:v>
                </c:pt>
                <c:pt idx="23">
                  <c:v>64.604467026138536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01-455F-897F-F66E5B94C266}"/>
            </c:ext>
          </c:extLst>
        </c:ser>
        <c:ser>
          <c:idx val="1"/>
          <c:order val="1"/>
          <c:tx>
            <c:v>Scaler 99 WD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'Weekday 99 &amp; 00 vs AVG'!$K$60:$K$83</c:f>
              <c:numCache>
                <c:formatCode>_("$"* #,##0.00_);_("$"* \(#,##0.00\);_("$"* "-"??_);_(@_)</c:formatCode>
                <c:ptCount val="24"/>
                <c:pt idx="0">
                  <c:v>60.517955641272934</c:v>
                </c:pt>
                <c:pt idx="1">
                  <c:v>57.550379942140786</c:v>
                </c:pt>
                <c:pt idx="2">
                  <c:v>55.294518804243012</c:v>
                </c:pt>
                <c:pt idx="3">
                  <c:v>56.843849566055937</c:v>
                </c:pt>
                <c:pt idx="4">
                  <c:v>58.29912439729992</c:v>
                </c:pt>
                <c:pt idx="5">
                  <c:v>60.563132111861158</c:v>
                </c:pt>
                <c:pt idx="6">
                  <c:v>64.31174177862448</c:v>
                </c:pt>
                <c:pt idx="7">
                  <c:v>77.220304040505368</c:v>
                </c:pt>
                <c:pt idx="8">
                  <c:v>90.914502707038395</c:v>
                </c:pt>
                <c:pt idx="9">
                  <c:v>91.769068327651979</c:v>
                </c:pt>
                <c:pt idx="10">
                  <c:v>88.173407108482124</c:v>
                </c:pt>
                <c:pt idx="11">
                  <c:v>88.167148648987435</c:v>
                </c:pt>
                <c:pt idx="12">
                  <c:v>89.668043162221849</c:v>
                </c:pt>
                <c:pt idx="13">
                  <c:v>93.499794778925292</c:v>
                </c:pt>
                <c:pt idx="14">
                  <c:v>98.675109973430978</c:v>
                </c:pt>
                <c:pt idx="15">
                  <c:v>99.633265239623086</c:v>
                </c:pt>
                <c:pt idx="16">
                  <c:v>96.87615143122126</c:v>
                </c:pt>
                <c:pt idx="17">
                  <c:v>95.915309492179745</c:v>
                </c:pt>
                <c:pt idx="18">
                  <c:v>93.253834970924487</c:v>
                </c:pt>
                <c:pt idx="19">
                  <c:v>99.842394914277193</c:v>
                </c:pt>
                <c:pt idx="20">
                  <c:v>90.475525428614489</c:v>
                </c:pt>
                <c:pt idx="21">
                  <c:v>81.60439799729302</c:v>
                </c:pt>
                <c:pt idx="22">
                  <c:v>69.188135004821604</c:v>
                </c:pt>
                <c:pt idx="23">
                  <c:v>61.742904532304721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01-455F-897F-F66E5B94C266}"/>
            </c:ext>
          </c:extLst>
        </c:ser>
        <c:ser>
          <c:idx val="3"/>
          <c:order val="2"/>
          <c:tx>
            <c:v>Scaler 00 WD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'Weekday 99 &amp; 00 vs AVG'!$K$90:$K$113</c:f>
              <c:numCache>
                <c:formatCode>_("$"* #,##0.00_);_("$"* \(#,##0.00\);_("$"* "-"??_);_(@_)</c:formatCode>
                <c:ptCount val="24"/>
                <c:pt idx="0">
                  <c:v>63.424763813306214</c:v>
                </c:pt>
                <c:pt idx="1">
                  <c:v>57.492564388676897</c:v>
                </c:pt>
                <c:pt idx="2">
                  <c:v>53.015757101457204</c:v>
                </c:pt>
                <c:pt idx="3">
                  <c:v>52.333672007529266</c:v>
                </c:pt>
                <c:pt idx="4">
                  <c:v>53.94017649298393</c:v>
                </c:pt>
                <c:pt idx="5">
                  <c:v>60.695220084217397</c:v>
                </c:pt>
                <c:pt idx="6">
                  <c:v>64.439696596021193</c:v>
                </c:pt>
                <c:pt idx="7">
                  <c:v>68.700533681999445</c:v>
                </c:pt>
                <c:pt idx="8">
                  <c:v>77.966147334075927</c:v>
                </c:pt>
                <c:pt idx="9">
                  <c:v>86.103098788832739</c:v>
                </c:pt>
                <c:pt idx="10">
                  <c:v>98.403090065576876</c:v>
                </c:pt>
                <c:pt idx="11">
                  <c:v>95.587228112788708</c:v>
                </c:pt>
                <c:pt idx="12">
                  <c:v>95.219218969281542</c:v>
                </c:pt>
                <c:pt idx="13">
                  <c:v>95.94028330880316</c:v>
                </c:pt>
                <c:pt idx="14">
                  <c:v>93.597044877434456</c:v>
                </c:pt>
                <c:pt idx="15">
                  <c:v>94.021385060987186</c:v>
                </c:pt>
                <c:pt idx="16">
                  <c:v>93.18149707446868</c:v>
                </c:pt>
                <c:pt idx="17">
                  <c:v>96.34763389886723</c:v>
                </c:pt>
                <c:pt idx="18">
                  <c:v>94.676196023836198</c:v>
                </c:pt>
                <c:pt idx="19">
                  <c:v>101.40379039991926</c:v>
                </c:pt>
                <c:pt idx="20">
                  <c:v>98.167162144896039</c:v>
                </c:pt>
                <c:pt idx="21">
                  <c:v>86.245993662210893</c:v>
                </c:pt>
                <c:pt idx="22">
                  <c:v>71.517354092103304</c:v>
                </c:pt>
                <c:pt idx="23">
                  <c:v>67.580492019725696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01-455F-897F-F66E5B94C266}"/>
            </c:ext>
          </c:extLst>
        </c:ser>
        <c:ser>
          <c:idx val="2"/>
          <c:order val="3"/>
          <c:tx>
            <c:v>Generator 99 &amp; 00 PX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'Weekday 99 &amp; 00 vs AVG'!$K$119:$K$142</c:f>
              <c:numCache>
                <c:formatCode>_("$"* #,##0.00_);_("$"* \(#,##0.00\);_("$"* "-"??_);_(@_)</c:formatCode>
                <c:ptCount val="24"/>
                <c:pt idx="0">
                  <c:v>66.216678643301691</c:v>
                </c:pt>
                <c:pt idx="1">
                  <c:v>57.672277383074388</c:v>
                </c:pt>
                <c:pt idx="2">
                  <c:v>50.496059737822279</c:v>
                </c:pt>
                <c:pt idx="3">
                  <c:v>49.077076241094026</c:v>
                </c:pt>
                <c:pt idx="4">
                  <c:v>51.594477980185303</c:v>
                </c:pt>
                <c:pt idx="5">
                  <c:v>59.349079783387971</c:v>
                </c:pt>
                <c:pt idx="6">
                  <c:v>55.875586432206447</c:v>
                </c:pt>
                <c:pt idx="7">
                  <c:v>66.144869972247676</c:v>
                </c:pt>
                <c:pt idx="8">
                  <c:v>74.809024355111376</c:v>
                </c:pt>
                <c:pt idx="9">
                  <c:v>81.45106192952575</c:v>
                </c:pt>
                <c:pt idx="10">
                  <c:v>89.129421933267054</c:v>
                </c:pt>
                <c:pt idx="11">
                  <c:v>91.725588004787909</c:v>
                </c:pt>
                <c:pt idx="12">
                  <c:v>95.699252449215621</c:v>
                </c:pt>
                <c:pt idx="13">
                  <c:v>99.378438597651765</c:v>
                </c:pt>
                <c:pt idx="14">
                  <c:v>102.84249110199079</c:v>
                </c:pt>
                <c:pt idx="15">
                  <c:v>104.16948525245233</c:v>
                </c:pt>
                <c:pt idx="16">
                  <c:v>101.72041169002283</c:v>
                </c:pt>
                <c:pt idx="17">
                  <c:v>100.38272701639258</c:v>
                </c:pt>
                <c:pt idx="18">
                  <c:v>96.838596136001769</c:v>
                </c:pt>
                <c:pt idx="19">
                  <c:v>100.45069199401917</c:v>
                </c:pt>
                <c:pt idx="20">
                  <c:v>96.546222887003012</c:v>
                </c:pt>
                <c:pt idx="21">
                  <c:v>82.83613024810434</c:v>
                </c:pt>
                <c:pt idx="22">
                  <c:v>76.81655460853041</c:v>
                </c:pt>
                <c:pt idx="23">
                  <c:v>68.777795622603861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01-455F-897F-F66E5B94C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948880"/>
        <c:axId val="1"/>
      </c:lineChart>
      <c:catAx>
        <c:axId val="19394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2.8744348011083477E-2"/>
              <c:y val="0.870563674321503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 ($)</a:t>
                </a:r>
              </a:p>
            </c:rich>
          </c:tx>
          <c:layout>
            <c:manualLayout>
              <c:xMode val="edge"/>
              <c:yMode val="edge"/>
              <c:x val="1.0590022951451807E-2"/>
              <c:y val="0.40501043841336121"/>
            </c:manualLayout>
          </c:layout>
          <c:overlay val="0"/>
          <c:spPr>
            <a:noFill/>
            <a:ln w="25400">
              <a:noFill/>
            </a:ln>
          </c:spPr>
        </c:title>
        <c:numFmt formatCode="_(\$* #,##0_);_(\$* \(#,##0\);_(\$* &quot;-&quot;??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948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800311288760587"/>
          <c:y val="0.88308977035490621"/>
          <c:w val="0.87292046328395623"/>
          <c:h val="0.1064718162839248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76200</xdr:rowOff>
    </xdr:from>
    <xdr:to>
      <xdr:col>23</xdr:col>
      <xdr:colOff>160020</xdr:colOff>
      <xdr:row>23</xdr:row>
      <xdr:rowOff>30480</xdr:rowOff>
    </xdr:to>
    <xdr:graphicFrame macro="">
      <xdr:nvGraphicFramePr>
        <xdr:cNvPr id="337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45720</xdr:colOff>
      <xdr:row>23</xdr:row>
      <xdr:rowOff>144780</xdr:rowOff>
    </xdr:from>
    <xdr:to>
      <xdr:col>23</xdr:col>
      <xdr:colOff>144780</xdr:colOff>
      <xdr:row>45</xdr:row>
      <xdr:rowOff>7620</xdr:rowOff>
    </xdr:to>
    <xdr:graphicFrame macro="">
      <xdr:nvGraphicFramePr>
        <xdr:cNvPr id="337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68580</xdr:colOff>
      <xdr:row>45</xdr:row>
      <xdr:rowOff>129540</xdr:rowOff>
    </xdr:from>
    <xdr:to>
      <xdr:col>23</xdr:col>
      <xdr:colOff>175260</xdr:colOff>
      <xdr:row>67</xdr:row>
      <xdr:rowOff>0</xdr:rowOff>
    </xdr:to>
    <xdr:graphicFrame macro="">
      <xdr:nvGraphicFramePr>
        <xdr:cNvPr id="3379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449580</xdr:colOff>
      <xdr:row>2</xdr:row>
      <xdr:rowOff>68580</xdr:rowOff>
    </xdr:from>
    <xdr:to>
      <xdr:col>31</xdr:col>
      <xdr:colOff>563880</xdr:colOff>
      <xdr:row>23</xdr:row>
      <xdr:rowOff>45720</xdr:rowOff>
    </xdr:to>
    <xdr:graphicFrame macro="">
      <xdr:nvGraphicFramePr>
        <xdr:cNvPr id="3379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449580</xdr:colOff>
      <xdr:row>24</xdr:row>
      <xdr:rowOff>0</xdr:rowOff>
    </xdr:from>
    <xdr:to>
      <xdr:col>31</xdr:col>
      <xdr:colOff>571500</xdr:colOff>
      <xdr:row>45</xdr:row>
      <xdr:rowOff>60960</xdr:rowOff>
    </xdr:to>
    <xdr:graphicFrame macro="">
      <xdr:nvGraphicFramePr>
        <xdr:cNvPr id="3379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449580</xdr:colOff>
      <xdr:row>46</xdr:row>
      <xdr:rowOff>22860</xdr:rowOff>
    </xdr:from>
    <xdr:to>
      <xdr:col>31</xdr:col>
      <xdr:colOff>579120</xdr:colOff>
      <xdr:row>67</xdr:row>
      <xdr:rowOff>91440</xdr:rowOff>
    </xdr:to>
    <xdr:graphicFrame macro="">
      <xdr:nvGraphicFramePr>
        <xdr:cNvPr id="3379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99060</xdr:colOff>
      <xdr:row>69</xdr:row>
      <xdr:rowOff>30480</xdr:rowOff>
    </xdr:from>
    <xdr:to>
      <xdr:col>23</xdr:col>
      <xdr:colOff>236220</xdr:colOff>
      <xdr:row>90</xdr:row>
      <xdr:rowOff>144780</xdr:rowOff>
    </xdr:to>
    <xdr:graphicFrame macro="">
      <xdr:nvGraphicFramePr>
        <xdr:cNvPr id="33799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114300</xdr:colOff>
      <xdr:row>91</xdr:row>
      <xdr:rowOff>68580</xdr:rowOff>
    </xdr:from>
    <xdr:to>
      <xdr:col>23</xdr:col>
      <xdr:colOff>266700</xdr:colOff>
      <xdr:row>112</xdr:row>
      <xdr:rowOff>160020</xdr:rowOff>
    </xdr:to>
    <xdr:graphicFrame macro="">
      <xdr:nvGraphicFramePr>
        <xdr:cNvPr id="33800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76200</xdr:colOff>
      <xdr:row>113</xdr:row>
      <xdr:rowOff>76200</xdr:rowOff>
    </xdr:from>
    <xdr:to>
      <xdr:col>23</xdr:col>
      <xdr:colOff>236220</xdr:colOff>
      <xdr:row>135</xdr:row>
      <xdr:rowOff>7620</xdr:rowOff>
    </xdr:to>
    <xdr:graphicFrame macro="">
      <xdr:nvGraphicFramePr>
        <xdr:cNvPr id="33801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403860</xdr:colOff>
      <xdr:row>68</xdr:row>
      <xdr:rowOff>144780</xdr:rowOff>
    </xdr:from>
    <xdr:to>
      <xdr:col>31</xdr:col>
      <xdr:colOff>571500</xdr:colOff>
      <xdr:row>90</xdr:row>
      <xdr:rowOff>129540</xdr:rowOff>
    </xdr:to>
    <xdr:graphicFrame macro="">
      <xdr:nvGraphicFramePr>
        <xdr:cNvPr id="3380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426720</xdr:colOff>
      <xdr:row>91</xdr:row>
      <xdr:rowOff>99060</xdr:rowOff>
    </xdr:from>
    <xdr:to>
      <xdr:col>32</xdr:col>
      <xdr:colOff>0</xdr:colOff>
      <xdr:row>113</xdr:row>
      <xdr:rowOff>45720</xdr:rowOff>
    </xdr:to>
    <xdr:graphicFrame macro="">
      <xdr:nvGraphicFramePr>
        <xdr:cNvPr id="3380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411480</xdr:colOff>
      <xdr:row>113</xdr:row>
      <xdr:rowOff>76200</xdr:rowOff>
    </xdr:from>
    <xdr:to>
      <xdr:col>31</xdr:col>
      <xdr:colOff>601980</xdr:colOff>
      <xdr:row>135</xdr:row>
      <xdr:rowOff>38100</xdr:rowOff>
    </xdr:to>
    <xdr:graphicFrame macro="">
      <xdr:nvGraphicFramePr>
        <xdr:cNvPr id="33804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76200</xdr:rowOff>
    </xdr:from>
    <xdr:to>
      <xdr:col>23</xdr:col>
      <xdr:colOff>160020</xdr:colOff>
      <xdr:row>23</xdr:row>
      <xdr:rowOff>30480</xdr:rowOff>
    </xdr:to>
    <xdr:graphicFrame macro="">
      <xdr:nvGraphicFramePr>
        <xdr:cNvPr id="6144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45720</xdr:colOff>
      <xdr:row>23</xdr:row>
      <xdr:rowOff>144780</xdr:rowOff>
    </xdr:from>
    <xdr:to>
      <xdr:col>23</xdr:col>
      <xdr:colOff>144780</xdr:colOff>
      <xdr:row>45</xdr:row>
      <xdr:rowOff>7620</xdr:rowOff>
    </xdr:to>
    <xdr:graphicFrame macro="">
      <xdr:nvGraphicFramePr>
        <xdr:cNvPr id="6144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68580</xdr:colOff>
      <xdr:row>45</xdr:row>
      <xdr:rowOff>129540</xdr:rowOff>
    </xdr:from>
    <xdr:to>
      <xdr:col>23</xdr:col>
      <xdr:colOff>175260</xdr:colOff>
      <xdr:row>67</xdr:row>
      <xdr:rowOff>0</xdr:rowOff>
    </xdr:to>
    <xdr:graphicFrame macro="">
      <xdr:nvGraphicFramePr>
        <xdr:cNvPr id="6144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449580</xdr:colOff>
      <xdr:row>2</xdr:row>
      <xdr:rowOff>68580</xdr:rowOff>
    </xdr:from>
    <xdr:to>
      <xdr:col>31</xdr:col>
      <xdr:colOff>563880</xdr:colOff>
      <xdr:row>23</xdr:row>
      <xdr:rowOff>45720</xdr:rowOff>
    </xdr:to>
    <xdr:graphicFrame macro="">
      <xdr:nvGraphicFramePr>
        <xdr:cNvPr id="6144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449580</xdr:colOff>
      <xdr:row>24</xdr:row>
      <xdr:rowOff>0</xdr:rowOff>
    </xdr:from>
    <xdr:to>
      <xdr:col>31</xdr:col>
      <xdr:colOff>571500</xdr:colOff>
      <xdr:row>45</xdr:row>
      <xdr:rowOff>60960</xdr:rowOff>
    </xdr:to>
    <xdr:graphicFrame macro="">
      <xdr:nvGraphicFramePr>
        <xdr:cNvPr id="6144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449580</xdr:colOff>
      <xdr:row>46</xdr:row>
      <xdr:rowOff>22860</xdr:rowOff>
    </xdr:from>
    <xdr:to>
      <xdr:col>31</xdr:col>
      <xdr:colOff>579120</xdr:colOff>
      <xdr:row>67</xdr:row>
      <xdr:rowOff>91440</xdr:rowOff>
    </xdr:to>
    <xdr:graphicFrame macro="">
      <xdr:nvGraphicFramePr>
        <xdr:cNvPr id="6144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99060</xdr:colOff>
      <xdr:row>69</xdr:row>
      <xdr:rowOff>30480</xdr:rowOff>
    </xdr:from>
    <xdr:to>
      <xdr:col>23</xdr:col>
      <xdr:colOff>236220</xdr:colOff>
      <xdr:row>90</xdr:row>
      <xdr:rowOff>144780</xdr:rowOff>
    </xdr:to>
    <xdr:graphicFrame macro="">
      <xdr:nvGraphicFramePr>
        <xdr:cNvPr id="6144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114300</xdr:colOff>
      <xdr:row>91</xdr:row>
      <xdr:rowOff>68580</xdr:rowOff>
    </xdr:from>
    <xdr:to>
      <xdr:col>23</xdr:col>
      <xdr:colOff>266700</xdr:colOff>
      <xdr:row>112</xdr:row>
      <xdr:rowOff>160020</xdr:rowOff>
    </xdr:to>
    <xdr:graphicFrame macro="">
      <xdr:nvGraphicFramePr>
        <xdr:cNvPr id="6144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76200</xdr:colOff>
      <xdr:row>113</xdr:row>
      <xdr:rowOff>76200</xdr:rowOff>
    </xdr:from>
    <xdr:to>
      <xdr:col>23</xdr:col>
      <xdr:colOff>236220</xdr:colOff>
      <xdr:row>135</xdr:row>
      <xdr:rowOff>7620</xdr:rowOff>
    </xdr:to>
    <xdr:graphicFrame macro="">
      <xdr:nvGraphicFramePr>
        <xdr:cNvPr id="6144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403860</xdr:colOff>
      <xdr:row>68</xdr:row>
      <xdr:rowOff>144780</xdr:rowOff>
    </xdr:from>
    <xdr:to>
      <xdr:col>31</xdr:col>
      <xdr:colOff>571500</xdr:colOff>
      <xdr:row>90</xdr:row>
      <xdr:rowOff>129540</xdr:rowOff>
    </xdr:to>
    <xdr:graphicFrame macro="">
      <xdr:nvGraphicFramePr>
        <xdr:cNvPr id="6145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426720</xdr:colOff>
      <xdr:row>91</xdr:row>
      <xdr:rowOff>99060</xdr:rowOff>
    </xdr:from>
    <xdr:to>
      <xdr:col>32</xdr:col>
      <xdr:colOff>0</xdr:colOff>
      <xdr:row>113</xdr:row>
      <xdr:rowOff>45720</xdr:rowOff>
    </xdr:to>
    <xdr:graphicFrame macro="">
      <xdr:nvGraphicFramePr>
        <xdr:cNvPr id="6145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411480</xdr:colOff>
      <xdr:row>113</xdr:row>
      <xdr:rowOff>76200</xdr:rowOff>
    </xdr:from>
    <xdr:to>
      <xdr:col>31</xdr:col>
      <xdr:colOff>601980</xdr:colOff>
      <xdr:row>135</xdr:row>
      <xdr:rowOff>38100</xdr:rowOff>
    </xdr:to>
    <xdr:graphicFrame macro="">
      <xdr:nvGraphicFramePr>
        <xdr:cNvPr id="6145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isc.%20Char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ld SP Scalers"/>
      <sheetName val="East + West WD"/>
      <sheetName val="East + West WE"/>
      <sheetName val="PX 99 + 00 WD"/>
      <sheetName val="PX 99 + 00 WE"/>
      <sheetName val="GraphsWDvWE"/>
      <sheetName val="Weekday Current vs H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J2" t="str">
            <v>West</v>
          </cell>
        </row>
        <row r="3">
          <cell r="J3" t="str">
            <v>NP 15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M55"/>
  <sheetViews>
    <sheetView tabSelected="1" workbookViewId="0">
      <selection activeCell="A2" sqref="A2"/>
    </sheetView>
  </sheetViews>
  <sheetFormatPr defaultRowHeight="13.2" x14ac:dyDescent="0.25"/>
  <cols>
    <col min="2" max="2" width="1.44140625" customWidth="1"/>
  </cols>
  <sheetData>
    <row r="1" spans="1:247" ht="17.399999999999999" x14ac:dyDescent="0.3">
      <c r="A1" s="17" t="str">
        <f>CONCATENATE("AVG WD 99 &amp; 00 PX ",'Weekday 99 &amp; 00 vs AVG'!$J$3," Scalers ")</f>
        <v xml:space="preserve">AVG WD 99 &amp; 00 PX NP 15 Dow Jones Scalers </v>
      </c>
      <c r="B1" s="2"/>
      <c r="IM1" s="17"/>
    </row>
    <row r="2" spans="1:247" s="5" customFormat="1" x14ac:dyDescent="0.25">
      <c r="A2" s="2"/>
      <c r="B2" s="2"/>
    </row>
    <row r="3" spans="1:247" s="5" customFormat="1" x14ac:dyDescent="0.2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</row>
    <row r="4" spans="1:247" s="5" customFormat="1" ht="4.5" customHeight="1" x14ac:dyDescent="0.2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</row>
    <row r="5" spans="1:247" s="5" customFormat="1" ht="13.5" customHeight="1" thickBot="1" x14ac:dyDescent="0.3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1:247" ht="13.8" thickBot="1" x14ac:dyDescent="0.3">
      <c r="C6" s="27" t="s">
        <v>0</v>
      </c>
      <c r="D6" s="27" t="s">
        <v>1</v>
      </c>
      <c r="E6" s="27" t="s">
        <v>2</v>
      </c>
      <c r="F6" s="27" t="s">
        <v>3</v>
      </c>
      <c r="G6" s="27" t="s">
        <v>4</v>
      </c>
      <c r="H6" s="27" t="s">
        <v>5</v>
      </c>
      <c r="I6" s="27" t="s">
        <v>6</v>
      </c>
      <c r="J6" s="27" t="s">
        <v>7</v>
      </c>
      <c r="K6" s="27" t="s">
        <v>8</v>
      </c>
      <c r="L6" s="27" t="s">
        <v>9</v>
      </c>
      <c r="M6" s="27" t="s">
        <v>10</v>
      </c>
      <c r="N6" s="27" t="s">
        <v>11</v>
      </c>
      <c r="P6" s="55" t="s">
        <v>35</v>
      </c>
      <c r="Q6" s="56"/>
      <c r="R6" s="57"/>
    </row>
    <row r="7" spans="1:247" x14ac:dyDescent="0.25">
      <c r="A7" s="7" t="s">
        <v>26</v>
      </c>
      <c r="B7" s="7"/>
      <c r="Q7" s="7" t="s">
        <v>34</v>
      </c>
      <c r="R7" s="7" t="s">
        <v>24</v>
      </c>
    </row>
    <row r="8" spans="1:247" x14ac:dyDescent="0.25">
      <c r="A8" s="9">
        <v>100</v>
      </c>
      <c r="B8" s="6"/>
      <c r="C8" s="8">
        <v>0.99684711019050054</v>
      </c>
      <c r="D8" s="8">
        <v>0.96875167699373654</v>
      </c>
      <c r="E8" s="8">
        <v>0.99616591870266913</v>
      </c>
      <c r="F8" s="8">
        <v>1.0312338219120609</v>
      </c>
      <c r="G8" s="8">
        <v>1.0904040919337266</v>
      </c>
      <c r="H8" s="8">
        <v>1.0506427394778135</v>
      </c>
      <c r="I8" s="8">
        <v>1.0546142108877188</v>
      </c>
      <c r="J8" s="8">
        <v>1.0307927553575029</v>
      </c>
      <c r="K8" s="8">
        <v>1.0323810267992648</v>
      </c>
      <c r="L8" s="8">
        <v>1.0101827961166108</v>
      </c>
      <c r="M8" s="8">
        <v>0.98318303228640813</v>
      </c>
      <c r="N8" s="8">
        <v>0.99963372813374585</v>
      </c>
      <c r="P8" s="28" t="s">
        <v>0</v>
      </c>
      <c r="Q8" s="29">
        <f>IF('Weekday 99 &amp; 00 vs AVG'!$J$2="East",AVERAGE(C15:C30),AVERAGE(C14:C29))</f>
        <v>1.0000000000000004</v>
      </c>
      <c r="R8" s="48">
        <f>IF('Weekday 99 &amp; 00 vs AVG'!$J$2="East",AVERAGE(C8:C14,C31),AVERAGE(C8:C13,C30:C31))</f>
        <v>1</v>
      </c>
    </row>
    <row r="9" spans="1:247" x14ac:dyDescent="0.25">
      <c r="A9" s="9">
        <v>200</v>
      </c>
      <c r="B9" s="6"/>
      <c r="C9" s="8">
        <v>0.92082883053569509</v>
      </c>
      <c r="D9" s="8">
        <v>0.92183132115893096</v>
      </c>
      <c r="E9" s="8">
        <v>0.89473352481794832</v>
      </c>
      <c r="F9" s="8">
        <v>0.88480124802627635</v>
      </c>
      <c r="G9" s="8">
        <v>0.91154251105185646</v>
      </c>
      <c r="H9" s="8">
        <v>0.90027246742405154</v>
      </c>
      <c r="I9" s="8">
        <v>0.90570763736055815</v>
      </c>
      <c r="J9" s="8">
        <v>0.94310184620448445</v>
      </c>
      <c r="K9" s="8">
        <v>0.95870064974267388</v>
      </c>
      <c r="L9" s="8">
        <v>0.93594425612871057</v>
      </c>
      <c r="M9" s="8">
        <v>0.94490706563116078</v>
      </c>
      <c r="N9" s="8">
        <v>0.95570986781995204</v>
      </c>
      <c r="P9" s="28" t="s">
        <v>1</v>
      </c>
      <c r="Q9" s="29">
        <f>IF('Weekday 99 &amp; 00 vs AVG'!$J$2="East",AVERAGE(D15:D30),AVERAGE(D14:D29))</f>
        <v>1.0000000000000002</v>
      </c>
      <c r="R9" s="48">
        <f>IF('Weekday 99 &amp; 00 vs AVG'!$J$2="East",AVERAGE(D8:D14,D31),AVERAGE(D8:D13,D30:D31))</f>
        <v>1.0000000000000004</v>
      </c>
    </row>
    <row r="10" spans="1:247" x14ac:dyDescent="0.25">
      <c r="A10" s="9">
        <v>300</v>
      </c>
      <c r="B10" s="6"/>
      <c r="C10" s="8">
        <v>0.8748932546354492</v>
      </c>
      <c r="D10" s="8">
        <v>0.88988136506548154</v>
      </c>
      <c r="E10" s="8">
        <v>0.82346936057042008</v>
      </c>
      <c r="F10" s="8">
        <v>0.75543572585143393</v>
      </c>
      <c r="G10" s="8">
        <v>0.78677614963481179</v>
      </c>
      <c r="H10" s="8">
        <v>0.83095509746538121</v>
      </c>
      <c r="I10" s="8">
        <v>0.84445619926622817</v>
      </c>
      <c r="J10" s="8">
        <v>0.84321303281694215</v>
      </c>
      <c r="K10" s="8">
        <v>0.90295797923096344</v>
      </c>
      <c r="L10" s="8">
        <v>0.91590269045499328</v>
      </c>
      <c r="M10" s="8">
        <v>0.92373229134145407</v>
      </c>
      <c r="N10" s="8">
        <v>0.92141937801584561</v>
      </c>
      <c r="P10" s="28" t="s">
        <v>2</v>
      </c>
      <c r="Q10" s="29">
        <f>IF('Weekday 99 &amp; 00 vs AVG'!$J$2="East",AVERAGE(E15:E30),AVERAGE(E14:E29))</f>
        <v>1.0000000000000002</v>
      </c>
      <c r="R10" s="48">
        <f>IF('Weekday 99 &amp; 00 vs AVG'!$J$2="East",AVERAGE(E8:E14,E31),AVERAGE(E8:E13,E30:E31))</f>
        <v>1.0000000000000007</v>
      </c>
    </row>
    <row r="11" spans="1:247" x14ac:dyDescent="0.25">
      <c r="A11" s="9">
        <v>400</v>
      </c>
      <c r="B11" s="6"/>
      <c r="C11" s="8">
        <v>0.88467057251207237</v>
      </c>
      <c r="D11" s="8">
        <v>0.89542560457736997</v>
      </c>
      <c r="E11" s="8">
        <v>0.83013240506349617</v>
      </c>
      <c r="F11" s="8">
        <v>0.77859176567180277</v>
      </c>
      <c r="G11" s="8">
        <v>0.75277782193545228</v>
      </c>
      <c r="H11" s="8">
        <v>0.78314822960890385</v>
      </c>
      <c r="I11" s="8">
        <v>0.84920964441727265</v>
      </c>
      <c r="J11" s="8">
        <v>0.83840073059337927</v>
      </c>
      <c r="K11" s="8">
        <v>0.9105496368972833</v>
      </c>
      <c r="L11" s="8">
        <v>0.89776842145615898</v>
      </c>
      <c r="M11" s="8">
        <v>0.91619289691886352</v>
      </c>
      <c r="N11" s="8">
        <v>0.93020311474678785</v>
      </c>
      <c r="P11" s="28" t="s">
        <v>3</v>
      </c>
      <c r="Q11" s="29">
        <f>IF('Weekday 99 &amp; 00 vs AVG'!$J$2="East",AVERAGE(F15:F30),AVERAGE(F14:F29))</f>
        <v>0.99999999999999933</v>
      </c>
      <c r="R11" s="48">
        <f>IF('Weekday 99 &amp; 00 vs AVG'!$J$2="East",AVERAGE(F8:F14,F31),AVERAGE(F8:F13,F30:F31))</f>
        <v>0.99999999999999978</v>
      </c>
    </row>
    <row r="12" spans="1:247" x14ac:dyDescent="0.25">
      <c r="A12" s="9">
        <v>500</v>
      </c>
      <c r="B12" s="6"/>
      <c r="C12" s="8">
        <v>0.94991817785651522</v>
      </c>
      <c r="D12" s="8">
        <v>0.94983935096854644</v>
      </c>
      <c r="E12" s="8">
        <v>0.9497163029463529</v>
      </c>
      <c r="F12" s="8">
        <v>0.83300024278406404</v>
      </c>
      <c r="G12" s="8">
        <v>0.7989453200982366</v>
      </c>
      <c r="H12" s="8">
        <v>0.7753291707610056</v>
      </c>
      <c r="I12" s="8">
        <v>0.86237201920405981</v>
      </c>
      <c r="J12" s="8">
        <v>0.87595938004631291</v>
      </c>
      <c r="K12" s="8">
        <v>0.93603975380862614</v>
      </c>
      <c r="L12" s="8">
        <v>0.93597213499831133</v>
      </c>
      <c r="M12" s="8">
        <v>0.97300353283458285</v>
      </c>
      <c r="N12" s="8">
        <v>0.95822614738998568</v>
      </c>
      <c r="P12" s="28" t="s">
        <v>4</v>
      </c>
      <c r="Q12" s="29">
        <f>IF('Weekday 99 &amp; 00 vs AVG'!$J$2="East",AVERAGE(G15:G30),AVERAGE(G14:G29))</f>
        <v>1.0000000000000004</v>
      </c>
      <c r="R12" s="48">
        <f>IF('Weekday 99 &amp; 00 vs AVG'!$J$2="East",AVERAGE(G8:G14,G31),AVERAGE(G8:G13,G30:G31))</f>
        <v>0.99999999999999978</v>
      </c>
    </row>
    <row r="13" spans="1:247" x14ac:dyDescent="0.25">
      <c r="A13" s="9">
        <v>600</v>
      </c>
      <c r="B13" s="6"/>
      <c r="C13" s="8">
        <v>1.0898369856890313</v>
      </c>
      <c r="D13" s="8">
        <v>1.1062571069001166</v>
      </c>
      <c r="E13" s="8">
        <v>1.1277613062945822</v>
      </c>
      <c r="F13" s="8">
        <v>1.0365733508867772</v>
      </c>
      <c r="G13" s="8">
        <v>0.95509312107248878</v>
      </c>
      <c r="H13" s="8">
        <v>0.80344737806094291</v>
      </c>
      <c r="I13" s="8">
        <v>0.87615206355102038</v>
      </c>
      <c r="J13" s="8">
        <v>1.0120055051085806</v>
      </c>
      <c r="K13" s="8">
        <v>1.0104646852986352</v>
      </c>
      <c r="L13" s="8">
        <v>1.0637299656394195</v>
      </c>
      <c r="M13" s="8">
        <v>1.0934661580611116</v>
      </c>
      <c r="N13" s="8">
        <v>1.0373079702138954</v>
      </c>
      <c r="P13" s="28" t="s">
        <v>5</v>
      </c>
      <c r="Q13" s="29">
        <f>IF('Weekday 99 &amp; 00 vs AVG'!$J$2="East",AVERAGE(H15:H30),AVERAGE(H14:H29))</f>
        <v>1.0000000000000004</v>
      </c>
      <c r="R13" s="48">
        <f>IF('Weekday 99 &amp; 00 vs AVG'!$J$2="East",AVERAGE(H8:H14,H31),AVERAGE(H8:H13,H30:H31))</f>
        <v>1.0000000000000007</v>
      </c>
    </row>
    <row r="14" spans="1:247" x14ac:dyDescent="0.25">
      <c r="A14" s="9">
        <v>700</v>
      </c>
      <c r="B14" s="6"/>
      <c r="C14" s="8">
        <v>0.92670423659485079</v>
      </c>
      <c r="D14" s="8">
        <v>0.95897630011484758</v>
      </c>
      <c r="E14" s="8">
        <v>0.93164272630852307</v>
      </c>
      <c r="F14" s="8">
        <v>0.84375401885209822</v>
      </c>
      <c r="G14" s="8">
        <v>0.63243895997666111</v>
      </c>
      <c r="H14" s="8">
        <v>0.37760106019010392</v>
      </c>
      <c r="I14" s="8">
        <v>0.43331257325360478</v>
      </c>
      <c r="J14" s="8">
        <v>0.57526771540653476</v>
      </c>
      <c r="K14" s="8">
        <v>0.71527183031476393</v>
      </c>
      <c r="L14" s="8">
        <v>0.80818927360994786</v>
      </c>
      <c r="M14" s="8">
        <v>0.91778975071612023</v>
      </c>
      <c r="N14" s="8">
        <v>0.92501998607269342</v>
      </c>
      <c r="P14" s="28" t="s">
        <v>6</v>
      </c>
      <c r="Q14" s="29">
        <f>IF('Weekday 99 &amp; 00 vs AVG'!$J$2="East",AVERAGE(I15:I30),AVERAGE(I14:I29))</f>
        <v>0.99999999999999989</v>
      </c>
      <c r="R14" s="48">
        <f>IF('Weekday 99 &amp; 00 vs AVG'!$J$2="East",AVERAGE(I8:I14,I31),AVERAGE(I8:I13,I30:I31))</f>
        <v>1</v>
      </c>
    </row>
    <row r="15" spans="1:247" x14ac:dyDescent="0.25">
      <c r="A15" s="9">
        <v>800</v>
      </c>
      <c r="B15" s="6"/>
      <c r="C15" s="8">
        <v>0.99672223478283417</v>
      </c>
      <c r="D15" s="8">
        <v>1.0008700758254978</v>
      </c>
      <c r="E15" s="8">
        <v>0.98719612016577685</v>
      </c>
      <c r="F15" s="8">
        <v>0.93982853052181681</v>
      </c>
      <c r="G15" s="8">
        <v>0.75054369311540492</v>
      </c>
      <c r="H15" s="8">
        <v>0.53321656809617457</v>
      </c>
      <c r="I15" s="8">
        <v>0.55817156432537851</v>
      </c>
      <c r="J15" s="8">
        <v>0.66683541288220793</v>
      </c>
      <c r="K15" s="8">
        <v>0.81159940024033272</v>
      </c>
      <c r="L15" s="8">
        <v>0.84969875220450408</v>
      </c>
      <c r="M15" s="8">
        <v>0.99870447063802825</v>
      </c>
      <c r="N15" s="8">
        <v>0.9954545063625867</v>
      </c>
      <c r="P15" s="28" t="s">
        <v>7</v>
      </c>
      <c r="Q15" s="29">
        <f>IF('Weekday 99 &amp; 00 vs AVG'!$J$2="East",AVERAGE(J15:J30),AVERAGE(J14:J29))</f>
        <v>0.99999999999999989</v>
      </c>
      <c r="R15" s="48">
        <f>IF('Weekday 99 &amp; 00 vs AVG'!$J$2="East",AVERAGE(J8:J14,J31),AVERAGE(J8:J13,J30:J31))</f>
        <v>1</v>
      </c>
    </row>
    <row r="16" spans="1:247" x14ac:dyDescent="0.25">
      <c r="A16" s="9">
        <v>900</v>
      </c>
      <c r="B16" s="6"/>
      <c r="C16" s="8">
        <v>0.99578667709183266</v>
      </c>
      <c r="D16" s="8">
        <v>1.0058083575479901</v>
      </c>
      <c r="E16" s="8">
        <v>0.98935204282947775</v>
      </c>
      <c r="F16" s="8">
        <v>0.97418324931926947</v>
      </c>
      <c r="G16" s="8">
        <v>0.82084535248896751</v>
      </c>
      <c r="H16" s="8">
        <v>0.610609831891754</v>
      </c>
      <c r="I16" s="8">
        <v>0.63367165815127713</v>
      </c>
      <c r="J16" s="8">
        <v>0.73344140317605311</v>
      </c>
      <c r="K16" s="8">
        <v>0.9396363297897381</v>
      </c>
      <c r="L16" s="8">
        <v>0.89980216323995332</v>
      </c>
      <c r="M16" s="8">
        <v>1.0005850038647208</v>
      </c>
      <c r="N16" s="8">
        <v>0.99690951756094381</v>
      </c>
      <c r="P16" s="28" t="s">
        <v>8</v>
      </c>
      <c r="Q16" s="29">
        <f>IF('Weekday 99 &amp; 00 vs AVG'!$J$2="East",AVERAGE(K15:K30),AVERAGE(K14:K29))</f>
        <v>1.0000000000000004</v>
      </c>
      <c r="R16" s="48">
        <f>IF('Weekday 99 &amp; 00 vs AVG'!$J$2="East",AVERAGE(K8:K14,K31),AVERAGE(K8:K13,K30:K31))</f>
        <v>0.99999999999999978</v>
      </c>
    </row>
    <row r="17" spans="1:18" x14ac:dyDescent="0.25">
      <c r="A17" s="9">
        <v>1000</v>
      </c>
      <c r="B17" s="6"/>
      <c r="C17" s="8">
        <v>1.0356034311174496</v>
      </c>
      <c r="D17" s="8">
        <v>1.0007868412419052</v>
      </c>
      <c r="E17" s="8">
        <v>1.0080010365414611</v>
      </c>
      <c r="F17" s="8">
        <v>1.002822896170636</v>
      </c>
      <c r="G17" s="8">
        <v>0.90350029257343567</v>
      </c>
      <c r="H17" s="8">
        <v>0.73821992255346691</v>
      </c>
      <c r="I17" s="8">
        <v>0.74576642202282806</v>
      </c>
      <c r="J17" s="8">
        <v>0.81375605320738553</v>
      </c>
      <c r="K17" s="8">
        <v>0.98879591421345736</v>
      </c>
      <c r="L17" s="8">
        <v>1.0677401100645187</v>
      </c>
      <c r="M17" s="8">
        <v>1.0180606170009905</v>
      </c>
      <c r="N17" s="8">
        <v>1.0058924260261268</v>
      </c>
      <c r="P17" s="28" t="s">
        <v>9</v>
      </c>
      <c r="Q17" s="29">
        <f>IF('Weekday 99 &amp; 00 vs AVG'!$J$2="East",AVERAGE(L15:L30),AVERAGE(L14:L29))</f>
        <v>1.0000000000000002</v>
      </c>
      <c r="R17" s="48">
        <f>IF('Weekday 99 &amp; 00 vs AVG'!$J$2="East",AVERAGE(L8:L14,L31),AVERAGE(L8:L13,L30:L31))</f>
        <v>0.99999999999999989</v>
      </c>
    </row>
    <row r="18" spans="1:18" x14ac:dyDescent="0.25">
      <c r="A18" s="9">
        <v>1100</v>
      </c>
      <c r="B18" s="6"/>
      <c r="C18" s="8">
        <v>1.0005659058130028</v>
      </c>
      <c r="D18" s="8">
        <v>1.0007496755321397</v>
      </c>
      <c r="E18" s="8">
        <v>1.0222396242419989</v>
      </c>
      <c r="F18" s="8">
        <v>1.029041231217934</v>
      </c>
      <c r="G18" s="8">
        <v>1.0219744713320704</v>
      </c>
      <c r="H18" s="8">
        <v>0.86486278848348297</v>
      </c>
      <c r="I18" s="8">
        <v>0.88237891661534162</v>
      </c>
      <c r="J18" s="8">
        <v>0.93721895798350074</v>
      </c>
      <c r="K18" s="8">
        <v>1.0354217508627361</v>
      </c>
      <c r="L18" s="8">
        <v>0.99559732805835743</v>
      </c>
      <c r="M18" s="8">
        <v>1.0239180911803651</v>
      </c>
      <c r="N18" s="8">
        <v>0.95869546040995413</v>
      </c>
      <c r="P18" s="28" t="s">
        <v>10</v>
      </c>
      <c r="Q18" s="29">
        <f>IF('Weekday 99 &amp; 00 vs AVG'!$J$2="East",AVERAGE(M15:M30),AVERAGE(M14:M29))</f>
        <v>0.99999999999999944</v>
      </c>
      <c r="R18" s="48">
        <f>IF('Weekday 99 &amp; 00 vs AVG'!$J$2="East",AVERAGE(M8:M14,M31),AVERAGE(M8:M13,M30:M31))</f>
        <v>0.99999999999999978</v>
      </c>
    </row>
    <row r="19" spans="1:18" x14ac:dyDescent="0.25">
      <c r="A19" s="9">
        <v>1200</v>
      </c>
      <c r="B19" s="6"/>
      <c r="C19" s="8">
        <v>0.97563414359636591</v>
      </c>
      <c r="D19" s="8">
        <v>0.98874316079508451</v>
      </c>
      <c r="E19" s="8">
        <v>1.009991914471482</v>
      </c>
      <c r="F19" s="8">
        <v>1.035078668918187</v>
      </c>
      <c r="G19" s="8">
        <v>1.0486927384687814</v>
      </c>
      <c r="H19" s="8">
        <v>1.0060576154338052</v>
      </c>
      <c r="I19" s="8">
        <v>1.0277090781097982</v>
      </c>
      <c r="J19" s="8">
        <v>1.0285771015494152</v>
      </c>
      <c r="K19" s="8">
        <v>1.020049361153244</v>
      </c>
      <c r="L19" s="8">
        <v>0.99599169993638093</v>
      </c>
      <c r="M19" s="8">
        <v>0.97769932625769651</v>
      </c>
      <c r="N19" s="8">
        <v>0.94348927536421978</v>
      </c>
      <c r="P19" s="28" t="s">
        <v>11</v>
      </c>
      <c r="Q19" s="29">
        <f>IF('Weekday 99 &amp; 00 vs AVG'!$J$2="East",AVERAGE(N15:N30),AVERAGE(N14:N29))</f>
        <v>1</v>
      </c>
      <c r="R19" s="48">
        <f>IF('Weekday 99 &amp; 00 vs AVG'!$J$2="East",AVERAGE(N8:N14,N31),AVERAGE(N8:N13,N30:N31))</f>
        <v>0.99999999999999933</v>
      </c>
    </row>
    <row r="20" spans="1:18" x14ac:dyDescent="0.25">
      <c r="A20" s="9">
        <v>1300</v>
      </c>
      <c r="B20" s="6"/>
      <c r="C20" s="8">
        <v>0.96198201418015061</v>
      </c>
      <c r="D20" s="8">
        <v>0.98078841090804381</v>
      </c>
      <c r="E20" s="8">
        <v>0.9998924069762446</v>
      </c>
      <c r="F20" s="8">
        <v>1.0307061241694535</v>
      </c>
      <c r="G20" s="8">
        <v>1.0817635592271158</v>
      </c>
      <c r="H20" s="8">
        <v>1.1365458158343356</v>
      </c>
      <c r="I20" s="8">
        <v>1.1359491228909209</v>
      </c>
      <c r="J20" s="8">
        <v>1.0288505776612582</v>
      </c>
      <c r="K20" s="8">
        <v>1.0265467530391734</v>
      </c>
      <c r="L20" s="8">
        <v>0.98614414699573527</v>
      </c>
      <c r="M20" s="8">
        <v>0.9605693529977839</v>
      </c>
      <c r="N20" s="8">
        <v>0.94109903756650759</v>
      </c>
    </row>
    <row r="21" spans="1:18" x14ac:dyDescent="0.25">
      <c r="A21" s="9">
        <v>1400</v>
      </c>
      <c r="B21" s="6"/>
      <c r="C21" s="8">
        <v>0.94440883537755282</v>
      </c>
      <c r="D21" s="8">
        <v>0.97009731340226468</v>
      </c>
      <c r="E21" s="8">
        <v>0.99364506417524623</v>
      </c>
      <c r="F21" s="8">
        <v>1.0378314916525864</v>
      </c>
      <c r="G21" s="8">
        <v>1.1503376484845538</v>
      </c>
      <c r="H21" s="8">
        <v>1.2791965473487343</v>
      </c>
      <c r="I21" s="8">
        <v>1.2713015929030229</v>
      </c>
      <c r="J21" s="8">
        <v>1.1476608273547759</v>
      </c>
      <c r="K21" s="8">
        <v>1.052179029841424</v>
      </c>
      <c r="L21" s="8">
        <v>0.99526130052103512</v>
      </c>
      <c r="M21" s="8">
        <v>0.96658825782151614</v>
      </c>
      <c r="N21" s="8">
        <v>0.92925601845687678</v>
      </c>
    </row>
    <row r="22" spans="1:18" x14ac:dyDescent="0.25">
      <c r="A22" s="9">
        <v>1500</v>
      </c>
      <c r="B22" s="6"/>
      <c r="C22" s="8">
        <v>0.92113368558972208</v>
      </c>
      <c r="D22" s="8">
        <v>0.95400200636493693</v>
      </c>
      <c r="E22" s="8">
        <v>0.97432792368955645</v>
      </c>
      <c r="F22" s="8">
        <v>1.029192719219042</v>
      </c>
      <c r="G22" s="8">
        <v>1.1704098445208739</v>
      </c>
      <c r="H22" s="8">
        <v>1.4031357004190945</v>
      </c>
      <c r="I22" s="8">
        <v>1.3507910414158126</v>
      </c>
      <c r="J22" s="8">
        <v>1.2752865953865968</v>
      </c>
      <c r="K22" s="8">
        <v>1.0687318041928258</v>
      </c>
      <c r="L22" s="8">
        <v>1.0108013381389029</v>
      </c>
      <c r="M22" s="8">
        <v>0.93518118005174955</v>
      </c>
      <c r="N22" s="8">
        <v>0.91064265430181646</v>
      </c>
    </row>
    <row r="23" spans="1:18" x14ac:dyDescent="0.25">
      <c r="A23" s="9">
        <v>1600</v>
      </c>
      <c r="B23" s="6"/>
      <c r="C23" s="8">
        <v>0.90274780583146985</v>
      </c>
      <c r="D23" s="8">
        <v>0.94172812876776957</v>
      </c>
      <c r="E23" s="8">
        <v>0.95952533731268663</v>
      </c>
      <c r="F23" s="8">
        <v>1.0142054485174448</v>
      </c>
      <c r="G23" s="8">
        <v>1.1839794132213173</v>
      </c>
      <c r="H23" s="8">
        <v>1.4662966788688629</v>
      </c>
      <c r="I23" s="8">
        <v>1.3964953310277213</v>
      </c>
      <c r="J23" s="8">
        <v>1.3386287584971912</v>
      </c>
      <c r="K23" s="8">
        <v>1.0764704842603223</v>
      </c>
      <c r="L23" s="8">
        <v>1.0411548269479141</v>
      </c>
      <c r="M23" s="8">
        <v>0.92679889558062878</v>
      </c>
      <c r="N23" s="8">
        <v>0.89437969421607921</v>
      </c>
    </row>
    <row r="24" spans="1:18" x14ac:dyDescent="0.25">
      <c r="A24" s="9">
        <v>1700</v>
      </c>
      <c r="B24" s="6"/>
      <c r="C24" s="8">
        <v>0.95696900568251786</v>
      </c>
      <c r="D24" s="8">
        <v>0.95440587700294854</v>
      </c>
      <c r="E24" s="8">
        <v>0.95196865911627893</v>
      </c>
      <c r="F24" s="8">
        <v>0.98940420336380042</v>
      </c>
      <c r="G24" s="8">
        <v>1.1336557222643149</v>
      </c>
      <c r="H24" s="8">
        <v>1.432686254780843</v>
      </c>
      <c r="I24" s="8">
        <v>1.3885705577730032</v>
      </c>
      <c r="J24" s="8">
        <v>1.3216308643149588</v>
      </c>
      <c r="K24" s="8">
        <v>1.0562782928264638</v>
      </c>
      <c r="L24" s="8">
        <v>1.0075969473238267</v>
      </c>
      <c r="M24" s="8">
        <v>0.97674306951354783</v>
      </c>
      <c r="N24" s="8">
        <v>0.9882415334194844</v>
      </c>
    </row>
    <row r="25" spans="1:18" x14ac:dyDescent="0.25">
      <c r="A25" s="9">
        <v>1800</v>
      </c>
      <c r="B25" s="6"/>
      <c r="C25" s="8">
        <v>1.1697280863505206</v>
      </c>
      <c r="D25" s="8">
        <v>1.061115776635903</v>
      </c>
      <c r="E25" s="8">
        <v>0.97954975958294044</v>
      </c>
      <c r="F25" s="8">
        <v>0.96165562821944206</v>
      </c>
      <c r="G25" s="8">
        <v>1.0512290140106397</v>
      </c>
      <c r="H25" s="8">
        <v>1.2797693250621758</v>
      </c>
      <c r="I25" s="8">
        <v>1.2681165206663036</v>
      </c>
      <c r="J25" s="8">
        <v>1.1979103873256745</v>
      </c>
      <c r="K25" s="8">
        <v>1.0680803691216461</v>
      </c>
      <c r="L25" s="8">
        <v>0.96417757548450633</v>
      </c>
      <c r="M25" s="8">
        <v>1.1669953648137545</v>
      </c>
      <c r="N25" s="8">
        <v>1.1556673649031501</v>
      </c>
    </row>
    <row r="26" spans="1:18" x14ac:dyDescent="0.25">
      <c r="A26" s="9">
        <v>1900</v>
      </c>
      <c r="B26" s="6"/>
      <c r="C26" s="8">
        <v>1.1645312895997797</v>
      </c>
      <c r="D26" s="8">
        <v>1.1179593697623262</v>
      </c>
      <c r="E26" s="8">
        <v>1.1302524562884844</v>
      </c>
      <c r="F26" s="8">
        <v>0.96845632851662022</v>
      </c>
      <c r="G26" s="8">
        <v>0.98435105667029443</v>
      </c>
      <c r="H26" s="8">
        <v>1.122020193156597</v>
      </c>
      <c r="I26" s="8">
        <v>1.0744279113059894</v>
      </c>
      <c r="J26" s="8">
        <v>1.0650334629632339</v>
      </c>
      <c r="K26" s="8">
        <v>1.0439007864575041</v>
      </c>
      <c r="L26" s="8">
        <v>1.1856783527734176</v>
      </c>
      <c r="M26" s="8">
        <v>1.1690412239615489</v>
      </c>
      <c r="N26" s="8">
        <v>1.1599561113099806</v>
      </c>
    </row>
    <row r="27" spans="1:18" x14ac:dyDescent="0.25">
      <c r="A27" s="9">
        <v>2000</v>
      </c>
      <c r="B27" s="6"/>
      <c r="C27" s="8">
        <v>1.0833558012619144</v>
      </c>
      <c r="D27" s="8">
        <v>1.0752151619130528</v>
      </c>
      <c r="E27" s="8">
        <v>1.0801345683076753</v>
      </c>
      <c r="F27" s="8">
        <v>1.0438745038021839</v>
      </c>
      <c r="G27" s="8">
        <v>0.99628519528268944</v>
      </c>
      <c r="H27" s="8">
        <v>0.97193789295388533</v>
      </c>
      <c r="I27" s="8">
        <v>0.99398938304421003</v>
      </c>
      <c r="J27" s="8">
        <v>0.98333444310886275</v>
      </c>
      <c r="K27" s="8">
        <v>1.1178642762024378</v>
      </c>
      <c r="L27" s="8">
        <v>1.2320619677338518</v>
      </c>
      <c r="M27" s="8">
        <v>1.0792810279108935</v>
      </c>
      <c r="N27" s="8">
        <v>1.1080900592991045</v>
      </c>
    </row>
    <row r="28" spans="1:18" x14ac:dyDescent="0.25">
      <c r="A28" s="9">
        <v>2100</v>
      </c>
      <c r="B28" s="6"/>
      <c r="C28" s="8">
        <v>1.0245317897195139</v>
      </c>
      <c r="D28" s="8">
        <v>1.0238535856404489</v>
      </c>
      <c r="E28" s="8">
        <v>1.0047496661386563</v>
      </c>
      <c r="F28" s="8">
        <v>1.0884425126031914</v>
      </c>
      <c r="G28" s="8">
        <v>1.1151885182882468</v>
      </c>
      <c r="H28" s="8">
        <v>0.96785710828783378</v>
      </c>
      <c r="I28" s="8">
        <v>1.0221765694767648</v>
      </c>
      <c r="J28" s="8">
        <v>1.0519663106351318</v>
      </c>
      <c r="K28" s="8">
        <v>1.0471770620406053</v>
      </c>
      <c r="L28" s="8">
        <v>1.1489179706982799</v>
      </c>
      <c r="M28" s="8">
        <v>0.98703277462599925</v>
      </c>
      <c r="N28" s="8">
        <v>1.0593136053519456</v>
      </c>
    </row>
    <row r="29" spans="1:18" x14ac:dyDescent="0.25">
      <c r="A29" s="9">
        <v>2200</v>
      </c>
      <c r="B29" s="6"/>
      <c r="C29" s="8">
        <v>0.93959505741052807</v>
      </c>
      <c r="D29" s="8">
        <v>0.964899958544846</v>
      </c>
      <c r="E29" s="8">
        <v>0.97753069385351143</v>
      </c>
      <c r="F29" s="8">
        <v>1.011522444936285</v>
      </c>
      <c r="G29" s="8">
        <v>0.95480452007463734</v>
      </c>
      <c r="H29" s="8">
        <v>0.80998669663885481</v>
      </c>
      <c r="I29" s="8">
        <v>0.81717175701802369</v>
      </c>
      <c r="J29" s="8">
        <v>0.83460112854721868</v>
      </c>
      <c r="K29" s="8">
        <v>0.93199655544333149</v>
      </c>
      <c r="L29" s="8">
        <v>0.81118624626887459</v>
      </c>
      <c r="M29" s="8">
        <v>0.89501159306465061</v>
      </c>
      <c r="N29" s="8">
        <v>1.0278927493785295</v>
      </c>
    </row>
    <row r="30" spans="1:18" x14ac:dyDescent="0.25">
      <c r="A30" s="9">
        <v>2300</v>
      </c>
      <c r="B30" s="6"/>
      <c r="C30" s="8">
        <v>1.20564176649066</v>
      </c>
      <c r="D30" s="8">
        <v>1.2128120077808926</v>
      </c>
      <c r="E30" s="8">
        <v>1.2846298308614481</v>
      </c>
      <c r="F30" s="8">
        <v>1.4939420017617349</v>
      </c>
      <c r="G30" s="8">
        <v>1.4916692473671067</v>
      </c>
      <c r="H30" s="8">
        <v>1.6106760897309202</v>
      </c>
      <c r="I30" s="8">
        <v>1.4620439075972256</v>
      </c>
      <c r="J30" s="8">
        <v>1.295101323248379</v>
      </c>
      <c r="K30" s="8">
        <v>1.1721651511202431</v>
      </c>
      <c r="L30" s="8">
        <v>1.1984074297646392</v>
      </c>
      <c r="M30" s="8">
        <v>1.1238322741109406</v>
      </c>
      <c r="N30" s="8">
        <v>1.1213651103802471</v>
      </c>
    </row>
    <row r="31" spans="1:18" x14ac:dyDescent="0.25">
      <c r="A31" s="9">
        <v>2400</v>
      </c>
      <c r="B31" s="6"/>
      <c r="C31" s="8">
        <v>1.0773633020900761</v>
      </c>
      <c r="D31" s="8">
        <v>1.0552015665549288</v>
      </c>
      <c r="E31" s="8">
        <v>1.0933913507430884</v>
      </c>
      <c r="F31" s="8">
        <v>1.1864218431058478</v>
      </c>
      <c r="G31" s="8">
        <v>1.2127917369063206</v>
      </c>
      <c r="H31" s="8">
        <v>1.2455288274709866</v>
      </c>
      <c r="I31" s="8">
        <v>1.145444317715917</v>
      </c>
      <c r="J31" s="8">
        <v>1.1614254266244199</v>
      </c>
      <c r="K31" s="8">
        <v>1.0767411171023089</v>
      </c>
      <c r="L31" s="8">
        <v>1.0420923054411555</v>
      </c>
      <c r="M31" s="8">
        <v>1.0416827488154772</v>
      </c>
      <c r="N31" s="8">
        <v>1.0761346832995362</v>
      </c>
    </row>
    <row r="33" spans="1:15" x14ac:dyDescent="0.25">
      <c r="A33" s="53"/>
      <c r="B33" s="53"/>
      <c r="C33" s="53"/>
    </row>
    <row r="34" spans="1:15" x14ac:dyDescent="0.25">
      <c r="C34" s="10"/>
    </row>
    <row r="37" spans="1:15" ht="13.8" thickBot="1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9" spans="1:15" x14ac:dyDescent="0.25">
      <c r="C39" s="27" t="s">
        <v>0</v>
      </c>
      <c r="D39" s="27" t="s">
        <v>1</v>
      </c>
      <c r="E39" s="27" t="s">
        <v>2</v>
      </c>
      <c r="F39" s="27" t="s">
        <v>3</v>
      </c>
      <c r="G39" s="27" t="s">
        <v>4</v>
      </c>
      <c r="H39" s="27" t="s">
        <v>5</v>
      </c>
      <c r="I39" s="27" t="s">
        <v>6</v>
      </c>
      <c r="J39" s="27" t="s">
        <v>7</v>
      </c>
      <c r="K39" s="27" t="s">
        <v>8</v>
      </c>
      <c r="L39" s="27" t="s">
        <v>9</v>
      </c>
      <c r="M39" s="27" t="s">
        <v>10</v>
      </c>
      <c r="N39" s="27" t="s">
        <v>11</v>
      </c>
    </row>
    <row r="40" spans="1:15" ht="6.75" customHeight="1" x14ac:dyDescent="0.25">
      <c r="C40" s="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 x14ac:dyDescent="0.25">
      <c r="A41" s="15" t="s">
        <v>12</v>
      </c>
      <c r="C41" s="13">
        <f>IF('Weekday 99 &amp; 00 vs AVG'!$J$2="East",AVERAGE('AVG WD'!C8:C10,'AVG WD'!C31),AVERAGE('AVG WD'!C8:C9,'AVG WD'!C30:C31))</f>
        <v>1.0501702523267329</v>
      </c>
      <c r="D41" s="13">
        <f>IF('Weekday 99 &amp; 00 vs AVG'!$J$2="East",AVERAGE('AVG WD'!D8:D10,'AVG WD'!D31),AVERAGE('AVG WD'!D8:D9,'AVG WD'!D30:D31))</f>
        <v>1.0396491431221222</v>
      </c>
      <c r="E41" s="13">
        <f>IF('Weekday 99 &amp; 00 vs AVG'!$J$2="East",AVERAGE('AVG WD'!E8:E10,'AVG WD'!E31),AVERAGE('AVG WD'!E8:E9,'AVG WD'!E30:E31))</f>
        <v>1.0672301562812885</v>
      </c>
      <c r="F41" s="13">
        <f>IF('Weekday 99 &amp; 00 vs AVG'!$J$2="East",AVERAGE('AVG WD'!F8:F10,'AVG WD'!F31),AVERAGE('AVG WD'!F8:F9,'AVG WD'!F30:F31))</f>
        <v>1.1490997287014799</v>
      </c>
      <c r="G41" s="13">
        <f>IF('Weekday 99 &amp; 00 vs AVG'!$J$2="East",AVERAGE('AVG WD'!G8:G10,'AVG WD'!G31),AVERAGE('AVG WD'!G8:G9,'AVG WD'!G30:G31))</f>
        <v>1.1766018968147525</v>
      </c>
      <c r="H41" s="13">
        <f>IF('Weekday 99 &amp; 00 vs AVG'!$J$2="East",AVERAGE('AVG WD'!H8:H10,'AVG WD'!H31),AVERAGE('AVG WD'!H8:H9,'AVG WD'!H30:H31))</f>
        <v>1.201780031025943</v>
      </c>
      <c r="I41" s="13">
        <f>IF('Weekday 99 &amp; 00 vs AVG'!$J$2="East",AVERAGE('AVG WD'!I8:I10,'AVG WD'!I31),AVERAGE('AVG WD'!I8:I9,'AVG WD'!I30:I31))</f>
        <v>1.1419525183903549</v>
      </c>
      <c r="J41" s="13">
        <f>IF('Weekday 99 &amp; 00 vs AVG'!$J$2="East",AVERAGE('AVG WD'!J8:J10,'AVG WD'!J31),AVERAGE('AVG WD'!J8:J9,'AVG WD'!J30:J31))</f>
        <v>1.1076053378586965</v>
      </c>
      <c r="K41" s="13">
        <f>IF('Weekday 99 &amp; 00 vs AVG'!$J$2="East",AVERAGE('AVG WD'!K8:K10,'AVG WD'!K31),AVERAGE('AVG WD'!K8:K9,'AVG WD'!K30:K31))</f>
        <v>1.0599969861911227</v>
      </c>
      <c r="L41" s="13">
        <f>IF('Weekday 99 &amp; 00 vs AVG'!$J$2="East",AVERAGE('AVG WD'!L8:L10,'AVG WD'!L31),AVERAGE('AVG WD'!L8:L9,'AVG WD'!L30:L31))</f>
        <v>1.0466566968627791</v>
      </c>
      <c r="M41" s="13">
        <f>IF('Weekday 99 &amp; 00 vs AVG'!$J$2="East",AVERAGE('AVG WD'!M8:M10,'AVG WD'!M31),AVERAGE('AVG WD'!M8:M9,'AVG WD'!M30:M31))</f>
        <v>1.0234012802109966</v>
      </c>
      <c r="N41" s="13">
        <f>IF('Weekday 99 &amp; 00 vs AVG'!$J$2="East",AVERAGE('AVG WD'!N8:N10,'AVG WD'!N31),AVERAGE('AVG WD'!N8:N9,'AVG WD'!N30:N31))</f>
        <v>1.0382108474083704</v>
      </c>
    </row>
    <row r="42" spans="1:15" x14ac:dyDescent="0.25">
      <c r="A42" s="15" t="s">
        <v>13</v>
      </c>
      <c r="C42" s="13">
        <f>IF('Weekday 99 &amp; 00 vs AVG'!$J$2="East",AVERAGE(C11:C14),AVERAGE(C10:C13))</f>
        <v>0.949829747673267</v>
      </c>
      <c r="D42" s="13">
        <f>IF('Weekday 99 &amp; 00 vs AVG'!$J$2="East",AVERAGE(D11:D14),AVERAGE(D10:D13))</f>
        <v>0.96035085687787869</v>
      </c>
      <c r="E42" s="13">
        <f>IF('Weekday 99 &amp; 00 vs AVG'!$J$2="East",AVERAGE(E11:E14),AVERAGE(E10:E13))</f>
        <v>0.93276984371871285</v>
      </c>
      <c r="F42" s="13">
        <f>IF('Weekday 99 &amp; 00 vs AVG'!$J$2="East",AVERAGE(F11:F14),AVERAGE(F10:F13))</f>
        <v>0.85090027129851953</v>
      </c>
      <c r="G42" s="13">
        <f>IF('Weekday 99 &amp; 00 vs AVG'!$J$2="East",AVERAGE(G11:G14),AVERAGE(G10:G13))</f>
        <v>0.82339810318524731</v>
      </c>
      <c r="H42" s="13">
        <f>IF('Weekday 99 &amp; 00 vs AVG'!$J$2="East",AVERAGE(H11:H14),AVERAGE(H10:H13))</f>
        <v>0.79821996897405834</v>
      </c>
      <c r="I42" s="13">
        <f>IF('Weekday 99 &amp; 00 vs AVG'!$J$2="East",AVERAGE(I11:I14),AVERAGE(I10:I13))</f>
        <v>0.85804748160964517</v>
      </c>
      <c r="J42" s="13">
        <f>IF('Weekday 99 &amp; 00 vs AVG'!$J$2="East",AVERAGE(J11:J14),AVERAGE(J10:J13))</f>
        <v>0.8923946621413037</v>
      </c>
      <c r="K42" s="13">
        <f>IF('Weekday 99 &amp; 00 vs AVG'!$J$2="East",AVERAGE(K11:K14),AVERAGE(K10:K13))</f>
        <v>0.94000301380887707</v>
      </c>
      <c r="L42" s="13">
        <f>IF('Weekday 99 &amp; 00 vs AVG'!$J$2="East",AVERAGE(L11:L14),AVERAGE(L10:L13))</f>
        <v>0.95334330313722071</v>
      </c>
      <c r="M42" s="13">
        <f>IF('Weekday 99 &amp; 00 vs AVG'!$J$2="East",AVERAGE(M11:M14),AVERAGE(M10:M13))</f>
        <v>0.97659871978900303</v>
      </c>
      <c r="N42" s="13">
        <f>IF('Weekday 99 &amp; 00 vs AVG'!$J$2="East",AVERAGE(N11:N14),AVERAGE(N10:N13))</f>
        <v>0.96178915259162867</v>
      </c>
    </row>
    <row r="43" spans="1:15" x14ac:dyDescent="0.25">
      <c r="A43" s="15" t="s">
        <v>14</v>
      </c>
      <c r="C43" s="13">
        <f>IF('Weekday 99 &amp; 00 vs AVG'!$J$2="East",AVERAGE(C15:C18),AVERAGE(C14:C17))</f>
        <v>0.98870414489674174</v>
      </c>
      <c r="D43" s="13">
        <f>IF('Weekday 99 &amp; 00 vs AVG'!$J$2="East",AVERAGE(D15:D18),AVERAGE(D14:D17))</f>
        <v>0.99161039368256021</v>
      </c>
      <c r="E43" s="13">
        <f>IF('Weekday 99 &amp; 00 vs AVG'!$J$2="East",AVERAGE(E15:E18),AVERAGE(E14:E17))</f>
        <v>0.97904798146130967</v>
      </c>
      <c r="F43" s="13">
        <f>IF('Weekday 99 &amp; 00 vs AVG'!$J$2="East",AVERAGE(F15:F18),AVERAGE(F14:F17))</f>
        <v>0.94014717371595513</v>
      </c>
      <c r="G43" s="13">
        <f>IF('Weekday 99 &amp; 00 vs AVG'!$J$2="East",AVERAGE(G15:G18),AVERAGE(G14:G17))</f>
        <v>0.77683207453861725</v>
      </c>
      <c r="H43" s="13">
        <f>IF('Weekday 99 &amp; 00 vs AVG'!$J$2="East",AVERAGE(H15:H18),AVERAGE(H14:H17))</f>
        <v>0.56491184568287489</v>
      </c>
      <c r="I43" s="13">
        <f>IF('Weekday 99 &amp; 00 vs AVG'!$J$2="East",AVERAGE(I15:I18),AVERAGE(I14:I17))</f>
        <v>0.59273055443827216</v>
      </c>
      <c r="J43" s="13">
        <f>IF('Weekday 99 &amp; 00 vs AVG'!$J$2="East",AVERAGE(J15:J18),AVERAGE(J14:J17))</f>
        <v>0.69732514616804542</v>
      </c>
      <c r="K43" s="13">
        <f>IF('Weekday 99 &amp; 00 vs AVG'!$J$2="East",AVERAGE(K15:K18),AVERAGE(K14:K17))</f>
        <v>0.863825868639573</v>
      </c>
      <c r="L43" s="13">
        <f>IF('Weekday 99 &amp; 00 vs AVG'!$J$2="East",AVERAGE(L15:L18),AVERAGE(L14:L17))</f>
        <v>0.906357574779731</v>
      </c>
      <c r="M43" s="13">
        <f>IF('Weekday 99 &amp; 00 vs AVG'!$J$2="East",AVERAGE(M15:M18),AVERAGE(M14:M17))</f>
        <v>0.983784960554965</v>
      </c>
      <c r="N43" s="13">
        <f>IF('Weekday 99 &amp; 00 vs AVG'!$J$2="East",AVERAGE(N15:N18),AVERAGE(N14:N17))</f>
        <v>0.98081910900558777</v>
      </c>
    </row>
    <row r="44" spans="1:15" x14ac:dyDescent="0.25">
      <c r="A44" s="15" t="s">
        <v>15</v>
      </c>
      <c r="C44" s="13">
        <f>IF('Weekday 99 &amp; 00 vs AVG'!$J$2="East",AVERAGE(C19:C22),AVERAGE(C18:C21))</f>
        <v>0.97064772474176797</v>
      </c>
      <c r="D44" s="13">
        <f>IF('Weekday 99 &amp; 00 vs AVG'!$J$2="East",AVERAGE(D19:D22),AVERAGE(D18:D21))</f>
        <v>0.98509464015938308</v>
      </c>
      <c r="E44" s="13">
        <f>IF('Weekday 99 &amp; 00 vs AVG'!$J$2="East",AVERAGE(E19:E22),AVERAGE(E18:E21))</f>
        <v>1.0064422524662429</v>
      </c>
      <c r="F44" s="13">
        <f>IF('Weekday 99 &amp; 00 vs AVG'!$J$2="East",AVERAGE(F19:F22),AVERAGE(F18:F21))</f>
        <v>1.0331643789895404</v>
      </c>
      <c r="G44" s="13">
        <f>IF('Weekday 99 &amp; 00 vs AVG'!$J$2="East",AVERAGE(G19:G22),AVERAGE(G18:G21))</f>
        <v>1.0756921043781302</v>
      </c>
      <c r="H44" s="13">
        <f>IF('Weekday 99 &amp; 00 vs AVG'!$J$2="East",AVERAGE(H19:H22),AVERAGE(H18:H21))</f>
        <v>1.0716656917750895</v>
      </c>
      <c r="I44" s="13">
        <f>IF('Weekday 99 &amp; 00 vs AVG'!$J$2="East",AVERAGE(I19:I22),AVERAGE(I18:I21))</f>
        <v>1.079334677629771</v>
      </c>
      <c r="J44" s="13">
        <f>IF('Weekday 99 &amp; 00 vs AVG'!$J$2="East",AVERAGE(J19:J22),AVERAGE(J18:J21))</f>
        <v>1.0355768661372375</v>
      </c>
      <c r="K44" s="13">
        <f>IF('Weekday 99 &amp; 00 vs AVG'!$J$2="East",AVERAGE(K19:K22),AVERAGE(K18:K21))</f>
        <v>1.0335492237241444</v>
      </c>
      <c r="L44" s="13">
        <f>IF('Weekday 99 &amp; 00 vs AVG'!$J$2="East",AVERAGE(L19:L22),AVERAGE(L18:L21))</f>
        <v>0.99324861887787708</v>
      </c>
      <c r="M44" s="13">
        <f>IF('Weekday 99 &amp; 00 vs AVG'!$J$2="East",AVERAGE(M19:M22),AVERAGE(M18:M21))</f>
        <v>0.98219375706434042</v>
      </c>
      <c r="N44" s="13">
        <f>IF('Weekday 99 &amp; 00 vs AVG'!$J$2="East",AVERAGE(N19:N22),AVERAGE(N18:N21))</f>
        <v>0.94313494794938957</v>
      </c>
    </row>
    <row r="45" spans="1:15" x14ac:dyDescent="0.25">
      <c r="A45" s="15" t="s">
        <v>16</v>
      </c>
      <c r="C45" s="13">
        <f>IF('Weekday 99 &amp; 00 vs AVG'!$J$2="East",AVERAGE(C23:C26),AVERAGE(C22:C25))</f>
        <v>0.9876446458635576</v>
      </c>
      <c r="D45" s="13">
        <f>IF('Weekday 99 &amp; 00 vs AVG'!$J$2="East",AVERAGE(D23:D26),AVERAGE(D22:D25))</f>
        <v>0.97781294719288958</v>
      </c>
      <c r="E45" s="13">
        <f>IF('Weekday 99 &amp; 00 vs AVG'!$J$2="East",AVERAGE(E23:E26),AVERAGE(E22:E25))</f>
        <v>0.96634291992536558</v>
      </c>
      <c r="F45" s="13">
        <f>IF('Weekday 99 &amp; 00 vs AVG'!$J$2="East",AVERAGE(F23:F26),AVERAGE(F22:F25))</f>
        <v>0.99861449982993233</v>
      </c>
      <c r="G45" s="13">
        <f>IF('Weekday 99 &amp; 00 vs AVG'!$J$2="East",AVERAGE(G23:G26),AVERAGE(G22:G25))</f>
        <v>1.1348184985042866</v>
      </c>
      <c r="H45" s="13">
        <f>IF('Weekday 99 &amp; 00 vs AVG'!$J$2="East",AVERAGE(H23:H26),AVERAGE(H22:H25))</f>
        <v>1.3954719897827439</v>
      </c>
      <c r="I45" s="13">
        <f>IF('Weekday 99 &amp; 00 vs AVG'!$J$2="East",AVERAGE(I23:I26),AVERAGE(I22:I25))</f>
        <v>1.3509933627207102</v>
      </c>
      <c r="J45" s="13">
        <f>IF('Weekday 99 &amp; 00 vs AVG'!$J$2="East",AVERAGE(J23:J26),AVERAGE(J22:J25))</f>
        <v>1.2833641513811052</v>
      </c>
      <c r="K45" s="13">
        <f>IF('Weekday 99 &amp; 00 vs AVG'!$J$2="East",AVERAGE(K23:K26),AVERAGE(K22:K25))</f>
        <v>1.0673902376003144</v>
      </c>
      <c r="L45" s="13">
        <f>IF('Weekday 99 &amp; 00 vs AVG'!$J$2="East",AVERAGE(L23:L26),AVERAGE(L22:L25))</f>
        <v>1.0059326719737876</v>
      </c>
      <c r="M45" s="13">
        <f>IF('Weekday 99 &amp; 00 vs AVG'!$J$2="East",AVERAGE(M23:M26),AVERAGE(M22:M25))</f>
        <v>1.0014296274899201</v>
      </c>
      <c r="N45" s="13">
        <f>IF('Weekday 99 &amp; 00 vs AVG'!$J$2="East",AVERAGE(N23:N26),AVERAGE(N22:N25))</f>
        <v>0.98723281171013255</v>
      </c>
    </row>
    <row r="46" spans="1:15" x14ac:dyDescent="0.25">
      <c r="A46" s="15" t="s">
        <v>17</v>
      </c>
      <c r="C46" s="13">
        <f>IF('Weekday 99 &amp; 00 vs AVG'!$J$2="East",AVERAGE(C27:C30),AVERAGE(C26:C29))</f>
        <v>1.0530034844979341</v>
      </c>
      <c r="D46" s="13">
        <f>IF('Weekday 99 &amp; 00 vs AVG'!$J$2="East",AVERAGE(D27:D30),AVERAGE(D26:D29))</f>
        <v>1.0454820189651686</v>
      </c>
      <c r="E46" s="13">
        <f>IF('Weekday 99 &amp; 00 vs AVG'!$J$2="East",AVERAGE(E27:E30),AVERAGE(E26:E29))</f>
        <v>1.0481668461470819</v>
      </c>
      <c r="F46" s="13">
        <f>IF('Weekday 99 &amp; 00 vs AVG'!$J$2="East",AVERAGE(F27:F30),AVERAGE(F26:F29))</f>
        <v>1.0280739474645699</v>
      </c>
      <c r="G46" s="13">
        <f>IF('Weekday 99 &amp; 00 vs AVG'!$J$2="East",AVERAGE(G27:G30),AVERAGE(G26:G29))</f>
        <v>1.012657322578967</v>
      </c>
      <c r="H46" s="13">
        <f>IF('Weekday 99 &amp; 00 vs AVG'!$J$2="East",AVERAGE(H27:H30),AVERAGE(H26:H29))</f>
        <v>0.96795047275929269</v>
      </c>
      <c r="I46" s="13">
        <f>IF('Weekday 99 &amp; 00 vs AVG'!$J$2="East",AVERAGE(I27:I30),AVERAGE(I26:I29))</f>
        <v>0.97694140521124706</v>
      </c>
      <c r="J46" s="13">
        <f>IF('Weekday 99 &amp; 00 vs AVG'!$J$2="East",AVERAGE(J27:J30),AVERAGE(J26:J29))</f>
        <v>0.98373383631361178</v>
      </c>
      <c r="K46" s="13">
        <f>IF('Weekday 99 &amp; 00 vs AVG'!$J$2="East",AVERAGE(K27:K30),AVERAGE(K26:K29))</f>
        <v>1.0352346700359696</v>
      </c>
      <c r="L46" s="13">
        <f>IF('Weekday 99 &amp; 00 vs AVG'!$J$2="East",AVERAGE(L27:L30),AVERAGE(L26:L29))</f>
        <v>1.0944611343686059</v>
      </c>
      <c r="M46" s="13">
        <f>IF('Weekday 99 &amp; 00 vs AVG'!$J$2="East",AVERAGE(M27:M30),AVERAGE(M26:M29))</f>
        <v>1.0325916548907732</v>
      </c>
      <c r="N46" s="13">
        <f>IF('Weekday 99 &amp; 00 vs AVG'!$J$2="East",AVERAGE(N27:N30),AVERAGE(N26:N29))</f>
        <v>1.0888131313348901</v>
      </c>
    </row>
    <row r="47" spans="1:15" ht="6" customHeight="1" x14ac:dyDescent="0.25">
      <c r="A47" s="16"/>
    </row>
    <row r="48" spans="1:15" x14ac:dyDescent="0.25">
      <c r="A48" s="9" t="s">
        <v>18</v>
      </c>
      <c r="C48" s="14">
        <f>C41</f>
        <v>1.0501702523267329</v>
      </c>
      <c r="D48" s="14">
        <f t="shared" ref="D48:N48" si="0">D41</f>
        <v>1.0396491431221222</v>
      </c>
      <c r="E48" s="14">
        <f t="shared" si="0"/>
        <v>1.0672301562812885</v>
      </c>
      <c r="F48" s="14">
        <f t="shared" si="0"/>
        <v>1.1490997287014799</v>
      </c>
      <c r="G48" s="14">
        <f t="shared" si="0"/>
        <v>1.1766018968147525</v>
      </c>
      <c r="H48" s="14">
        <f t="shared" si="0"/>
        <v>1.201780031025943</v>
      </c>
      <c r="I48" s="14">
        <f t="shared" si="0"/>
        <v>1.1419525183903549</v>
      </c>
      <c r="J48" s="14">
        <f t="shared" si="0"/>
        <v>1.1076053378586965</v>
      </c>
      <c r="K48" s="14">
        <f t="shared" si="0"/>
        <v>1.0599969861911227</v>
      </c>
      <c r="L48" s="14">
        <f t="shared" si="0"/>
        <v>1.0466566968627791</v>
      </c>
      <c r="M48" s="14">
        <f t="shared" si="0"/>
        <v>1.0234012802109966</v>
      </c>
      <c r="N48" s="14">
        <f t="shared" si="0"/>
        <v>1.0382108474083704</v>
      </c>
    </row>
    <row r="49" spans="1:14" x14ac:dyDescent="0.25">
      <c r="A49" s="9" t="s">
        <v>19</v>
      </c>
      <c r="C49" s="14">
        <f>C42</f>
        <v>0.949829747673267</v>
      </c>
      <c r="D49" s="14">
        <f t="shared" ref="D49:N49" si="1">D42</f>
        <v>0.96035085687787869</v>
      </c>
      <c r="E49" s="14">
        <f t="shared" si="1"/>
        <v>0.93276984371871285</v>
      </c>
      <c r="F49" s="14">
        <f t="shared" si="1"/>
        <v>0.85090027129851953</v>
      </c>
      <c r="G49" s="14">
        <f t="shared" si="1"/>
        <v>0.82339810318524731</v>
      </c>
      <c r="H49" s="14">
        <f t="shared" si="1"/>
        <v>0.79821996897405834</v>
      </c>
      <c r="I49" s="14">
        <f t="shared" si="1"/>
        <v>0.85804748160964517</v>
      </c>
      <c r="J49" s="14">
        <f t="shared" si="1"/>
        <v>0.8923946621413037</v>
      </c>
      <c r="K49" s="14">
        <f t="shared" si="1"/>
        <v>0.94000301380887707</v>
      </c>
      <c r="L49" s="14">
        <f t="shared" si="1"/>
        <v>0.95334330313722071</v>
      </c>
      <c r="M49" s="14">
        <f t="shared" si="1"/>
        <v>0.97659871978900303</v>
      </c>
      <c r="N49" s="14">
        <f t="shared" si="1"/>
        <v>0.96178915259162867</v>
      </c>
    </row>
    <row r="50" spans="1:14" x14ac:dyDescent="0.25">
      <c r="A50" s="9" t="s">
        <v>20</v>
      </c>
      <c r="C50" s="14">
        <f>C43</f>
        <v>0.98870414489674174</v>
      </c>
      <c r="D50" s="14">
        <f t="shared" ref="D50:N50" si="2">D43</f>
        <v>0.99161039368256021</v>
      </c>
      <c r="E50" s="14">
        <f t="shared" si="2"/>
        <v>0.97904798146130967</v>
      </c>
      <c r="F50" s="14">
        <f t="shared" si="2"/>
        <v>0.94014717371595513</v>
      </c>
      <c r="G50" s="14">
        <f t="shared" si="2"/>
        <v>0.77683207453861725</v>
      </c>
      <c r="H50" s="14">
        <f t="shared" si="2"/>
        <v>0.56491184568287489</v>
      </c>
      <c r="I50" s="14">
        <f t="shared" si="2"/>
        <v>0.59273055443827216</v>
      </c>
      <c r="J50" s="14">
        <f t="shared" si="2"/>
        <v>0.69732514616804542</v>
      </c>
      <c r="K50" s="14">
        <f t="shared" si="2"/>
        <v>0.863825868639573</v>
      </c>
      <c r="L50" s="14">
        <f t="shared" si="2"/>
        <v>0.906357574779731</v>
      </c>
      <c r="M50" s="14">
        <f t="shared" si="2"/>
        <v>0.983784960554965</v>
      </c>
      <c r="N50" s="14">
        <f t="shared" si="2"/>
        <v>0.98081910900558777</v>
      </c>
    </row>
    <row r="51" spans="1:14" x14ac:dyDescent="0.25">
      <c r="A51" s="9" t="s">
        <v>21</v>
      </c>
      <c r="C51" s="14">
        <f>C44</f>
        <v>0.97064772474176797</v>
      </c>
      <c r="D51" s="14">
        <f t="shared" ref="D51:N51" si="3">D44</f>
        <v>0.98509464015938308</v>
      </c>
      <c r="E51" s="14">
        <f t="shared" si="3"/>
        <v>1.0064422524662429</v>
      </c>
      <c r="F51" s="14">
        <f t="shared" si="3"/>
        <v>1.0331643789895404</v>
      </c>
      <c r="G51" s="14">
        <f t="shared" si="3"/>
        <v>1.0756921043781302</v>
      </c>
      <c r="H51" s="14">
        <f t="shared" si="3"/>
        <v>1.0716656917750895</v>
      </c>
      <c r="I51" s="14">
        <f t="shared" si="3"/>
        <v>1.079334677629771</v>
      </c>
      <c r="J51" s="14">
        <f t="shared" si="3"/>
        <v>1.0355768661372375</v>
      </c>
      <c r="K51" s="14">
        <f t="shared" si="3"/>
        <v>1.0335492237241444</v>
      </c>
      <c r="L51" s="14">
        <f t="shared" si="3"/>
        <v>0.99324861887787708</v>
      </c>
      <c r="M51" s="14">
        <f t="shared" si="3"/>
        <v>0.98219375706434042</v>
      </c>
      <c r="N51" s="14">
        <f t="shared" si="3"/>
        <v>0.94313494794938957</v>
      </c>
    </row>
    <row r="52" spans="1:14" x14ac:dyDescent="0.25">
      <c r="A52" s="9" t="s">
        <v>22</v>
      </c>
      <c r="C52" s="14">
        <f t="shared" ref="C52:N52" si="4">C45</f>
        <v>0.9876446458635576</v>
      </c>
      <c r="D52" s="14">
        <f t="shared" si="4"/>
        <v>0.97781294719288958</v>
      </c>
      <c r="E52" s="14">
        <f t="shared" si="4"/>
        <v>0.96634291992536558</v>
      </c>
      <c r="F52" s="14">
        <f t="shared" si="4"/>
        <v>0.99861449982993233</v>
      </c>
      <c r="G52" s="14">
        <f t="shared" si="4"/>
        <v>1.1348184985042866</v>
      </c>
      <c r="H52" s="14">
        <f t="shared" si="4"/>
        <v>1.3954719897827439</v>
      </c>
      <c r="I52" s="14">
        <f t="shared" si="4"/>
        <v>1.3509933627207102</v>
      </c>
      <c r="J52" s="14">
        <f t="shared" si="4"/>
        <v>1.2833641513811052</v>
      </c>
      <c r="K52" s="14">
        <f t="shared" si="4"/>
        <v>1.0673902376003144</v>
      </c>
      <c r="L52" s="14">
        <f t="shared" si="4"/>
        <v>1.0059326719737876</v>
      </c>
      <c r="M52" s="14">
        <f t="shared" si="4"/>
        <v>1.0014296274899201</v>
      </c>
      <c r="N52" s="14">
        <f t="shared" si="4"/>
        <v>0.98723281171013255</v>
      </c>
    </row>
    <row r="53" spans="1:14" x14ac:dyDescent="0.25">
      <c r="A53" s="9" t="s">
        <v>23</v>
      </c>
      <c r="C53" s="14">
        <f t="shared" ref="C53:N53" si="5">C46</f>
        <v>1.0530034844979341</v>
      </c>
      <c r="D53" s="14">
        <f t="shared" si="5"/>
        <v>1.0454820189651686</v>
      </c>
      <c r="E53" s="14">
        <f t="shared" si="5"/>
        <v>1.0481668461470819</v>
      </c>
      <c r="F53" s="14">
        <f t="shared" si="5"/>
        <v>1.0280739474645699</v>
      </c>
      <c r="G53" s="14">
        <f t="shared" si="5"/>
        <v>1.012657322578967</v>
      </c>
      <c r="H53" s="14">
        <f t="shared" si="5"/>
        <v>0.96795047275929269</v>
      </c>
      <c r="I53" s="14">
        <f t="shared" si="5"/>
        <v>0.97694140521124706</v>
      </c>
      <c r="J53" s="14">
        <f t="shared" si="5"/>
        <v>0.98373383631361178</v>
      </c>
      <c r="K53" s="14">
        <f t="shared" si="5"/>
        <v>1.0352346700359696</v>
      </c>
      <c r="L53" s="14">
        <f t="shared" si="5"/>
        <v>1.0944611343686059</v>
      </c>
      <c r="M53" s="14">
        <f t="shared" si="5"/>
        <v>1.0325916548907732</v>
      </c>
      <c r="N53" s="14">
        <f t="shared" si="5"/>
        <v>1.0888131313348901</v>
      </c>
    </row>
    <row r="55" spans="1:14" x14ac:dyDescent="0.25">
      <c r="A55" s="54" t="s">
        <v>27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</row>
  </sheetData>
  <mergeCells count="5">
    <mergeCell ref="A3:N4"/>
    <mergeCell ref="A33:C33"/>
    <mergeCell ref="A55:N55"/>
    <mergeCell ref="P6:R6"/>
    <mergeCell ref="A5:N5"/>
  </mergeCells>
  <printOptions verticalCentered="1"/>
  <pageMargins left="0.5" right="0.5" top="0.5" bottom="0.5" header="0.5" footer="0.5"/>
  <pageSetup scale="80" orientation="landscape" verticalDpi="0" r:id="rId1"/>
  <headerFooter alignWithMargins="0">
    <oddFooter>&amp;LDate - 06/10/01&amp;CFile - 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8"/>
  <sheetViews>
    <sheetView topLeftCell="N1" zoomScale="75" zoomScaleNormal="75" zoomScaleSheetLayoutView="100" workbookViewId="0">
      <selection activeCell="AG159" sqref="AG159"/>
    </sheetView>
  </sheetViews>
  <sheetFormatPr defaultRowHeight="13.2" x14ac:dyDescent="0.25"/>
  <cols>
    <col min="1" max="1" width="11" customWidth="1"/>
    <col min="3" max="4" width="10.5546875" bestFit="1" customWidth="1"/>
    <col min="5" max="8" width="10.44140625" bestFit="1" customWidth="1"/>
    <col min="9" max="9" width="16" bestFit="1" customWidth="1"/>
    <col min="10" max="10" width="24.33203125" customWidth="1"/>
    <col min="11" max="14" width="10.44140625" bestFit="1" customWidth="1"/>
  </cols>
  <sheetData>
    <row r="1" spans="1:17" ht="18" thickBot="1" x14ac:dyDescent="0.35">
      <c r="A1" s="60" t="s">
        <v>36</v>
      </c>
      <c r="B1" s="60"/>
      <c r="C1" s="60"/>
      <c r="D1" s="60"/>
      <c r="E1" s="60"/>
      <c r="F1" s="60"/>
      <c r="G1" s="60"/>
      <c r="H1" s="60"/>
      <c r="I1" s="60"/>
      <c r="J1" s="60"/>
      <c r="K1" s="60"/>
      <c r="P1" s="17" t="str">
        <f>CONCATENATE("Justification for Weekend Scaler to Simulate an Hourly California Price Exchange - Using ",'Weekend 99 &amp; 00 vs AVG'!$J$3," block price quotes")</f>
        <v>Justification for Weekend Scaler to Simulate an Hourly California Price Exchange - Using NP 15 Dow Jones block price quotes</v>
      </c>
    </row>
    <row r="2" spans="1:17" ht="13.8" thickBot="1" x14ac:dyDescent="0.3">
      <c r="I2" s="30" t="s">
        <v>38</v>
      </c>
      <c r="J2" s="31" t="s">
        <v>40</v>
      </c>
    </row>
    <row r="3" spans="1:17" ht="13.8" thickBot="1" x14ac:dyDescent="0.3">
      <c r="I3" s="30" t="s">
        <v>43</v>
      </c>
      <c r="J3" s="31" t="s">
        <v>44</v>
      </c>
    </row>
    <row r="5" spans="1:17" x14ac:dyDescent="0.25">
      <c r="A5" s="54" t="s">
        <v>30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</row>
    <row r="6" spans="1:17" ht="13.8" thickBot="1" x14ac:dyDescent="0.3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</row>
    <row r="7" spans="1:17" ht="13.8" thickBot="1" x14ac:dyDescent="0.3">
      <c r="A7" s="25"/>
      <c r="B7" s="5"/>
      <c r="C7" s="61" t="s">
        <v>37</v>
      </c>
      <c r="D7" s="62"/>
      <c r="E7" s="25"/>
      <c r="F7" s="25"/>
      <c r="G7" s="25"/>
      <c r="H7" s="25"/>
      <c r="I7" s="25"/>
      <c r="J7" s="25"/>
      <c r="K7" s="25"/>
      <c r="L7" s="25"/>
      <c r="M7" s="25"/>
      <c r="N7" s="25"/>
      <c r="Q7" t="s">
        <v>39</v>
      </c>
    </row>
    <row r="8" spans="1:17" ht="13.8" thickBot="1" x14ac:dyDescent="0.3">
      <c r="A8" s="25"/>
      <c r="B8" s="36"/>
      <c r="C8" s="40" t="s">
        <v>0</v>
      </c>
      <c r="D8" s="42" t="s">
        <v>1</v>
      </c>
      <c r="E8" s="42" t="s">
        <v>2</v>
      </c>
      <c r="F8" s="42" t="s">
        <v>3</v>
      </c>
      <c r="G8" s="42" t="s">
        <v>4</v>
      </c>
      <c r="H8" s="42" t="s">
        <v>5</v>
      </c>
      <c r="I8" s="42" t="s">
        <v>6</v>
      </c>
      <c r="J8" s="42" t="s">
        <v>7</v>
      </c>
      <c r="K8" s="42" t="s">
        <v>8</v>
      </c>
      <c r="L8" s="42" t="s">
        <v>9</v>
      </c>
      <c r="M8" s="42" t="s">
        <v>10</v>
      </c>
      <c r="N8" s="43" t="s">
        <v>11</v>
      </c>
      <c r="Q8" t="s">
        <v>40</v>
      </c>
    </row>
    <row r="9" spans="1:17" x14ac:dyDescent="0.25">
      <c r="A9" s="25"/>
      <c r="B9" s="40" t="s">
        <v>41</v>
      </c>
      <c r="C9" s="32">
        <v>50</v>
      </c>
      <c r="D9" s="44">
        <v>50</v>
      </c>
      <c r="E9" s="44">
        <v>50</v>
      </c>
      <c r="F9" s="44">
        <v>50</v>
      </c>
      <c r="G9" s="46">
        <v>50</v>
      </c>
      <c r="H9" s="46">
        <v>50</v>
      </c>
      <c r="I9" s="44">
        <v>50</v>
      </c>
      <c r="J9" s="44">
        <v>50</v>
      </c>
      <c r="K9" s="44">
        <v>50</v>
      </c>
      <c r="L9" s="44">
        <v>50</v>
      </c>
      <c r="M9" s="44">
        <v>50</v>
      </c>
      <c r="N9" s="33">
        <v>50</v>
      </c>
    </row>
    <row r="10" spans="1:17" ht="13.8" thickBot="1" x14ac:dyDescent="0.3">
      <c r="A10" s="25"/>
      <c r="B10" s="41" t="s">
        <v>42</v>
      </c>
      <c r="C10" s="34">
        <v>50</v>
      </c>
      <c r="D10" s="45">
        <v>50</v>
      </c>
      <c r="E10" s="45">
        <v>50</v>
      </c>
      <c r="F10" s="45">
        <v>50</v>
      </c>
      <c r="G10" s="45">
        <v>50</v>
      </c>
      <c r="H10" s="45">
        <v>50</v>
      </c>
      <c r="I10" s="45">
        <v>50</v>
      </c>
      <c r="J10" s="45">
        <v>50</v>
      </c>
      <c r="K10" s="45">
        <v>50</v>
      </c>
      <c r="L10" s="45">
        <v>50</v>
      </c>
      <c r="M10" s="45">
        <v>50</v>
      </c>
      <c r="N10" s="35">
        <v>50</v>
      </c>
    </row>
    <row r="11" spans="1:17" x14ac:dyDescent="0.25">
      <c r="A11" s="25"/>
      <c r="B11" s="37"/>
      <c r="C11" s="38"/>
      <c r="D11" s="38"/>
      <c r="E11" s="39"/>
      <c r="F11" s="25"/>
      <c r="G11" s="25"/>
      <c r="H11" s="25"/>
      <c r="I11" s="25"/>
      <c r="J11" s="25"/>
      <c r="K11" s="25"/>
      <c r="L11" s="25"/>
      <c r="M11" s="25"/>
      <c r="N11" s="25"/>
    </row>
    <row r="12" spans="1:17" x14ac:dyDescent="0.25">
      <c r="A12" s="25"/>
      <c r="B12" s="37"/>
      <c r="C12" s="38"/>
      <c r="D12" s="38"/>
      <c r="E12" s="39"/>
      <c r="F12" s="25"/>
      <c r="G12" s="25"/>
      <c r="H12" s="25"/>
      <c r="I12" s="25"/>
      <c r="J12" s="25"/>
      <c r="K12" s="25"/>
      <c r="L12" s="25"/>
      <c r="M12" s="25"/>
      <c r="N12" s="25"/>
    </row>
    <row r="13" spans="1:17" x14ac:dyDescent="0.25">
      <c r="A13" s="25"/>
      <c r="B13" s="37"/>
      <c r="C13" s="38"/>
      <c r="D13" s="38"/>
      <c r="E13" s="39"/>
      <c r="F13" s="25"/>
      <c r="G13" s="25"/>
      <c r="H13" s="25"/>
      <c r="I13" s="25"/>
      <c r="J13" s="25"/>
      <c r="K13" s="25"/>
      <c r="L13" s="25"/>
      <c r="M13" s="25"/>
      <c r="N13" s="25"/>
    </row>
    <row r="14" spans="1:17" x14ac:dyDescent="0.25">
      <c r="A14" s="25"/>
      <c r="B14" s="37"/>
      <c r="C14" s="38"/>
      <c r="D14" s="38"/>
      <c r="E14" s="39"/>
      <c r="F14" s="25"/>
      <c r="G14" s="25"/>
      <c r="H14" s="25"/>
      <c r="I14" s="25"/>
      <c r="J14" s="25"/>
      <c r="K14" s="25"/>
      <c r="L14" s="25"/>
      <c r="M14" s="25"/>
      <c r="N14" s="25"/>
    </row>
    <row r="15" spans="1:17" x14ac:dyDescent="0.25">
      <c r="A15" s="25"/>
      <c r="B15" s="37"/>
      <c r="C15" s="38"/>
      <c r="D15" s="38"/>
      <c r="E15" s="39"/>
      <c r="F15" s="25"/>
      <c r="G15" s="25"/>
      <c r="H15" s="25"/>
      <c r="I15" s="25"/>
      <c r="J15" s="25"/>
      <c r="K15" s="25"/>
      <c r="L15" s="25"/>
      <c r="M15" s="25"/>
      <c r="N15" s="25"/>
    </row>
    <row r="16" spans="1:17" x14ac:dyDescent="0.25">
      <c r="A16" s="25"/>
      <c r="B16" s="37"/>
      <c r="C16" s="38"/>
      <c r="D16" s="38"/>
      <c r="E16" s="39"/>
      <c r="F16" s="25"/>
      <c r="G16" s="25"/>
      <c r="H16" s="25"/>
      <c r="I16" s="25"/>
      <c r="J16" s="25"/>
      <c r="K16" s="25"/>
      <c r="L16" s="25"/>
      <c r="M16" s="25"/>
      <c r="N16" s="25"/>
    </row>
    <row r="17" spans="1:14" x14ac:dyDescent="0.25">
      <c r="A17" s="25"/>
      <c r="B17" s="37"/>
      <c r="C17" s="38"/>
      <c r="D17" s="38"/>
      <c r="E17" s="39"/>
      <c r="F17" s="25"/>
      <c r="G17" s="25"/>
      <c r="H17" s="25"/>
      <c r="I17" s="25"/>
      <c r="J17" s="25"/>
      <c r="K17" s="25"/>
      <c r="L17" s="25"/>
      <c r="M17" s="25"/>
      <c r="N17" s="25"/>
    </row>
    <row r="18" spans="1:14" x14ac:dyDescent="0.25">
      <c r="A18" s="25"/>
      <c r="B18" s="37"/>
      <c r="C18" s="38"/>
      <c r="D18" s="38"/>
      <c r="E18" s="39"/>
      <c r="F18" s="25"/>
      <c r="G18" s="25"/>
      <c r="H18" s="25"/>
      <c r="I18" s="25"/>
      <c r="J18" s="25"/>
      <c r="K18" s="25"/>
      <c r="L18" s="25"/>
      <c r="M18" s="25"/>
      <c r="N18" s="25"/>
    </row>
    <row r="19" spans="1:14" x14ac:dyDescent="0.25">
      <c r="A19" s="25"/>
      <c r="B19" s="37"/>
      <c r="C19" s="38"/>
      <c r="D19" s="38"/>
      <c r="E19" s="39"/>
      <c r="F19" s="25"/>
      <c r="G19" s="25"/>
      <c r="H19" s="25"/>
      <c r="I19" s="25"/>
      <c r="J19" s="25"/>
      <c r="K19" s="25"/>
      <c r="L19" s="25"/>
      <c r="M19" s="25"/>
      <c r="N19" s="25"/>
    </row>
    <row r="20" spans="1:14" x14ac:dyDescent="0.25">
      <c r="A20" s="25"/>
      <c r="B20" s="37"/>
      <c r="C20" s="38"/>
      <c r="D20" s="38"/>
      <c r="E20" s="39"/>
      <c r="F20" s="25"/>
      <c r="G20" s="25"/>
      <c r="H20" s="25"/>
      <c r="I20" s="25"/>
      <c r="J20" s="25"/>
      <c r="K20" s="25"/>
      <c r="L20" s="25"/>
      <c r="M20" s="25"/>
      <c r="N20" s="25"/>
    </row>
    <row r="21" spans="1:14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spans="1:14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14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</row>
    <row r="24" spans="1:14" x14ac:dyDescent="0.25">
      <c r="A24" s="20"/>
      <c r="B24" s="20"/>
    </row>
    <row r="25" spans="1:14" x14ac:dyDescent="0.25">
      <c r="A25" s="21"/>
      <c r="B25" s="21"/>
    </row>
    <row r="26" spans="1:14" x14ac:dyDescent="0.25">
      <c r="A26" s="20"/>
      <c r="B26" s="20"/>
    </row>
    <row r="27" spans="1:14" ht="15.6" x14ac:dyDescent="0.3">
      <c r="A27" s="24" t="s">
        <v>45</v>
      </c>
      <c r="B27" s="2"/>
    </row>
    <row r="28" spans="1:14" x14ac:dyDescent="0.25">
      <c r="A28" s="2"/>
      <c r="B28" s="2"/>
    </row>
    <row r="29" spans="1:14" x14ac:dyDescent="0.25">
      <c r="A29" s="2"/>
      <c r="B29" s="2"/>
      <c r="C29" s="2" t="s">
        <v>0</v>
      </c>
      <c r="D29" s="2" t="s">
        <v>1</v>
      </c>
      <c r="E29" s="2" t="s">
        <v>2</v>
      </c>
      <c r="F29" s="2" t="s">
        <v>3</v>
      </c>
      <c r="G29" s="2" t="s">
        <v>4</v>
      </c>
      <c r="H29" s="2" t="s">
        <v>5</v>
      </c>
      <c r="I29" s="2" t="s">
        <v>6</v>
      </c>
      <c r="J29" s="2" t="s">
        <v>7</v>
      </c>
      <c r="K29" s="2" t="s">
        <v>8</v>
      </c>
      <c r="L29" s="2" t="s">
        <v>9</v>
      </c>
      <c r="M29" s="2" t="s">
        <v>10</v>
      </c>
      <c r="N29" s="2" t="s">
        <v>11</v>
      </c>
    </row>
    <row r="30" spans="1:14" x14ac:dyDescent="0.25">
      <c r="A30" s="2" t="s">
        <v>26</v>
      </c>
    </row>
    <row r="31" spans="1:14" x14ac:dyDescent="0.25">
      <c r="A31" s="2">
        <v>1</v>
      </c>
      <c r="C31" s="22">
        <f>'AVG WE'!C8*IF(J2="East",(IF(AND($A31&gt;7,$A31&lt;24),HLOOKUP(C$29,$C$8:$N$10,2,FALSE),HLOOKUP(C$29,$C$8:$N$10,3,FALSE))),IF(AND($A31&gt;6,$A31&lt;23),HLOOKUP(C$29,$C$8:$N$10,2,FALSE),HLOOKUP(C$29,$C$8:$N$10,3,FALSE)))</f>
        <v>46.601925989295076</v>
      </c>
      <c r="D31" s="22">
        <f>'AVG WE'!D8*IF(K2="East",(IF(AND($A31&gt;7,$A31&lt;24),HLOOKUP(D$29,$C$8:$N$10,2,FALSE),HLOOKUP(D$29,$C$8:$N$10,3,FALSE))),IF(AND($A31&gt;6,$A31&lt;23),HLOOKUP(D$29,$C$8:$N$10,2,FALSE),HLOOKUP(D$29,$C$8:$N$10,3,FALSE)))</f>
        <v>44.809654937266565</v>
      </c>
      <c r="E31" s="22">
        <f>'AVG WE'!E8*IF(L2="East",(IF(AND($A31&gt;7,$A31&lt;24),HLOOKUP(E$29,$C$8:$N$10,2,FALSE),HLOOKUP(E$29,$C$8:$N$10,3,FALSE))),IF(AND($A31&gt;6,$A31&lt;23),HLOOKUP(E$29,$C$8:$N$10,2,FALSE),HLOOKUP(E$29,$C$8:$N$10,3,FALSE)))</f>
        <v>44.350739577499461</v>
      </c>
      <c r="F31" s="22">
        <f>'AVG WE'!F8*IF(M2="East",(IF(AND($A31&gt;7,$A31&lt;24),HLOOKUP(F$29,$C$8:$N$10,2,FALSE),HLOOKUP(F$29,$C$8:$N$10,3,FALSE))),IF(AND($A31&gt;6,$A31&lt;23),HLOOKUP(F$29,$C$8:$N$10,2,FALSE),HLOOKUP(F$29,$C$8:$N$10,3,FALSE)))</f>
        <v>44.953818382526592</v>
      </c>
      <c r="G31" s="22">
        <f>'AVG WE'!G8*IF(N2="East",(IF(AND($A31&gt;7,$A31&lt;24),HLOOKUP(G$29,$C$8:$N$10,2,FALSE),HLOOKUP(G$29,$C$8:$N$10,3,FALSE))),IF(AND($A31&gt;6,$A31&lt;23),HLOOKUP(G$29,$C$8:$N$10,2,FALSE),HLOOKUP(G$29,$C$8:$N$10,3,FALSE)))</f>
        <v>47.68516911108717</v>
      </c>
      <c r="H31" s="22">
        <f>'AVG WE'!H8*IF(O2="East",(IF(AND($A31&gt;7,$A31&lt;24),HLOOKUP(H$29,$C$8:$N$10,2,FALSE),HLOOKUP(H$29,$C$8:$N$10,3,FALSE))),IF(AND($A31&gt;6,$A31&lt;23),HLOOKUP(H$29,$C$8:$N$10,2,FALSE),HLOOKUP(H$29,$C$8:$N$10,3,FALSE)))</f>
        <v>38.690964604563135</v>
      </c>
      <c r="I31" s="22">
        <f>'AVG WE'!I8*IF(P2="East",(IF(AND($A31&gt;7,$A31&lt;24),HLOOKUP(I$29,$C$8:$N$10,2,FALSE),HLOOKUP(I$29,$C$8:$N$10,3,FALSE))),IF(AND($A31&gt;6,$A31&lt;23),HLOOKUP(I$29,$C$8:$N$10,2,FALSE),HLOOKUP(I$29,$C$8:$N$10,3,FALSE)))</f>
        <v>46.67917161372187</v>
      </c>
      <c r="J31" s="22">
        <f>'AVG WE'!J8*IF(Q2="East",(IF(AND($A31&gt;7,$A31&lt;24),HLOOKUP(J$29,$C$8:$N$10,2,FALSE),HLOOKUP(J$29,$C$8:$N$10,3,FALSE))),IF(AND($A31&gt;6,$A31&lt;23),HLOOKUP(J$29,$C$8:$N$10,2,FALSE),HLOOKUP(J$29,$C$8:$N$10,3,FALSE)))</f>
        <v>41.317013797347535</v>
      </c>
      <c r="K31" s="22">
        <f>'AVG WE'!K8*IF(R2="East",(IF(AND($A31&gt;7,$A31&lt;24),HLOOKUP(K$29,$C$8:$N$10,2,FALSE),HLOOKUP(K$29,$C$8:$N$10,3,FALSE))),IF(AND($A31&gt;6,$A31&lt;23),HLOOKUP(K$29,$C$8:$N$10,2,FALSE),HLOOKUP(K$29,$C$8:$N$10,3,FALSE)))</f>
        <v>49.49686589588034</v>
      </c>
      <c r="L31" s="22">
        <f>'AVG WE'!L8*IF(S2="East",(IF(AND($A31&gt;7,$A31&lt;24),HLOOKUP(L$29,$C$8:$N$10,2,FALSE),HLOOKUP(L$29,$C$8:$N$10,3,FALSE))),IF(AND($A31&gt;6,$A31&lt;23),HLOOKUP(L$29,$C$8:$N$10,2,FALSE),HLOOKUP(L$29,$C$8:$N$10,3,FALSE)))</f>
        <v>48.359955338857134</v>
      </c>
      <c r="M31" s="22">
        <f>'AVG WE'!M8*IF(T2="East",(IF(AND($A31&gt;7,$A31&lt;24),HLOOKUP(M$29,$C$8:$N$10,2,FALSE),HLOOKUP(M$29,$C$8:$N$10,3,FALSE))),IF(AND($A31&gt;6,$A31&lt;23),HLOOKUP(M$29,$C$8:$N$10,2,FALSE),HLOOKUP(M$29,$C$8:$N$10,3,FALSE)))</f>
        <v>47.133888002271362</v>
      </c>
      <c r="N31" s="22">
        <f>'AVG WE'!N8*IF(U2="East",(IF(AND($A31&gt;7,$A31&lt;24),HLOOKUP(N$29,$C$8:$N$10,2,FALSE),HLOOKUP(N$29,$C$8:$N$10,3,FALSE))),IF(AND($A31&gt;6,$A31&lt;23),HLOOKUP(N$29,$C$8:$N$10,2,FALSE),HLOOKUP(N$29,$C$8:$N$10,3,FALSE)))</f>
        <v>49.130198110802326</v>
      </c>
    </row>
    <row r="32" spans="1:14" x14ac:dyDescent="0.25">
      <c r="A32" s="2">
        <v>2</v>
      </c>
      <c r="C32" s="22">
        <f>'AVG WE'!C9*IF(J3="East",(IF(AND($A32&gt;7,$A32&lt;24),HLOOKUP(C$29,$C$8:$N$10,2,FALSE),HLOOKUP(C$29,$C$8:$N$10,3,FALSE))),IF(AND($A32&gt;6,$A32&lt;23),HLOOKUP(C$29,$C$8:$N$10,2,FALSE),HLOOKUP(C$29,$C$8:$N$10,3,FALSE)))</f>
        <v>43.593289077744082</v>
      </c>
      <c r="D32" s="22">
        <f>'AVG WE'!D9*IF(K3="East",(IF(AND($A32&gt;7,$A32&lt;24),HLOOKUP(D$29,$C$8:$N$10,2,FALSE),HLOOKUP(D$29,$C$8:$N$10,3,FALSE))),IF(AND($A32&gt;6,$A32&lt;23),HLOOKUP(D$29,$C$8:$N$10,2,FALSE),HLOOKUP(D$29,$C$8:$N$10,3,FALSE)))</f>
        <v>43.137383074478663</v>
      </c>
      <c r="E32" s="22">
        <f>'AVG WE'!E9*IF(L3="East",(IF(AND($A32&gt;7,$A32&lt;24),HLOOKUP(E$29,$C$8:$N$10,2,FALSE),HLOOKUP(E$29,$C$8:$N$10,3,FALSE))),IF(AND($A32&gt;6,$A32&lt;23),HLOOKUP(E$29,$C$8:$N$10,2,FALSE),HLOOKUP(E$29,$C$8:$N$10,3,FALSE)))</f>
        <v>39.362066179414001</v>
      </c>
      <c r="F32" s="22">
        <f>'AVG WE'!F9*IF(M3="East",(IF(AND($A32&gt;7,$A32&lt;24),HLOOKUP(F$29,$C$8:$N$10,2,FALSE),HLOOKUP(F$29,$C$8:$N$10,3,FALSE))),IF(AND($A32&gt;6,$A32&lt;23),HLOOKUP(F$29,$C$8:$N$10,2,FALSE),HLOOKUP(F$29,$C$8:$N$10,3,FALSE)))</f>
        <v>38.415587659752596</v>
      </c>
      <c r="G32" s="22">
        <f>'AVG WE'!G9*IF(N3="East",(IF(AND($A32&gt;7,$A32&lt;24),HLOOKUP(G$29,$C$8:$N$10,2,FALSE),HLOOKUP(G$29,$C$8:$N$10,3,FALSE))),IF(AND($A32&gt;6,$A32&lt;23),HLOOKUP(G$29,$C$8:$N$10,2,FALSE),HLOOKUP(G$29,$C$8:$N$10,3,FALSE)))</f>
        <v>38.390316411210392</v>
      </c>
      <c r="H32" s="22">
        <f>'AVG WE'!H9*IF(O3="East",(IF(AND($A32&gt;7,$A32&lt;24),HLOOKUP(H$29,$C$8:$N$10,2,FALSE),HLOOKUP(H$29,$C$8:$N$10,3,FALSE))),IF(AND($A32&gt;6,$A32&lt;23),HLOOKUP(H$29,$C$8:$N$10,2,FALSE),HLOOKUP(H$29,$C$8:$N$10,3,FALSE)))</f>
        <v>32.840152246871284</v>
      </c>
      <c r="I32" s="22">
        <f>'AVG WE'!I9*IF(P3="East",(IF(AND($A32&gt;7,$A32&lt;24),HLOOKUP(I$29,$C$8:$N$10,2,FALSE),HLOOKUP(I$29,$C$8:$N$10,3,FALSE))),IF(AND($A32&gt;6,$A32&lt;23),HLOOKUP(I$29,$C$8:$N$10,2,FALSE),HLOOKUP(I$29,$C$8:$N$10,3,FALSE)))</f>
        <v>43.707882225033693</v>
      </c>
      <c r="J32" s="22">
        <f>'AVG WE'!J9*IF(Q3="East",(IF(AND($A32&gt;7,$A32&lt;24),HLOOKUP(J$29,$C$8:$N$10,2,FALSE),HLOOKUP(J$29,$C$8:$N$10,3,FALSE))),IF(AND($A32&gt;6,$A32&lt;23),HLOOKUP(J$29,$C$8:$N$10,2,FALSE),HLOOKUP(J$29,$C$8:$N$10,3,FALSE)))</f>
        <v>37.090799052071162</v>
      </c>
      <c r="K32" s="22">
        <f>'AVG WE'!K9*IF(R3="East",(IF(AND($A32&gt;7,$A32&lt;24),HLOOKUP(K$29,$C$8:$N$10,2,FALSE),HLOOKUP(K$29,$C$8:$N$10,3,FALSE))),IF(AND($A32&gt;6,$A32&lt;23),HLOOKUP(K$29,$C$8:$N$10,2,FALSE),HLOOKUP(K$29,$C$8:$N$10,3,FALSE)))</f>
        <v>46.354908513111653</v>
      </c>
      <c r="L32" s="22">
        <f>'AVG WE'!L9*IF(S3="East",(IF(AND($A32&gt;7,$A32&lt;24),HLOOKUP(L$29,$C$8:$N$10,2,FALSE),HLOOKUP(L$29,$C$8:$N$10,3,FALSE))),IF(AND($A32&gt;6,$A32&lt;23),HLOOKUP(L$29,$C$8:$N$10,2,FALSE),HLOOKUP(L$29,$C$8:$N$10,3,FALSE)))</f>
        <v>44.676634065210727</v>
      </c>
      <c r="M32" s="22">
        <f>'AVG WE'!M9*IF(T3="East",(IF(AND($A32&gt;7,$A32&lt;24),HLOOKUP(M$29,$C$8:$N$10,2,FALSE),HLOOKUP(M$29,$C$8:$N$10,3,FALSE))),IF(AND($A32&gt;6,$A32&lt;23),HLOOKUP(M$29,$C$8:$N$10,2,FALSE),HLOOKUP(M$29,$C$8:$N$10,3,FALSE)))</f>
        <v>45.379851780338001</v>
      </c>
      <c r="N32" s="22">
        <f>'AVG WE'!N9*IF(U3="East",(IF(AND($A32&gt;7,$A32&lt;24),HLOOKUP(N$29,$C$8:$N$10,2,FALSE),HLOOKUP(N$29,$C$8:$N$10,3,FALSE))),IF(AND($A32&gt;6,$A32&lt;23),HLOOKUP(N$29,$C$8:$N$10,2,FALSE),HLOOKUP(N$29,$C$8:$N$10,3,FALSE)))</f>
        <v>46.493294238099701</v>
      </c>
    </row>
    <row r="33" spans="1:14" x14ac:dyDescent="0.25">
      <c r="A33" s="2">
        <v>3</v>
      </c>
      <c r="C33" s="22">
        <f>'AVG WE'!C10*IF(J4="East",(IF(AND($A33&gt;7,$A33&lt;24),HLOOKUP(C$29,$C$8:$N$10,2,FALSE),HLOOKUP(C$29,$C$8:$N$10,3,FALSE))),IF(AND($A33&gt;6,$A33&lt;23),HLOOKUP(C$29,$C$8:$N$10,2,FALSE),HLOOKUP(C$29,$C$8:$N$10,3,FALSE)))</f>
        <v>41.047906791553039</v>
      </c>
      <c r="D33" s="22">
        <f>'AVG WE'!D10*IF(K4="East",(IF(AND($A33&gt;7,$A33&lt;24),HLOOKUP(D$29,$C$8:$N$10,2,FALSE),HLOOKUP(D$29,$C$8:$N$10,3,FALSE))),IF(AND($A33&gt;6,$A33&lt;23),HLOOKUP(D$29,$C$8:$N$10,2,FALSE),HLOOKUP(D$29,$C$8:$N$10,3,FALSE)))</f>
        <v>42.429459956995188</v>
      </c>
      <c r="E33" s="22">
        <f>'AVG WE'!E10*IF(L4="East",(IF(AND($A33&gt;7,$A33&lt;24),HLOOKUP(E$29,$C$8:$N$10,2,FALSE),HLOOKUP(E$29,$C$8:$N$10,3,FALSE))),IF(AND($A33&gt;6,$A33&lt;23),HLOOKUP(E$29,$C$8:$N$10,2,FALSE),HLOOKUP(E$29,$C$8:$N$10,3,FALSE)))</f>
        <v>35.282607713184134</v>
      </c>
      <c r="F33" s="22">
        <f>'AVG WE'!F10*IF(M4="East",(IF(AND($A33&gt;7,$A33&lt;24),HLOOKUP(F$29,$C$8:$N$10,2,FALSE),HLOOKUP(F$29,$C$8:$N$10,3,FALSE))),IF(AND($A33&gt;6,$A33&lt;23),HLOOKUP(F$29,$C$8:$N$10,2,FALSE),HLOOKUP(F$29,$C$8:$N$10,3,FALSE)))</f>
        <v>32.320611667558559</v>
      </c>
      <c r="G33" s="22">
        <f>'AVG WE'!G10*IF(N4="East",(IF(AND($A33&gt;7,$A33&lt;24),HLOOKUP(G$29,$C$8:$N$10,2,FALSE),HLOOKUP(G$29,$C$8:$N$10,3,FALSE))),IF(AND($A33&gt;6,$A33&lt;23),HLOOKUP(G$29,$C$8:$N$10,2,FALSE),HLOOKUP(G$29,$C$8:$N$10,3,FALSE)))</f>
        <v>31.707429123515102</v>
      </c>
      <c r="H33" s="22">
        <f>'AVG WE'!H10*IF(O4="East",(IF(AND($A33&gt;7,$A33&lt;24),HLOOKUP(H$29,$C$8:$N$10,2,FALSE),HLOOKUP(H$29,$C$8:$N$10,3,FALSE))),IF(AND($A33&gt;6,$A33&lt;23),HLOOKUP(H$29,$C$8:$N$10,2,FALSE),HLOOKUP(H$29,$C$8:$N$10,3,FALSE)))</f>
        <v>29.36690158087309</v>
      </c>
      <c r="I33" s="22">
        <f>'AVG WE'!I10*IF(P4="East",(IF(AND($A33&gt;7,$A33&lt;24),HLOOKUP(I$29,$C$8:$N$10,2,FALSE),HLOOKUP(I$29,$C$8:$N$10,3,FALSE))),IF(AND($A33&gt;6,$A33&lt;23),HLOOKUP(I$29,$C$8:$N$10,2,FALSE),HLOOKUP(I$29,$C$8:$N$10,3,FALSE)))</f>
        <v>37.443013653151574</v>
      </c>
      <c r="J33" s="22">
        <f>'AVG WE'!J10*IF(Q4="East",(IF(AND($A33&gt;7,$A33&lt;24),HLOOKUP(J$29,$C$8:$N$10,2,FALSE),HLOOKUP(J$29,$C$8:$N$10,3,FALSE))),IF(AND($A33&gt;6,$A33&lt;23),HLOOKUP(J$29,$C$8:$N$10,2,FALSE),HLOOKUP(J$29,$C$8:$N$10,3,FALSE)))</f>
        <v>34.478033305889419</v>
      </c>
      <c r="K33" s="22">
        <f>'AVG WE'!K10*IF(R4="East",(IF(AND($A33&gt;7,$A33&lt;24),HLOOKUP(K$29,$C$8:$N$10,2,FALSE),HLOOKUP(K$29,$C$8:$N$10,3,FALSE))),IF(AND($A33&gt;6,$A33&lt;23),HLOOKUP(K$29,$C$8:$N$10,2,FALSE),HLOOKUP(K$29,$C$8:$N$10,3,FALSE)))</f>
        <v>42.736543025755608</v>
      </c>
      <c r="L33" s="22">
        <f>'AVG WE'!L10*IF(S4="East",(IF(AND($A33&gt;7,$A33&lt;24),HLOOKUP(L$29,$C$8:$N$10,2,FALSE),HLOOKUP(L$29,$C$8:$N$10,3,FALSE))),IF(AND($A33&gt;6,$A33&lt;23),HLOOKUP(L$29,$C$8:$N$10,2,FALSE),HLOOKUP(L$29,$C$8:$N$10,3,FALSE)))</f>
        <v>41.971590600716141</v>
      </c>
      <c r="M33" s="22">
        <f>'AVG WE'!M10*IF(T4="East",(IF(AND($A33&gt;7,$A33&lt;24),HLOOKUP(M$29,$C$8:$N$10,2,FALSE),HLOOKUP(M$29,$C$8:$N$10,3,FALSE))),IF(AND($A33&gt;6,$A33&lt;23),HLOOKUP(M$29,$C$8:$N$10,2,FALSE),HLOOKUP(M$29,$C$8:$N$10,3,FALSE)))</f>
        <v>44.061699516650343</v>
      </c>
      <c r="N33" s="22">
        <f>'AVG WE'!N10*IF(U4="East",(IF(AND($A33&gt;7,$A33&lt;24),HLOOKUP(N$29,$C$8:$N$10,2,FALSE),HLOOKUP(N$29,$C$8:$N$10,3,FALSE))),IF(AND($A33&gt;6,$A33&lt;23),HLOOKUP(N$29,$C$8:$N$10,2,FALSE),HLOOKUP(N$29,$C$8:$N$10,3,FALSE)))</f>
        <v>44.618483038298216</v>
      </c>
    </row>
    <row r="34" spans="1:14" x14ac:dyDescent="0.25">
      <c r="A34" s="2">
        <v>4</v>
      </c>
      <c r="C34" s="22">
        <f>'AVG WE'!C11*IF(J5="East",(IF(AND($A34&gt;7,$A34&lt;24),HLOOKUP(C$29,$C$8:$N$10,2,FALSE),HLOOKUP(C$29,$C$8:$N$10,3,FALSE))),IF(AND($A34&gt;6,$A34&lt;23),HLOOKUP(C$29,$C$8:$N$10,2,FALSE),HLOOKUP(C$29,$C$8:$N$10,3,FALSE)))</f>
        <v>39.469672352984887</v>
      </c>
      <c r="D34" s="22">
        <f>'AVG WE'!D11*IF(K5="East",(IF(AND($A34&gt;7,$A34&lt;24),HLOOKUP(D$29,$C$8:$N$10,2,FALSE),HLOOKUP(D$29,$C$8:$N$10,3,FALSE))),IF(AND($A34&gt;6,$A34&lt;23),HLOOKUP(D$29,$C$8:$N$10,2,FALSE),HLOOKUP(D$29,$C$8:$N$10,3,FALSE)))</f>
        <v>41.638479632260015</v>
      </c>
      <c r="E34" s="22">
        <f>'AVG WE'!E11*IF(L5="East",(IF(AND($A34&gt;7,$A34&lt;24),HLOOKUP(E$29,$C$8:$N$10,2,FALSE),HLOOKUP(E$29,$C$8:$N$10,3,FALSE))),IF(AND($A34&gt;6,$A34&lt;23),HLOOKUP(E$29,$C$8:$N$10,2,FALSE),HLOOKUP(E$29,$C$8:$N$10,3,FALSE)))</f>
        <v>34.933764407226484</v>
      </c>
      <c r="F34" s="22">
        <f>'AVG WE'!F11*IF(M5="East",(IF(AND($A34&gt;7,$A34&lt;24),HLOOKUP(F$29,$C$8:$N$10,2,FALSE),HLOOKUP(F$29,$C$8:$N$10,3,FALSE))),IF(AND($A34&gt;6,$A34&lt;23),HLOOKUP(F$29,$C$8:$N$10,2,FALSE),HLOOKUP(F$29,$C$8:$N$10,3,FALSE)))</f>
        <v>31.970368240930807</v>
      </c>
      <c r="G34" s="22">
        <f>'AVG WE'!G11*IF(N5="East",(IF(AND($A34&gt;7,$A34&lt;24),HLOOKUP(G$29,$C$8:$N$10,2,FALSE),HLOOKUP(G$29,$C$8:$N$10,3,FALSE))),IF(AND($A34&gt;6,$A34&lt;23),HLOOKUP(G$29,$C$8:$N$10,2,FALSE),HLOOKUP(G$29,$C$8:$N$10,3,FALSE)))</f>
        <v>30.217018156914243</v>
      </c>
      <c r="H34" s="22">
        <f>'AVG WE'!H11*IF(O5="East",(IF(AND($A34&gt;7,$A34&lt;24),HLOOKUP(H$29,$C$8:$N$10,2,FALSE),HLOOKUP(H$29,$C$8:$N$10,3,FALSE))),IF(AND($A34&gt;6,$A34&lt;23),HLOOKUP(H$29,$C$8:$N$10,2,FALSE),HLOOKUP(H$29,$C$8:$N$10,3,FALSE)))</f>
        <v>27.855010113047097</v>
      </c>
      <c r="I34" s="22">
        <f>'AVG WE'!I11*IF(P5="East",(IF(AND($A34&gt;7,$A34&lt;24),HLOOKUP(I$29,$C$8:$N$10,2,FALSE),HLOOKUP(I$29,$C$8:$N$10,3,FALSE))),IF(AND($A34&gt;6,$A34&lt;23),HLOOKUP(I$29,$C$8:$N$10,2,FALSE),HLOOKUP(I$29,$C$8:$N$10,3,FALSE)))</f>
        <v>36.06775806130404</v>
      </c>
      <c r="J34" s="22">
        <f>'AVG WE'!J11*IF(Q5="East",(IF(AND($A34&gt;7,$A34&lt;24),HLOOKUP(J$29,$C$8:$N$10,2,FALSE),HLOOKUP(J$29,$C$8:$N$10,3,FALSE))),IF(AND($A34&gt;6,$A34&lt;23),HLOOKUP(J$29,$C$8:$N$10,2,FALSE),HLOOKUP(J$29,$C$8:$N$10,3,FALSE)))</f>
        <v>33.454909250204068</v>
      </c>
      <c r="K34" s="22">
        <f>'AVG WE'!K11*IF(R5="East",(IF(AND($A34&gt;7,$A34&lt;24),HLOOKUP(K$29,$C$8:$N$10,2,FALSE),HLOOKUP(K$29,$C$8:$N$10,3,FALSE))),IF(AND($A34&gt;6,$A34&lt;23),HLOOKUP(K$29,$C$8:$N$10,2,FALSE),HLOOKUP(K$29,$C$8:$N$10,3,FALSE)))</f>
        <v>41.721996623867973</v>
      </c>
      <c r="L34" s="22">
        <f>'AVG WE'!L11*IF(S5="East",(IF(AND($A34&gt;7,$A34&lt;24),HLOOKUP(L$29,$C$8:$N$10,2,FALSE),HLOOKUP(L$29,$C$8:$N$10,3,FALSE))),IF(AND($A34&gt;6,$A34&lt;23),HLOOKUP(L$29,$C$8:$N$10,2,FALSE),HLOOKUP(L$29,$C$8:$N$10,3,FALSE)))</f>
        <v>40.891712708719893</v>
      </c>
      <c r="M34" s="22">
        <f>'AVG WE'!M11*IF(T5="East",(IF(AND($A34&gt;7,$A34&lt;24),HLOOKUP(M$29,$C$8:$N$10,2,FALSE),HLOOKUP(M$29,$C$8:$N$10,3,FALSE))),IF(AND($A34&gt;6,$A34&lt;23),HLOOKUP(M$29,$C$8:$N$10,2,FALSE),HLOOKUP(M$29,$C$8:$N$10,3,FALSE)))</f>
        <v>43.591933244238845</v>
      </c>
      <c r="N34" s="22">
        <f>'AVG WE'!N11*IF(U5="East",(IF(AND($A34&gt;7,$A34&lt;24),HLOOKUP(N$29,$C$8:$N$10,2,FALSE),HLOOKUP(N$29,$C$8:$N$10,3,FALSE))),IF(AND($A34&gt;6,$A34&lt;23),HLOOKUP(N$29,$C$8:$N$10,2,FALSE),HLOOKUP(N$29,$C$8:$N$10,3,FALSE)))</f>
        <v>44.54175023402869</v>
      </c>
    </row>
    <row r="35" spans="1:14" x14ac:dyDescent="0.25">
      <c r="A35" s="2">
        <v>5</v>
      </c>
      <c r="C35" s="22">
        <f>'AVG WE'!C12*IF(J6="East",(IF(AND($A35&gt;7,$A35&lt;24),HLOOKUP(C$29,$C$8:$N$10,2,FALSE),HLOOKUP(C$29,$C$8:$N$10,3,FALSE))),IF(AND($A35&gt;6,$A35&lt;23),HLOOKUP(C$29,$C$8:$N$10,2,FALSE),HLOOKUP(C$29,$C$8:$N$10,3,FALSE)))</f>
        <v>40.076870327983073</v>
      </c>
      <c r="D35" s="22">
        <f>'AVG WE'!D12*IF(K6="East",(IF(AND($A35&gt;7,$A35&lt;24),HLOOKUP(D$29,$C$8:$N$10,2,FALSE),HLOOKUP(D$29,$C$8:$N$10,3,FALSE))),IF(AND($A35&gt;6,$A35&lt;23),HLOOKUP(D$29,$C$8:$N$10,2,FALSE),HLOOKUP(D$29,$C$8:$N$10,3,FALSE)))</f>
        <v>41.929315640949568</v>
      </c>
      <c r="E35" s="22">
        <f>'AVG WE'!E12*IF(L6="East",(IF(AND($A35&gt;7,$A35&lt;24),HLOOKUP(E$29,$C$8:$N$10,2,FALSE),HLOOKUP(E$29,$C$8:$N$10,3,FALSE))),IF(AND($A35&gt;6,$A35&lt;23),HLOOKUP(E$29,$C$8:$N$10,2,FALSE),HLOOKUP(E$29,$C$8:$N$10,3,FALSE)))</f>
        <v>38.016794499865007</v>
      </c>
      <c r="F35" s="22">
        <f>'AVG WE'!F12*IF(M6="East",(IF(AND($A35&gt;7,$A35&lt;24),HLOOKUP(F$29,$C$8:$N$10,2,FALSE),HLOOKUP(F$29,$C$8:$N$10,3,FALSE))),IF(AND($A35&gt;6,$A35&lt;23),HLOOKUP(F$29,$C$8:$N$10,2,FALSE),HLOOKUP(F$29,$C$8:$N$10,3,FALSE)))</f>
        <v>33.248167360312344</v>
      </c>
      <c r="G35" s="22">
        <f>'AVG WE'!G12*IF(N6="East",(IF(AND($A35&gt;7,$A35&lt;24),HLOOKUP(G$29,$C$8:$N$10,2,FALSE),HLOOKUP(G$29,$C$8:$N$10,3,FALSE))),IF(AND($A35&gt;6,$A35&lt;23),HLOOKUP(G$29,$C$8:$N$10,2,FALSE),HLOOKUP(G$29,$C$8:$N$10,3,FALSE)))</f>
        <v>28.844331319746708</v>
      </c>
      <c r="H35" s="22">
        <f>'AVG WE'!H12*IF(O6="East",(IF(AND($A35&gt;7,$A35&lt;24),HLOOKUP(H$29,$C$8:$N$10,2,FALSE),HLOOKUP(H$29,$C$8:$N$10,3,FALSE))),IF(AND($A35&gt;6,$A35&lt;23),HLOOKUP(H$29,$C$8:$N$10,2,FALSE),HLOOKUP(H$29,$C$8:$N$10,3,FALSE)))</f>
        <v>25.293003682353614</v>
      </c>
      <c r="I35" s="22">
        <f>'AVG WE'!I12*IF(P6="East",(IF(AND($A35&gt;7,$A35&lt;24),HLOOKUP(I$29,$C$8:$N$10,2,FALSE),HLOOKUP(I$29,$C$8:$N$10,3,FALSE))),IF(AND($A35&gt;6,$A35&lt;23),HLOOKUP(I$29,$C$8:$N$10,2,FALSE),HLOOKUP(I$29,$C$8:$N$10,3,FALSE)))</f>
        <v>36.693546388363906</v>
      </c>
      <c r="J35" s="22">
        <f>'AVG WE'!J12*IF(Q6="East",(IF(AND($A35&gt;7,$A35&lt;24),HLOOKUP(J$29,$C$8:$N$10,2,FALSE),HLOOKUP(J$29,$C$8:$N$10,3,FALSE))),IF(AND($A35&gt;6,$A35&lt;23),HLOOKUP(J$29,$C$8:$N$10,2,FALSE),HLOOKUP(J$29,$C$8:$N$10,3,FALSE)))</f>
        <v>33.343045916101502</v>
      </c>
      <c r="K35" s="22">
        <f>'AVG WE'!K12*IF(R6="East",(IF(AND($A35&gt;7,$A35&lt;24),HLOOKUP(K$29,$C$8:$N$10,2,FALSE),HLOOKUP(K$29,$C$8:$N$10,3,FALSE))),IF(AND($A35&gt;6,$A35&lt;23),HLOOKUP(K$29,$C$8:$N$10,2,FALSE),HLOOKUP(K$29,$C$8:$N$10,3,FALSE)))</f>
        <v>41.997069672086582</v>
      </c>
      <c r="L35" s="22">
        <f>'AVG WE'!L12*IF(S6="East",(IF(AND($A35&gt;7,$A35&lt;24),HLOOKUP(L$29,$C$8:$N$10,2,FALSE),HLOOKUP(L$29,$C$8:$N$10,3,FALSE))),IF(AND($A35&gt;6,$A35&lt;23),HLOOKUP(L$29,$C$8:$N$10,2,FALSE),HLOOKUP(L$29,$C$8:$N$10,3,FALSE)))</f>
        <v>41.011806073697187</v>
      </c>
      <c r="M35" s="22">
        <f>'AVG WE'!M12*IF(T6="East",(IF(AND($A35&gt;7,$A35&lt;24),HLOOKUP(M$29,$C$8:$N$10,2,FALSE),HLOOKUP(M$29,$C$8:$N$10,3,FALSE))),IF(AND($A35&gt;6,$A35&lt;23),HLOOKUP(M$29,$C$8:$N$10,2,FALSE),HLOOKUP(M$29,$C$8:$N$10,3,FALSE)))</f>
        <v>44.504196247103408</v>
      </c>
      <c r="N35" s="22">
        <f>'AVG WE'!N12*IF(U6="East",(IF(AND($A35&gt;7,$A35&lt;24),HLOOKUP(N$29,$C$8:$N$10,2,FALSE),HLOOKUP(N$29,$C$8:$N$10,3,FALSE))),IF(AND($A35&gt;6,$A35&lt;23),HLOOKUP(N$29,$C$8:$N$10,2,FALSE),HLOOKUP(N$29,$C$8:$N$10,3,FALSE)))</f>
        <v>44.576451036586462</v>
      </c>
    </row>
    <row r="36" spans="1:14" x14ac:dyDescent="0.25">
      <c r="A36" s="2">
        <v>6</v>
      </c>
      <c r="C36" s="22">
        <f>'AVG WE'!C13*IF(J7="East",(IF(AND($A36&gt;7,$A36&lt;24),HLOOKUP(C$29,$C$8:$N$10,2,FALSE),HLOOKUP(C$29,$C$8:$N$10,3,FALSE))),IF(AND($A36&gt;6,$A36&lt;23),HLOOKUP(C$29,$C$8:$N$10,2,FALSE),HLOOKUP(C$29,$C$8:$N$10,3,FALSE)))</f>
        <v>40.713869868515516</v>
      </c>
      <c r="D36" s="22">
        <f>'AVG WE'!D13*IF(K7="East",(IF(AND($A36&gt;7,$A36&lt;24),HLOOKUP(D$29,$C$8:$N$10,2,FALSE),HLOOKUP(D$29,$C$8:$N$10,3,FALSE))),IF(AND($A36&gt;6,$A36&lt;23),HLOOKUP(D$29,$C$8:$N$10,2,FALSE),HLOOKUP(D$29,$C$8:$N$10,3,FALSE)))</f>
        <v>41.578973028600657</v>
      </c>
      <c r="E36" s="22">
        <f>'AVG WE'!E13*IF(L7="East",(IF(AND($A36&gt;7,$A36&lt;24),HLOOKUP(E$29,$C$8:$N$10,2,FALSE),HLOOKUP(E$29,$C$8:$N$10,3,FALSE))),IF(AND($A36&gt;6,$A36&lt;23),HLOOKUP(E$29,$C$8:$N$10,2,FALSE),HLOOKUP(E$29,$C$8:$N$10,3,FALSE)))</f>
        <v>42.291143462108906</v>
      </c>
      <c r="F36" s="22">
        <f>'AVG WE'!F13*IF(M7="East",(IF(AND($A36&gt;7,$A36&lt;24),HLOOKUP(F$29,$C$8:$N$10,2,FALSE),HLOOKUP(F$29,$C$8:$N$10,3,FALSE))),IF(AND($A36&gt;6,$A36&lt;23),HLOOKUP(F$29,$C$8:$N$10,2,FALSE),HLOOKUP(F$29,$C$8:$N$10,3,FALSE)))</f>
        <v>37.658358968679515</v>
      </c>
      <c r="G36" s="22">
        <f>'AVG WE'!G13*IF(N7="East",(IF(AND($A36&gt;7,$A36&lt;24),HLOOKUP(G$29,$C$8:$N$10,2,FALSE),HLOOKUP(G$29,$C$8:$N$10,3,FALSE))),IF(AND($A36&gt;6,$A36&lt;23),HLOOKUP(G$29,$C$8:$N$10,2,FALSE),HLOOKUP(G$29,$C$8:$N$10,3,FALSE)))</f>
        <v>28.647597920680102</v>
      </c>
      <c r="H36" s="22">
        <f>'AVG WE'!H13*IF(O7="East",(IF(AND($A36&gt;7,$A36&lt;24),HLOOKUP(H$29,$C$8:$N$10,2,FALSE),HLOOKUP(H$29,$C$8:$N$10,3,FALSE))),IF(AND($A36&gt;6,$A36&lt;23),HLOOKUP(H$29,$C$8:$N$10,2,FALSE),HLOOKUP(H$29,$C$8:$N$10,3,FALSE)))</f>
        <v>22.68833534451386</v>
      </c>
      <c r="I36" s="22">
        <f>'AVG WE'!I13*IF(P7="East",(IF(AND($A36&gt;7,$A36&lt;24),HLOOKUP(I$29,$C$8:$N$10,2,FALSE),HLOOKUP(I$29,$C$8:$N$10,3,FALSE))),IF(AND($A36&gt;6,$A36&lt;23),HLOOKUP(I$29,$C$8:$N$10,2,FALSE),HLOOKUP(I$29,$C$8:$N$10,3,FALSE)))</f>
        <v>32.384338731414452</v>
      </c>
      <c r="J36" s="22">
        <f>'AVG WE'!J13*IF(Q7="East",(IF(AND($A36&gt;7,$A36&lt;24),HLOOKUP(J$29,$C$8:$N$10,2,FALSE),HLOOKUP(J$29,$C$8:$N$10,3,FALSE))),IF(AND($A36&gt;6,$A36&lt;23),HLOOKUP(J$29,$C$8:$N$10,2,FALSE),HLOOKUP(J$29,$C$8:$N$10,3,FALSE)))</f>
        <v>33.330944351367279</v>
      </c>
      <c r="K36" s="22">
        <f>'AVG WE'!K13*IF(R7="East",(IF(AND($A36&gt;7,$A36&lt;24),HLOOKUP(K$29,$C$8:$N$10,2,FALSE),HLOOKUP(K$29,$C$8:$N$10,3,FALSE))),IF(AND($A36&gt;6,$A36&lt;23),HLOOKUP(K$29,$C$8:$N$10,2,FALSE),HLOOKUP(K$29,$C$8:$N$10,3,FALSE)))</f>
        <v>42.979593658315082</v>
      </c>
      <c r="L36" s="22">
        <f>'AVG WE'!L13*IF(S7="East",(IF(AND($A36&gt;7,$A36&lt;24),HLOOKUP(L$29,$C$8:$N$10,2,FALSE),HLOOKUP(L$29,$C$8:$N$10,3,FALSE))),IF(AND($A36&gt;6,$A36&lt;23),HLOOKUP(L$29,$C$8:$N$10,2,FALSE),HLOOKUP(L$29,$C$8:$N$10,3,FALSE)))</f>
        <v>42.289724707720325</v>
      </c>
      <c r="M36" s="22">
        <f>'AVG WE'!M13*IF(T7="East",(IF(AND($A36&gt;7,$A36&lt;24),HLOOKUP(M$29,$C$8:$N$10,2,FALSE),HLOOKUP(M$29,$C$8:$N$10,3,FALSE))),IF(AND($A36&gt;6,$A36&lt;23),HLOOKUP(M$29,$C$8:$N$10,2,FALSE),HLOOKUP(M$29,$C$8:$N$10,3,FALSE)))</f>
        <v>45.468481753441445</v>
      </c>
      <c r="N36" s="22">
        <f>'AVG WE'!N13*IF(U7="East",(IF(AND($A36&gt;7,$A36&lt;24),HLOOKUP(N$29,$C$8:$N$10,2,FALSE),HLOOKUP(N$29,$C$8:$N$10,3,FALSE))),IF(AND($A36&gt;6,$A36&lt;23),HLOOKUP(N$29,$C$8:$N$10,2,FALSE),HLOOKUP(N$29,$C$8:$N$10,3,FALSE)))</f>
        <v>46.947885045188833</v>
      </c>
    </row>
    <row r="37" spans="1:14" x14ac:dyDescent="0.25">
      <c r="A37" s="2">
        <v>7</v>
      </c>
      <c r="C37" s="22">
        <f>'AVG WE'!C14*IF(J8="East",(IF(AND($A37&gt;7,$A37&lt;24),HLOOKUP(C$29,$C$8:$N$10,2,FALSE),HLOOKUP(C$29,$C$8:$N$10,3,FALSE))),IF(AND($A37&gt;6,$A37&lt;23),HLOOKUP(C$29,$C$8:$N$10,2,FALSE),HLOOKUP(C$29,$C$8:$N$10,3,FALSE)))</f>
        <v>41.138237696719756</v>
      </c>
      <c r="D37" s="22">
        <f>'AVG WE'!D14*IF(K8="East",(IF(AND($A37&gt;7,$A37&lt;24),HLOOKUP(D$29,$C$8:$N$10,2,FALSE),HLOOKUP(D$29,$C$8:$N$10,3,FALSE))),IF(AND($A37&gt;6,$A37&lt;23),HLOOKUP(D$29,$C$8:$N$10,2,FALSE),HLOOKUP(D$29,$C$8:$N$10,3,FALSE)))</f>
        <v>43.287013430996772</v>
      </c>
      <c r="E37" s="22">
        <f>'AVG WE'!E14*IF(L8="East",(IF(AND($A37&gt;7,$A37&lt;24),HLOOKUP(E$29,$C$8:$N$10,2,FALSE),HLOOKUP(E$29,$C$8:$N$10,3,FALSE))),IF(AND($A37&gt;6,$A37&lt;23),HLOOKUP(E$29,$C$8:$N$10,2,FALSE),HLOOKUP(E$29,$C$8:$N$10,3,FALSE)))</f>
        <v>43.119225506075828</v>
      </c>
      <c r="F37" s="22">
        <f>'AVG WE'!F14*IF(M8="East",(IF(AND($A37&gt;7,$A37&lt;24),HLOOKUP(F$29,$C$8:$N$10,2,FALSE),HLOOKUP(F$29,$C$8:$N$10,3,FALSE))),IF(AND($A37&gt;6,$A37&lt;23),HLOOKUP(F$29,$C$8:$N$10,2,FALSE),HLOOKUP(F$29,$C$8:$N$10,3,FALSE)))</f>
        <v>43.40010311110963</v>
      </c>
      <c r="G37" s="22">
        <f>'AVG WE'!G14*IF(N8="East",(IF(AND($A37&gt;7,$A37&lt;24),HLOOKUP(G$29,$C$8:$N$10,2,FALSE),HLOOKUP(G$29,$C$8:$N$10,3,FALSE))),IF(AND($A37&gt;6,$A37&lt;23),HLOOKUP(G$29,$C$8:$N$10,2,FALSE),HLOOKUP(G$29,$C$8:$N$10,3,FALSE)))</f>
        <v>30.934406050558238</v>
      </c>
      <c r="H37" s="22">
        <f>'AVG WE'!H14*IF(O8="East",(IF(AND($A37&gt;7,$A37&lt;24),HLOOKUP(H$29,$C$8:$N$10,2,FALSE),HLOOKUP(H$29,$C$8:$N$10,3,FALSE))),IF(AND($A37&gt;6,$A37&lt;23),HLOOKUP(H$29,$C$8:$N$10,2,FALSE),HLOOKUP(H$29,$C$8:$N$10,3,FALSE)))</f>
        <v>24.903849628198653</v>
      </c>
      <c r="I37" s="22">
        <f>'AVG WE'!I14*IF(P8="East",(IF(AND($A37&gt;7,$A37&lt;24),HLOOKUP(I$29,$C$8:$N$10,2,FALSE),HLOOKUP(I$29,$C$8:$N$10,3,FALSE))),IF(AND($A37&gt;6,$A37&lt;23),HLOOKUP(I$29,$C$8:$N$10,2,FALSE),HLOOKUP(I$29,$C$8:$N$10,3,FALSE)))</f>
        <v>23.52349148493985</v>
      </c>
      <c r="J37" s="22">
        <f>'AVG WE'!J14*IF(Q8="East",(IF(AND($A37&gt;7,$A37&lt;24),HLOOKUP(J$29,$C$8:$N$10,2,FALSE),HLOOKUP(J$29,$C$8:$N$10,3,FALSE))),IF(AND($A37&gt;6,$A37&lt;23),HLOOKUP(J$29,$C$8:$N$10,2,FALSE),HLOOKUP(J$29,$C$8:$N$10,3,FALSE)))</f>
        <v>27.556184665695525</v>
      </c>
      <c r="K37" s="22">
        <f>'AVG WE'!K14*IF(R8="East",(IF(AND($A37&gt;7,$A37&lt;24),HLOOKUP(K$29,$C$8:$N$10,2,FALSE),HLOOKUP(K$29,$C$8:$N$10,3,FALSE))),IF(AND($A37&gt;6,$A37&lt;23),HLOOKUP(K$29,$C$8:$N$10,2,FALSE),HLOOKUP(K$29,$C$8:$N$10,3,FALSE)))</f>
        <v>35.732747489166847</v>
      </c>
      <c r="L37" s="22">
        <f>'AVG WE'!L14*IF(S8="East",(IF(AND($A37&gt;7,$A37&lt;24),HLOOKUP(L$29,$C$8:$N$10,2,FALSE),HLOOKUP(L$29,$C$8:$N$10,3,FALSE))),IF(AND($A37&gt;6,$A37&lt;23),HLOOKUP(L$29,$C$8:$N$10,2,FALSE),HLOOKUP(L$29,$C$8:$N$10,3,FALSE)))</f>
        <v>44.91662542227953</v>
      </c>
      <c r="M37" s="22">
        <f>'AVG WE'!M14*IF(T8="East",(IF(AND($A37&gt;7,$A37&lt;24),HLOOKUP(M$29,$C$8:$N$10,2,FALSE),HLOOKUP(M$29,$C$8:$N$10,3,FALSE))),IF(AND($A37&gt;6,$A37&lt;23),HLOOKUP(M$29,$C$8:$N$10,2,FALSE),HLOOKUP(M$29,$C$8:$N$10,3,FALSE)))</f>
        <v>43.465857290345959</v>
      </c>
      <c r="N37" s="22">
        <f>'AVG WE'!N14*IF(U8="East",(IF(AND($A37&gt;7,$A37&lt;24),HLOOKUP(N$29,$C$8:$N$10,2,FALSE),HLOOKUP(N$29,$C$8:$N$10,3,FALSE))),IF(AND($A37&gt;6,$A37&lt;23),HLOOKUP(N$29,$C$8:$N$10,2,FALSE),HLOOKUP(N$29,$C$8:$N$10,3,FALSE)))</f>
        <v>45.932779396419221</v>
      </c>
    </row>
    <row r="38" spans="1:14" x14ac:dyDescent="0.25">
      <c r="A38" s="2">
        <v>8</v>
      </c>
      <c r="C38" s="22">
        <f>'AVG WE'!C15*IF(J9="East",(IF(AND($A38&gt;7,$A38&lt;24),HLOOKUP(C$29,$C$8:$N$10,2,FALSE),HLOOKUP(C$29,$C$8:$N$10,3,FALSE))),IF(AND($A38&gt;6,$A38&lt;23),HLOOKUP(C$29,$C$8:$N$10,2,FALSE),HLOOKUP(C$29,$C$8:$N$10,3,FALSE)))</f>
        <v>47.710786396247272</v>
      </c>
      <c r="D38" s="22">
        <f>'AVG WE'!D15*IF(K9="East",(IF(AND($A38&gt;7,$A38&lt;24),HLOOKUP(D$29,$C$8:$N$10,2,FALSE),HLOOKUP(D$29,$C$8:$N$10,3,FALSE))),IF(AND($A38&gt;6,$A38&lt;23),HLOOKUP(D$29,$C$8:$N$10,2,FALSE),HLOOKUP(D$29,$C$8:$N$10,3,FALSE)))</f>
        <v>49.620899077092432</v>
      </c>
      <c r="E38" s="22">
        <f>'AVG WE'!E15*IF(L9="East",(IF(AND($A38&gt;7,$A38&lt;24),HLOOKUP(E$29,$C$8:$N$10,2,FALSE),HLOOKUP(E$29,$C$8:$N$10,3,FALSE))),IF(AND($A38&gt;6,$A38&lt;23),HLOOKUP(E$29,$C$8:$N$10,2,FALSE),HLOOKUP(E$29,$C$8:$N$10,3,FALSE)))</f>
        <v>47.949708695832186</v>
      </c>
      <c r="F38" s="22">
        <f>'AVG WE'!F15*IF(M9="East",(IF(AND($A38&gt;7,$A38&lt;24),HLOOKUP(F$29,$C$8:$N$10,2,FALSE),HLOOKUP(F$29,$C$8:$N$10,3,FALSE))),IF(AND($A38&gt;6,$A38&lt;23),HLOOKUP(F$29,$C$8:$N$10,2,FALSE),HLOOKUP(F$29,$C$8:$N$10,3,FALSE)))</f>
        <v>49.390081383701748</v>
      </c>
      <c r="G38" s="22">
        <f>'AVG WE'!G15*IF(N9="East",(IF(AND($A38&gt;7,$A38&lt;24),HLOOKUP(G$29,$C$8:$N$10,2,FALSE),HLOOKUP(G$29,$C$8:$N$10,3,FALSE))),IF(AND($A38&gt;6,$A38&lt;23),HLOOKUP(G$29,$C$8:$N$10,2,FALSE),HLOOKUP(G$29,$C$8:$N$10,3,FALSE)))</f>
        <v>43.292017187041786</v>
      </c>
      <c r="H38" s="22">
        <f>'AVG WE'!H15*IF(O9="East",(IF(AND($A38&gt;7,$A38&lt;24),HLOOKUP(H$29,$C$8:$N$10,2,FALSE),HLOOKUP(H$29,$C$8:$N$10,3,FALSE))),IF(AND($A38&gt;6,$A38&lt;23),HLOOKUP(H$29,$C$8:$N$10,2,FALSE),HLOOKUP(H$29,$C$8:$N$10,3,FALSE)))</f>
        <v>32.497290265817078</v>
      </c>
      <c r="I38" s="22">
        <f>'AVG WE'!I15*IF(P9="East",(IF(AND($A38&gt;7,$A38&lt;24),HLOOKUP(I$29,$C$8:$N$10,2,FALSE),HLOOKUP(I$29,$C$8:$N$10,3,FALSE))),IF(AND($A38&gt;6,$A38&lt;23),HLOOKUP(I$29,$C$8:$N$10,2,FALSE),HLOOKUP(I$29,$C$8:$N$10,3,FALSE)))</f>
        <v>30.832596994590329</v>
      </c>
      <c r="J38" s="22">
        <f>'AVG WE'!J15*IF(Q9="East",(IF(AND($A38&gt;7,$A38&lt;24),HLOOKUP(J$29,$C$8:$N$10,2,FALSE),HLOOKUP(J$29,$C$8:$N$10,3,FALSE))),IF(AND($A38&gt;6,$A38&lt;23),HLOOKUP(J$29,$C$8:$N$10,2,FALSE),HLOOKUP(J$29,$C$8:$N$10,3,FALSE)))</f>
        <v>34.253412254236096</v>
      </c>
      <c r="K38" s="22">
        <f>'AVG WE'!K15*IF(R9="East",(IF(AND($A38&gt;7,$A38&lt;24),HLOOKUP(K$29,$C$8:$N$10,2,FALSE),HLOOKUP(K$29,$C$8:$N$10,3,FALSE))),IF(AND($A38&gt;6,$A38&lt;23),HLOOKUP(K$29,$C$8:$N$10,2,FALSE),HLOOKUP(K$29,$C$8:$N$10,3,FALSE)))</f>
        <v>41.02194021610935</v>
      </c>
      <c r="L38" s="22">
        <f>'AVG WE'!L15*IF(S9="East",(IF(AND($A38&gt;7,$A38&lt;24),HLOOKUP(L$29,$C$8:$N$10,2,FALSE),HLOOKUP(L$29,$C$8:$N$10,3,FALSE))),IF(AND($A38&gt;6,$A38&lt;23),HLOOKUP(L$29,$C$8:$N$10,2,FALSE),HLOOKUP(L$29,$C$8:$N$10,3,FALSE)))</f>
        <v>43.235664238461901</v>
      </c>
      <c r="M38" s="22">
        <f>'AVG WE'!M15*IF(T9="East",(IF(AND($A38&gt;7,$A38&lt;24),HLOOKUP(M$29,$C$8:$N$10,2,FALSE),HLOOKUP(M$29,$C$8:$N$10,3,FALSE))),IF(AND($A38&gt;6,$A38&lt;23),HLOOKUP(M$29,$C$8:$N$10,2,FALSE),HLOOKUP(M$29,$C$8:$N$10,3,FALSE)))</f>
        <v>47.094938777684639</v>
      </c>
      <c r="N38" s="22">
        <f>'AVG WE'!N15*IF(U9="East",(IF(AND($A38&gt;7,$A38&lt;24),HLOOKUP(N$29,$C$8:$N$10,2,FALSE),HLOOKUP(N$29,$C$8:$N$10,3,FALSE))),IF(AND($A38&gt;6,$A38&lt;23),HLOOKUP(N$29,$C$8:$N$10,2,FALSE),HLOOKUP(N$29,$C$8:$N$10,3,FALSE)))</f>
        <v>47.778263577539192</v>
      </c>
    </row>
    <row r="39" spans="1:14" x14ac:dyDescent="0.25">
      <c r="A39" s="2">
        <v>9</v>
      </c>
      <c r="C39" s="22">
        <f>'AVG WE'!C16*IF(J10="East",(IF(AND($A39&gt;7,$A39&lt;24),HLOOKUP(C$29,$C$8:$N$10,2,FALSE),HLOOKUP(C$29,$C$8:$N$10,3,FALSE))),IF(AND($A39&gt;6,$A39&lt;23),HLOOKUP(C$29,$C$8:$N$10,2,FALSE),HLOOKUP(C$29,$C$8:$N$10,3,FALSE)))</f>
        <v>53.082894348124753</v>
      </c>
      <c r="D39" s="22">
        <f>'AVG WE'!D16*IF(K10="East",(IF(AND($A39&gt;7,$A39&lt;24),HLOOKUP(D$29,$C$8:$N$10,2,FALSE),HLOOKUP(D$29,$C$8:$N$10,3,FALSE))),IF(AND($A39&gt;6,$A39&lt;23),HLOOKUP(D$29,$C$8:$N$10,2,FALSE),HLOOKUP(D$29,$C$8:$N$10,3,FALSE)))</f>
        <v>53.185555121985061</v>
      </c>
      <c r="E39" s="22">
        <f>'AVG WE'!E16*IF(L10="East",(IF(AND($A39&gt;7,$A39&lt;24),HLOOKUP(E$29,$C$8:$N$10,2,FALSE),HLOOKUP(E$29,$C$8:$N$10,3,FALSE))),IF(AND($A39&gt;6,$A39&lt;23),HLOOKUP(E$29,$C$8:$N$10,2,FALSE),HLOOKUP(E$29,$C$8:$N$10,3,FALSE)))</f>
        <v>52.294595218901243</v>
      </c>
      <c r="F39" s="22">
        <f>'AVG WE'!F16*IF(M10="East",(IF(AND($A39&gt;7,$A39&lt;24),HLOOKUP(F$29,$C$8:$N$10,2,FALSE),HLOOKUP(F$29,$C$8:$N$10,3,FALSE))),IF(AND($A39&gt;6,$A39&lt;23),HLOOKUP(F$29,$C$8:$N$10,2,FALSE),HLOOKUP(F$29,$C$8:$N$10,3,FALSE)))</f>
        <v>55.224082612098044</v>
      </c>
      <c r="G39" s="22">
        <f>'AVG WE'!G16*IF(N10="East",(IF(AND($A39&gt;7,$A39&lt;24),HLOOKUP(G$29,$C$8:$N$10,2,FALSE),HLOOKUP(G$29,$C$8:$N$10,3,FALSE))),IF(AND($A39&gt;6,$A39&lt;23),HLOOKUP(G$29,$C$8:$N$10,2,FALSE),HLOOKUP(G$29,$C$8:$N$10,3,FALSE)))</f>
        <v>53.847053864522906</v>
      </c>
      <c r="H39" s="22">
        <f>'AVG WE'!H16*IF(O10="East",(IF(AND($A39&gt;7,$A39&lt;24),HLOOKUP(H$29,$C$8:$N$10,2,FALSE),HLOOKUP(H$29,$C$8:$N$10,3,FALSE))),IF(AND($A39&gt;6,$A39&lt;23),HLOOKUP(H$29,$C$8:$N$10,2,FALSE),HLOOKUP(H$29,$C$8:$N$10,3,FALSE)))</f>
        <v>43.725207724213242</v>
      </c>
      <c r="I39" s="22">
        <f>'AVG WE'!I16*IF(P10="East",(IF(AND($A39&gt;7,$A39&lt;24),HLOOKUP(I$29,$C$8:$N$10,2,FALSE),HLOOKUP(I$29,$C$8:$N$10,3,FALSE))),IF(AND($A39&gt;6,$A39&lt;23),HLOOKUP(I$29,$C$8:$N$10,2,FALSE),HLOOKUP(I$29,$C$8:$N$10,3,FALSE)))</f>
        <v>40.898309236720984</v>
      </c>
      <c r="J39" s="22">
        <f>'AVG WE'!J16*IF(Q10="East",(IF(AND($A39&gt;7,$A39&lt;24),HLOOKUP(J$29,$C$8:$N$10,2,FALSE),HLOOKUP(J$29,$C$8:$N$10,3,FALSE))),IF(AND($A39&gt;6,$A39&lt;23),HLOOKUP(J$29,$C$8:$N$10,2,FALSE),HLOOKUP(J$29,$C$8:$N$10,3,FALSE)))</f>
        <v>43.460408399959839</v>
      </c>
      <c r="K39" s="22">
        <f>'AVG WE'!K16*IF(R10="East",(IF(AND($A39&gt;7,$A39&lt;24),HLOOKUP(K$29,$C$8:$N$10,2,FALSE),HLOOKUP(K$29,$C$8:$N$10,3,FALSE))),IF(AND($A39&gt;6,$A39&lt;23),HLOOKUP(K$29,$C$8:$N$10,2,FALSE),HLOOKUP(K$29,$C$8:$N$10,3,FALSE)))</f>
        <v>46.740528721780485</v>
      </c>
      <c r="L39" s="22">
        <f>'AVG WE'!L16*IF(S10="East",(IF(AND($A39&gt;7,$A39&lt;24),HLOOKUP(L$29,$C$8:$N$10,2,FALSE),HLOOKUP(L$29,$C$8:$N$10,3,FALSE))),IF(AND($A39&gt;6,$A39&lt;23),HLOOKUP(L$29,$C$8:$N$10,2,FALSE),HLOOKUP(L$29,$C$8:$N$10,3,FALSE)))</f>
        <v>47.011448585865828</v>
      </c>
      <c r="M39" s="22">
        <f>'AVG WE'!M16*IF(T10="East",(IF(AND($A39&gt;7,$A39&lt;24),HLOOKUP(M$29,$C$8:$N$10,2,FALSE),HLOOKUP(M$29,$C$8:$N$10,3,FALSE))),IF(AND($A39&gt;6,$A39&lt;23),HLOOKUP(M$29,$C$8:$N$10,2,FALSE),HLOOKUP(M$29,$C$8:$N$10,3,FALSE)))</f>
        <v>50.417062614360418</v>
      </c>
      <c r="N39" s="22">
        <f>'AVG WE'!N16*IF(U10="East",(IF(AND($A39&gt;7,$A39&lt;24),HLOOKUP(N$29,$C$8:$N$10,2,FALSE),HLOOKUP(N$29,$C$8:$N$10,3,FALSE))),IF(AND($A39&gt;6,$A39&lt;23),HLOOKUP(N$29,$C$8:$N$10,2,FALSE),HLOOKUP(N$29,$C$8:$N$10,3,FALSE)))</f>
        <v>50.537328147783825</v>
      </c>
    </row>
    <row r="40" spans="1:14" x14ac:dyDescent="0.25">
      <c r="A40" s="2">
        <v>10</v>
      </c>
      <c r="C40" s="22">
        <f>'AVG WE'!C17*IF(J11="East",(IF(AND($A40&gt;7,$A40&lt;24),HLOOKUP(C$29,$C$8:$N$10,2,FALSE),HLOOKUP(C$29,$C$8:$N$10,3,FALSE))),IF(AND($A40&gt;6,$A40&lt;23),HLOOKUP(C$29,$C$8:$N$10,2,FALSE),HLOOKUP(C$29,$C$8:$N$10,3,FALSE)))</f>
        <v>54.274791451661983</v>
      </c>
      <c r="D40" s="22">
        <f>'AVG WE'!D17*IF(K11="East",(IF(AND($A40&gt;7,$A40&lt;24),HLOOKUP(D$29,$C$8:$N$10,2,FALSE),HLOOKUP(D$29,$C$8:$N$10,3,FALSE))),IF(AND($A40&gt;6,$A40&lt;23),HLOOKUP(D$29,$C$8:$N$10,2,FALSE),HLOOKUP(D$29,$C$8:$N$10,3,FALSE)))</f>
        <v>54.547908572069005</v>
      </c>
      <c r="E40" s="22">
        <f>'AVG WE'!E17*IF(L11="East",(IF(AND($A40&gt;7,$A40&lt;24),HLOOKUP(E$29,$C$8:$N$10,2,FALSE),HLOOKUP(E$29,$C$8:$N$10,3,FALSE))),IF(AND($A40&gt;6,$A40&lt;23),HLOOKUP(E$29,$C$8:$N$10,2,FALSE),HLOOKUP(E$29,$C$8:$N$10,3,FALSE)))</f>
        <v>55.05970836649351</v>
      </c>
      <c r="F40" s="22">
        <f>'AVG WE'!F17*IF(M11="East",(IF(AND($A40&gt;7,$A40&lt;24),HLOOKUP(F$29,$C$8:$N$10,2,FALSE),HLOOKUP(F$29,$C$8:$N$10,3,FALSE))),IF(AND($A40&gt;6,$A40&lt;23),HLOOKUP(F$29,$C$8:$N$10,2,FALSE),HLOOKUP(F$29,$C$8:$N$10,3,FALSE)))</f>
        <v>57.85811135409925</v>
      </c>
      <c r="G40" s="22">
        <f>'AVG WE'!G17*IF(N11="East",(IF(AND($A40&gt;7,$A40&lt;24),HLOOKUP(G$29,$C$8:$N$10,2,FALSE),HLOOKUP(G$29,$C$8:$N$10,3,FALSE))),IF(AND($A40&gt;6,$A40&lt;23),HLOOKUP(G$29,$C$8:$N$10,2,FALSE),HLOOKUP(G$29,$C$8:$N$10,3,FALSE)))</f>
        <v>58.680409180437302</v>
      </c>
      <c r="H40" s="22">
        <f>'AVG WE'!H17*IF(O11="East",(IF(AND($A40&gt;7,$A40&lt;24),HLOOKUP(H$29,$C$8:$N$10,2,FALSE),HLOOKUP(H$29,$C$8:$N$10,3,FALSE))),IF(AND($A40&gt;6,$A40&lt;23),HLOOKUP(H$29,$C$8:$N$10,2,FALSE),HLOOKUP(H$29,$C$8:$N$10,3,FALSE)))</f>
        <v>52.991536663828967</v>
      </c>
      <c r="I40" s="22">
        <f>'AVG WE'!I17*IF(P11="East",(IF(AND($A40&gt;7,$A40&lt;24),HLOOKUP(I$29,$C$8:$N$10,2,FALSE),HLOOKUP(I$29,$C$8:$N$10,3,FALSE))),IF(AND($A40&gt;6,$A40&lt;23),HLOOKUP(I$29,$C$8:$N$10,2,FALSE),HLOOKUP(I$29,$C$8:$N$10,3,FALSE)))</f>
        <v>45.894043291061507</v>
      </c>
      <c r="J40" s="22">
        <f>'AVG WE'!J17*IF(Q11="East",(IF(AND($A40&gt;7,$A40&lt;24),HLOOKUP(J$29,$C$8:$N$10,2,FALSE),HLOOKUP(J$29,$C$8:$N$10,3,FALSE))),IF(AND($A40&gt;6,$A40&lt;23),HLOOKUP(J$29,$C$8:$N$10,2,FALSE),HLOOKUP(J$29,$C$8:$N$10,3,FALSE)))</f>
        <v>49.054117432748768</v>
      </c>
      <c r="K40" s="22">
        <f>'AVG WE'!K17*IF(R11="East",(IF(AND($A40&gt;7,$A40&lt;24),HLOOKUP(K$29,$C$8:$N$10,2,FALSE),HLOOKUP(K$29,$C$8:$N$10,3,FALSE))),IF(AND($A40&gt;6,$A40&lt;23),HLOOKUP(K$29,$C$8:$N$10,2,FALSE),HLOOKUP(K$29,$C$8:$N$10,3,FALSE)))</f>
        <v>49.8072663219803</v>
      </c>
      <c r="L40" s="22">
        <f>'AVG WE'!L17*IF(S11="East",(IF(AND($A40&gt;7,$A40&lt;24),HLOOKUP(L$29,$C$8:$N$10,2,FALSE),HLOOKUP(L$29,$C$8:$N$10,3,FALSE))),IF(AND($A40&gt;6,$A40&lt;23),HLOOKUP(L$29,$C$8:$N$10,2,FALSE),HLOOKUP(L$29,$C$8:$N$10,3,FALSE)))</f>
        <v>50.389597452354373</v>
      </c>
      <c r="M40" s="22">
        <f>'AVG WE'!M17*IF(T11="East",(IF(AND($A40&gt;7,$A40&lt;24),HLOOKUP(M$29,$C$8:$N$10,2,FALSE),HLOOKUP(M$29,$C$8:$N$10,3,FALSE))),IF(AND($A40&gt;6,$A40&lt;23),HLOOKUP(M$29,$C$8:$N$10,2,FALSE),HLOOKUP(M$29,$C$8:$N$10,3,FALSE)))</f>
        <v>52.744926735426631</v>
      </c>
      <c r="N40" s="22">
        <f>'AVG WE'!N17*IF(U11="East",(IF(AND($A40&gt;7,$A40&lt;24),HLOOKUP(N$29,$C$8:$N$10,2,FALSE),HLOOKUP(N$29,$C$8:$N$10,3,FALSE))),IF(AND($A40&gt;6,$A40&lt;23),HLOOKUP(N$29,$C$8:$N$10,2,FALSE),HLOOKUP(N$29,$C$8:$N$10,3,FALSE)))</f>
        <v>51.816342576219554</v>
      </c>
    </row>
    <row r="41" spans="1:14" x14ac:dyDescent="0.25">
      <c r="A41" s="2">
        <v>11</v>
      </c>
      <c r="C41" s="22">
        <f>'AVG WE'!C18*IF(J12="East",(IF(AND($A41&gt;7,$A41&lt;24),HLOOKUP(C$29,$C$8:$N$10,2,FALSE),HLOOKUP(C$29,$C$8:$N$10,3,FALSE))),IF(AND($A41&gt;6,$A41&lt;23),HLOOKUP(C$29,$C$8:$N$10,2,FALSE),HLOOKUP(C$29,$C$8:$N$10,3,FALSE)))</f>
        <v>54.963957715060999</v>
      </c>
      <c r="D41" s="22">
        <f>'AVG WE'!D18*IF(K12="East",(IF(AND($A41&gt;7,$A41&lt;24),HLOOKUP(D$29,$C$8:$N$10,2,FALSE),HLOOKUP(D$29,$C$8:$N$10,3,FALSE))),IF(AND($A41&gt;6,$A41&lt;23),HLOOKUP(D$29,$C$8:$N$10,2,FALSE),HLOOKUP(D$29,$C$8:$N$10,3,FALSE)))</f>
        <v>55.038115413757239</v>
      </c>
      <c r="E41" s="22">
        <f>'AVG WE'!E18*IF(L12="East",(IF(AND($A41&gt;7,$A41&lt;24),HLOOKUP(E$29,$C$8:$N$10,2,FALSE),HLOOKUP(E$29,$C$8:$N$10,3,FALSE))),IF(AND($A41&gt;6,$A41&lt;23),HLOOKUP(E$29,$C$8:$N$10,2,FALSE),HLOOKUP(E$29,$C$8:$N$10,3,FALSE)))</f>
        <v>56.445485012673259</v>
      </c>
      <c r="F41" s="22">
        <f>'AVG WE'!F18*IF(M12="East",(IF(AND($A41&gt;7,$A41&lt;24),HLOOKUP(F$29,$C$8:$N$10,2,FALSE),HLOOKUP(F$29,$C$8:$N$10,3,FALSE))),IF(AND($A41&gt;6,$A41&lt;23),HLOOKUP(F$29,$C$8:$N$10,2,FALSE),HLOOKUP(F$29,$C$8:$N$10,3,FALSE)))</f>
        <v>58.963753641621075</v>
      </c>
      <c r="G41" s="22">
        <f>'AVG WE'!G18*IF(N12="East",(IF(AND($A41&gt;7,$A41&lt;24),HLOOKUP(G$29,$C$8:$N$10,2,FALSE),HLOOKUP(G$29,$C$8:$N$10,3,FALSE))),IF(AND($A41&gt;6,$A41&lt;23),HLOOKUP(G$29,$C$8:$N$10,2,FALSE),HLOOKUP(G$29,$C$8:$N$10,3,FALSE)))</f>
        <v>59.907042403559252</v>
      </c>
      <c r="H41" s="22">
        <f>'AVG WE'!H18*IF(O12="East",(IF(AND($A41&gt;7,$A41&lt;24),HLOOKUP(H$29,$C$8:$N$10,2,FALSE),HLOOKUP(H$29,$C$8:$N$10,3,FALSE))),IF(AND($A41&gt;6,$A41&lt;23),HLOOKUP(H$29,$C$8:$N$10,2,FALSE),HLOOKUP(H$29,$C$8:$N$10,3,FALSE)))</f>
        <v>59.769542844870116</v>
      </c>
      <c r="I41" s="22">
        <f>'AVG WE'!I18*IF(P12="East",(IF(AND($A41&gt;7,$A41&lt;24),HLOOKUP(I$29,$C$8:$N$10,2,FALSE),HLOOKUP(I$29,$C$8:$N$10,3,FALSE))),IF(AND($A41&gt;6,$A41&lt;23),HLOOKUP(I$29,$C$8:$N$10,2,FALSE),HLOOKUP(I$29,$C$8:$N$10,3,FALSE)))</f>
        <v>50.968449359486712</v>
      </c>
      <c r="J41" s="22">
        <f>'AVG WE'!J18*IF(Q12="East",(IF(AND($A41&gt;7,$A41&lt;24),HLOOKUP(J$29,$C$8:$N$10,2,FALSE),HLOOKUP(J$29,$C$8:$N$10,3,FALSE))),IF(AND($A41&gt;6,$A41&lt;23),HLOOKUP(J$29,$C$8:$N$10,2,FALSE),HLOOKUP(J$29,$C$8:$N$10,3,FALSE)))</f>
        <v>56.275673698246351</v>
      </c>
      <c r="K41" s="22">
        <f>'AVG WE'!K18*IF(R12="East",(IF(AND($A41&gt;7,$A41&lt;24),HLOOKUP(K$29,$C$8:$N$10,2,FALSE),HLOOKUP(K$29,$C$8:$N$10,3,FALSE))),IF(AND($A41&gt;6,$A41&lt;23),HLOOKUP(K$29,$C$8:$N$10,2,FALSE),HLOOKUP(K$29,$C$8:$N$10,3,FALSE)))</f>
        <v>53.672595532852739</v>
      </c>
      <c r="L41" s="22">
        <f>'AVG WE'!L18*IF(S12="East",(IF(AND($A41&gt;7,$A41&lt;24),HLOOKUP(L$29,$C$8:$N$10,2,FALSE),HLOOKUP(L$29,$C$8:$N$10,3,FALSE))),IF(AND($A41&gt;6,$A41&lt;23),HLOOKUP(L$29,$C$8:$N$10,2,FALSE),HLOOKUP(L$29,$C$8:$N$10,3,FALSE)))</f>
        <v>55.303080705151643</v>
      </c>
      <c r="M41" s="22">
        <f>'AVG WE'!M18*IF(T12="East",(IF(AND($A41&gt;7,$A41&lt;24),HLOOKUP(M$29,$C$8:$N$10,2,FALSE),HLOOKUP(M$29,$C$8:$N$10,3,FALSE))),IF(AND($A41&gt;6,$A41&lt;23),HLOOKUP(M$29,$C$8:$N$10,2,FALSE),HLOOKUP(M$29,$C$8:$N$10,3,FALSE)))</f>
        <v>53.386384272832942</v>
      </c>
      <c r="N41" s="22">
        <f>'AVG WE'!N18*IF(U12="East",(IF(AND($A41&gt;7,$A41&lt;24),HLOOKUP(N$29,$C$8:$N$10,2,FALSE),HLOOKUP(N$29,$C$8:$N$10,3,FALSE))),IF(AND($A41&gt;6,$A41&lt;23),HLOOKUP(N$29,$C$8:$N$10,2,FALSE),HLOOKUP(N$29,$C$8:$N$10,3,FALSE)))</f>
        <v>51.169986364922401</v>
      </c>
    </row>
    <row r="42" spans="1:14" x14ac:dyDescent="0.25">
      <c r="A42" s="2">
        <v>12</v>
      </c>
      <c r="C42" s="22">
        <f>'AVG WE'!C19*IF(J13="East",(IF(AND($A42&gt;7,$A42&lt;24),HLOOKUP(C$29,$C$8:$N$10,2,FALSE),HLOOKUP(C$29,$C$8:$N$10,3,FALSE))),IF(AND($A42&gt;6,$A42&lt;23),HLOOKUP(C$29,$C$8:$N$10,2,FALSE),HLOOKUP(C$29,$C$8:$N$10,3,FALSE)))</f>
        <v>54.925660719935834</v>
      </c>
      <c r="D42" s="22">
        <f>'AVG WE'!D19*IF(K13="East",(IF(AND($A42&gt;7,$A42&lt;24),HLOOKUP(D$29,$C$8:$N$10,2,FALSE),HLOOKUP(D$29,$C$8:$N$10,3,FALSE))),IF(AND($A42&gt;6,$A42&lt;23),HLOOKUP(D$29,$C$8:$N$10,2,FALSE),HLOOKUP(D$29,$C$8:$N$10,3,FALSE)))</f>
        <v>54.382506118165729</v>
      </c>
      <c r="E42" s="22">
        <f>'AVG WE'!E19*IF(L13="East",(IF(AND($A42&gt;7,$A42&lt;24),HLOOKUP(E$29,$C$8:$N$10,2,FALSE),HLOOKUP(E$29,$C$8:$N$10,3,FALSE))),IF(AND($A42&gt;6,$A42&lt;23),HLOOKUP(E$29,$C$8:$N$10,2,FALSE),HLOOKUP(E$29,$C$8:$N$10,3,FALSE)))</f>
        <v>56.216654948164049</v>
      </c>
      <c r="F42" s="22">
        <f>'AVG WE'!F19*IF(M13="East",(IF(AND($A42&gt;7,$A42&lt;24),HLOOKUP(F$29,$C$8:$N$10,2,FALSE),HLOOKUP(F$29,$C$8:$N$10,3,FALSE))),IF(AND($A42&gt;6,$A42&lt;23),HLOOKUP(F$29,$C$8:$N$10,2,FALSE),HLOOKUP(F$29,$C$8:$N$10,3,FALSE)))</f>
        <v>59.01973847584582</v>
      </c>
      <c r="G42" s="22">
        <f>'AVG WE'!G19*IF(N13="East",(IF(AND($A42&gt;7,$A42&lt;24),HLOOKUP(G$29,$C$8:$N$10,2,FALSE),HLOOKUP(G$29,$C$8:$N$10,3,FALSE))),IF(AND($A42&gt;6,$A42&lt;23),HLOOKUP(G$29,$C$8:$N$10,2,FALSE),HLOOKUP(G$29,$C$8:$N$10,3,FALSE)))</f>
        <v>60.389181319932071</v>
      </c>
      <c r="H42" s="22">
        <f>'AVG WE'!H19*IF(O13="East",(IF(AND($A42&gt;7,$A42&lt;24),HLOOKUP(H$29,$C$8:$N$10,2,FALSE),HLOOKUP(H$29,$C$8:$N$10,3,FALSE))),IF(AND($A42&gt;6,$A42&lt;23),HLOOKUP(H$29,$C$8:$N$10,2,FALSE),HLOOKUP(H$29,$C$8:$N$10,3,FALSE)))</f>
        <v>62.769931232537914</v>
      </c>
      <c r="I42" s="22">
        <f>'AVG WE'!I19*IF(P13="East",(IF(AND($A42&gt;7,$A42&lt;24),HLOOKUP(I$29,$C$8:$N$10,2,FALSE),HLOOKUP(I$29,$C$8:$N$10,3,FALSE))),IF(AND($A42&gt;6,$A42&lt;23),HLOOKUP(I$29,$C$8:$N$10,2,FALSE),HLOOKUP(I$29,$C$8:$N$10,3,FALSE)))</f>
        <v>55.304064446630804</v>
      </c>
      <c r="J42" s="22">
        <f>'AVG WE'!J19*IF(Q13="East",(IF(AND($A42&gt;7,$A42&lt;24),HLOOKUP(J$29,$C$8:$N$10,2,FALSE),HLOOKUP(J$29,$C$8:$N$10,3,FALSE))),IF(AND($A42&gt;6,$A42&lt;23),HLOOKUP(J$29,$C$8:$N$10,2,FALSE),HLOOKUP(J$29,$C$8:$N$10,3,FALSE)))</f>
        <v>59.859088357202516</v>
      </c>
      <c r="K42" s="22">
        <f>'AVG WE'!K19*IF(R13="East",(IF(AND($A42&gt;7,$A42&lt;24),HLOOKUP(K$29,$C$8:$N$10,2,FALSE),HLOOKUP(K$29,$C$8:$N$10,3,FALSE))),IF(AND($A42&gt;6,$A42&lt;23),HLOOKUP(K$29,$C$8:$N$10,2,FALSE),HLOOKUP(K$29,$C$8:$N$10,3,FALSE)))</f>
        <v>54.011593828031579</v>
      </c>
      <c r="L42" s="22">
        <f>'AVG WE'!L19*IF(S13="East",(IF(AND($A42&gt;7,$A42&lt;24),HLOOKUP(L$29,$C$8:$N$10,2,FALSE),HLOOKUP(L$29,$C$8:$N$10,3,FALSE))),IF(AND($A42&gt;6,$A42&lt;23),HLOOKUP(L$29,$C$8:$N$10,2,FALSE),HLOOKUP(L$29,$C$8:$N$10,3,FALSE)))</f>
        <v>52.779124600450501</v>
      </c>
      <c r="M42" s="22">
        <f>'AVG WE'!M19*IF(T13="East",(IF(AND($A42&gt;7,$A42&lt;24),HLOOKUP(M$29,$C$8:$N$10,2,FALSE),HLOOKUP(M$29,$C$8:$N$10,3,FALSE))),IF(AND($A42&gt;6,$A42&lt;23),HLOOKUP(M$29,$C$8:$N$10,2,FALSE),HLOOKUP(M$29,$C$8:$N$10,3,FALSE)))</f>
        <v>52.564858963388474</v>
      </c>
      <c r="N42" s="22">
        <f>'AVG WE'!N19*IF(U13="East",(IF(AND($A42&gt;7,$A42&lt;24),HLOOKUP(N$29,$C$8:$N$10,2,FALSE),HLOOKUP(N$29,$C$8:$N$10,3,FALSE))),IF(AND($A42&gt;6,$A42&lt;23),HLOOKUP(N$29,$C$8:$N$10,2,FALSE),HLOOKUP(N$29,$C$8:$N$10,3,FALSE)))</f>
        <v>50.440184670679876</v>
      </c>
    </row>
    <row r="43" spans="1:14" x14ac:dyDescent="0.25">
      <c r="A43" s="2">
        <v>13</v>
      </c>
      <c r="C43" s="22">
        <f>'AVG WE'!C20*IF(J14="East",(IF(AND($A43&gt;7,$A43&lt;24),HLOOKUP(C$29,$C$8:$N$10,2,FALSE),HLOOKUP(C$29,$C$8:$N$10,3,FALSE))),IF(AND($A43&gt;6,$A43&lt;23),HLOOKUP(C$29,$C$8:$N$10,2,FALSE),HLOOKUP(C$29,$C$8:$N$10,3,FALSE)))</f>
        <v>53.471881107126364</v>
      </c>
      <c r="D43" s="22">
        <f>'AVG WE'!D20*IF(K14="East",(IF(AND($A43&gt;7,$A43&lt;24),HLOOKUP(D$29,$C$8:$N$10,2,FALSE),HLOOKUP(D$29,$C$8:$N$10,3,FALSE))),IF(AND($A43&gt;6,$A43&lt;23),HLOOKUP(D$29,$C$8:$N$10,2,FALSE),HLOOKUP(D$29,$C$8:$N$10,3,FALSE)))</f>
        <v>52.884762742741664</v>
      </c>
      <c r="E43" s="22">
        <f>'AVG WE'!E20*IF(L14="East",(IF(AND($A43&gt;7,$A43&lt;24),HLOOKUP(E$29,$C$8:$N$10,2,FALSE),HLOOKUP(E$29,$C$8:$N$10,3,FALSE))),IF(AND($A43&gt;6,$A43&lt;23),HLOOKUP(E$29,$C$8:$N$10,2,FALSE),HLOOKUP(E$29,$C$8:$N$10,3,FALSE)))</f>
        <v>55.44211074541677</v>
      </c>
      <c r="F43" s="22">
        <f>'AVG WE'!F20*IF(M14="East",(IF(AND($A43&gt;7,$A43&lt;24),HLOOKUP(F$29,$C$8:$N$10,2,FALSE),HLOOKUP(F$29,$C$8:$N$10,3,FALSE))),IF(AND($A43&gt;6,$A43&lt;23),HLOOKUP(F$29,$C$8:$N$10,2,FALSE),HLOOKUP(F$29,$C$8:$N$10,3,FALSE)))</f>
        <v>56.661344644174882</v>
      </c>
      <c r="G43" s="22">
        <f>'AVG WE'!G20*IF(N14="East",(IF(AND($A43&gt;7,$A43&lt;24),HLOOKUP(G$29,$C$8:$N$10,2,FALSE),HLOOKUP(G$29,$C$8:$N$10,3,FALSE))),IF(AND($A43&gt;6,$A43&lt;23),HLOOKUP(G$29,$C$8:$N$10,2,FALSE),HLOOKUP(G$29,$C$8:$N$10,3,FALSE)))</f>
        <v>60.172687627724322</v>
      </c>
      <c r="H43" s="22">
        <f>'AVG WE'!H20*IF(O14="East",(IF(AND($A43&gt;7,$A43&lt;24),HLOOKUP(H$29,$C$8:$N$10,2,FALSE),HLOOKUP(H$29,$C$8:$N$10,3,FALSE))),IF(AND($A43&gt;6,$A43&lt;23),HLOOKUP(H$29,$C$8:$N$10,2,FALSE),HLOOKUP(H$29,$C$8:$N$10,3,FALSE)))</f>
        <v>65.104853257708044</v>
      </c>
      <c r="I43" s="22">
        <f>'AVG WE'!I20*IF(P14="East",(IF(AND($A43&gt;7,$A43&lt;24),HLOOKUP(I$29,$C$8:$N$10,2,FALSE),HLOOKUP(I$29,$C$8:$N$10,3,FALSE))),IF(AND($A43&gt;6,$A43&lt;23),HLOOKUP(I$29,$C$8:$N$10,2,FALSE),HLOOKUP(I$29,$C$8:$N$10,3,FALSE)))</f>
        <v>57.416840000015569</v>
      </c>
      <c r="J43" s="22">
        <f>'AVG WE'!J20*IF(Q14="East",(IF(AND($A43&gt;7,$A43&lt;24),HLOOKUP(J$29,$C$8:$N$10,2,FALSE),HLOOKUP(J$29,$C$8:$N$10,3,FALSE))),IF(AND($A43&gt;6,$A43&lt;23),HLOOKUP(J$29,$C$8:$N$10,2,FALSE),HLOOKUP(J$29,$C$8:$N$10,3,FALSE)))</f>
        <v>64.9288849053749</v>
      </c>
      <c r="K43" s="22">
        <f>'AVG WE'!K20*IF(R14="East",(IF(AND($A43&gt;7,$A43&lt;24),HLOOKUP(K$29,$C$8:$N$10,2,FALSE),HLOOKUP(K$29,$C$8:$N$10,3,FALSE))),IF(AND($A43&gt;6,$A43&lt;23),HLOOKUP(K$29,$C$8:$N$10,2,FALSE),HLOOKUP(K$29,$C$8:$N$10,3,FALSE)))</f>
        <v>55.876190641696574</v>
      </c>
      <c r="L43" s="22">
        <f>'AVG WE'!L20*IF(S14="East",(IF(AND($A43&gt;7,$A43&lt;24),HLOOKUP(L$29,$C$8:$N$10,2,FALSE),HLOOKUP(L$29,$C$8:$N$10,3,FALSE))),IF(AND($A43&gt;6,$A43&lt;23),HLOOKUP(L$29,$C$8:$N$10,2,FALSE),HLOOKUP(L$29,$C$8:$N$10,3,FALSE)))</f>
        <v>52.196234087265125</v>
      </c>
      <c r="M43" s="22">
        <f>'AVG WE'!M20*IF(T14="East",(IF(AND($A43&gt;7,$A43&lt;24),HLOOKUP(M$29,$C$8:$N$10,2,FALSE),HLOOKUP(M$29,$C$8:$N$10,3,FALSE))),IF(AND($A43&gt;6,$A43&lt;23),HLOOKUP(M$29,$C$8:$N$10,2,FALSE),HLOOKUP(M$29,$C$8:$N$10,3,FALSE)))</f>
        <v>50.778797010722506</v>
      </c>
      <c r="N43" s="22">
        <f>'AVG WE'!N20*IF(U14="East",(IF(AND($A43&gt;7,$A43&lt;24),HLOOKUP(N$29,$C$8:$N$10,2,FALSE),HLOOKUP(N$29,$C$8:$N$10,3,FALSE))),IF(AND($A43&gt;6,$A43&lt;23),HLOOKUP(N$29,$C$8:$N$10,2,FALSE),HLOOKUP(N$29,$C$8:$N$10,3,FALSE)))</f>
        <v>49.916980855191831</v>
      </c>
    </row>
    <row r="44" spans="1:14" x14ac:dyDescent="0.25">
      <c r="A44" s="2">
        <v>14</v>
      </c>
      <c r="C44" s="22">
        <f>'AVG WE'!C21*IF(J15="East",(IF(AND($A44&gt;7,$A44&lt;24),HLOOKUP(C$29,$C$8:$N$10,2,FALSE),HLOOKUP(C$29,$C$8:$N$10,3,FALSE))),IF(AND($A44&gt;6,$A44&lt;23),HLOOKUP(C$29,$C$8:$N$10,2,FALSE),HLOOKUP(C$29,$C$8:$N$10,3,FALSE)))</f>
        <v>51.515136394745568</v>
      </c>
      <c r="D44" s="22">
        <f>'AVG WE'!D21*IF(K15="East",(IF(AND($A44&gt;7,$A44&lt;24),HLOOKUP(D$29,$C$8:$N$10,2,FALSE),HLOOKUP(D$29,$C$8:$N$10,3,FALSE))),IF(AND($A44&gt;6,$A44&lt;23),HLOOKUP(D$29,$C$8:$N$10,2,FALSE),HLOOKUP(D$29,$C$8:$N$10,3,FALSE)))</f>
        <v>52.236969581308124</v>
      </c>
      <c r="E44" s="22">
        <f>'AVG WE'!E21*IF(L15="East",(IF(AND($A44&gt;7,$A44&lt;24),HLOOKUP(E$29,$C$8:$N$10,2,FALSE),HLOOKUP(E$29,$C$8:$N$10,3,FALSE))),IF(AND($A44&gt;6,$A44&lt;23),HLOOKUP(E$29,$C$8:$N$10,2,FALSE),HLOOKUP(E$29,$C$8:$N$10,3,FALSE)))</f>
        <v>54.736333827051787</v>
      </c>
      <c r="F44" s="22">
        <f>'AVG WE'!F21*IF(M15="East",(IF(AND($A44&gt;7,$A44&lt;24),HLOOKUP(F$29,$C$8:$N$10,2,FALSE),HLOOKUP(F$29,$C$8:$N$10,3,FALSE))),IF(AND($A44&gt;6,$A44&lt;23),HLOOKUP(F$29,$C$8:$N$10,2,FALSE),HLOOKUP(F$29,$C$8:$N$10,3,FALSE)))</f>
        <v>56.080073004735695</v>
      </c>
      <c r="G44" s="22">
        <f>'AVG WE'!G21*IF(N15="East",(IF(AND($A44&gt;7,$A44&lt;24),HLOOKUP(G$29,$C$8:$N$10,2,FALSE),HLOOKUP(G$29,$C$8:$N$10,3,FALSE))),IF(AND($A44&gt;6,$A44&lt;23),HLOOKUP(G$29,$C$8:$N$10,2,FALSE),HLOOKUP(G$29,$C$8:$N$10,3,FALSE)))</f>
        <v>59.639607144202223</v>
      </c>
      <c r="H44" s="22">
        <f>'AVG WE'!H21*IF(O15="East",(IF(AND($A44&gt;7,$A44&lt;24),HLOOKUP(H$29,$C$8:$N$10,2,FALSE),HLOOKUP(H$29,$C$8:$N$10,3,FALSE))),IF(AND($A44&gt;6,$A44&lt;23),HLOOKUP(H$29,$C$8:$N$10,2,FALSE),HLOOKUP(H$29,$C$8:$N$10,3,FALSE)))</f>
        <v>68.74940726554486</v>
      </c>
      <c r="I44" s="22">
        <f>'AVG WE'!I21*IF(P15="East",(IF(AND($A44&gt;7,$A44&lt;24),HLOOKUP(I$29,$C$8:$N$10,2,FALSE),HLOOKUP(I$29,$C$8:$N$10,3,FALSE))),IF(AND($A44&gt;6,$A44&lt;23),HLOOKUP(I$29,$C$8:$N$10,2,FALSE),HLOOKUP(I$29,$C$8:$N$10,3,FALSE)))</f>
        <v>59.759003798743237</v>
      </c>
      <c r="J44" s="22">
        <f>'AVG WE'!J21*IF(Q15="East",(IF(AND($A44&gt;7,$A44&lt;24),HLOOKUP(J$29,$C$8:$N$10,2,FALSE),HLOOKUP(J$29,$C$8:$N$10,3,FALSE))),IF(AND($A44&gt;6,$A44&lt;23),HLOOKUP(J$29,$C$8:$N$10,2,FALSE),HLOOKUP(J$29,$C$8:$N$10,3,FALSE)))</f>
        <v>64.812249905938614</v>
      </c>
      <c r="K44" s="22">
        <f>'AVG WE'!K21*IF(R15="East",(IF(AND($A44&gt;7,$A44&lt;24),HLOOKUP(K$29,$C$8:$N$10,2,FALSE),HLOOKUP(K$29,$C$8:$N$10,3,FALSE))),IF(AND($A44&gt;6,$A44&lt;23),HLOOKUP(K$29,$C$8:$N$10,2,FALSE),HLOOKUP(K$29,$C$8:$N$10,3,FALSE)))</f>
        <v>57.525464482310653</v>
      </c>
      <c r="L44" s="22">
        <f>'AVG WE'!L21*IF(S15="East",(IF(AND($A44&gt;7,$A44&lt;24),HLOOKUP(L$29,$C$8:$N$10,2,FALSE),HLOOKUP(L$29,$C$8:$N$10,3,FALSE))),IF(AND($A44&gt;6,$A44&lt;23),HLOOKUP(L$29,$C$8:$N$10,2,FALSE),HLOOKUP(L$29,$C$8:$N$10,3,FALSE)))</f>
        <v>54.227290936558617</v>
      </c>
      <c r="M44" s="22">
        <f>'AVG WE'!M21*IF(T15="East",(IF(AND($A44&gt;7,$A44&lt;24),HLOOKUP(M$29,$C$8:$N$10,2,FALSE),HLOOKUP(M$29,$C$8:$N$10,3,FALSE))),IF(AND($A44&gt;6,$A44&lt;23),HLOOKUP(M$29,$C$8:$N$10,2,FALSE),HLOOKUP(M$29,$C$8:$N$10,3,FALSE)))</f>
        <v>49.781494103265992</v>
      </c>
      <c r="N44" s="22">
        <f>'AVG WE'!N21*IF(U15="East",(IF(AND($A44&gt;7,$A44&lt;24),HLOOKUP(N$29,$C$8:$N$10,2,FALSE),HLOOKUP(N$29,$C$8:$N$10,3,FALSE))),IF(AND($A44&gt;6,$A44&lt;23),HLOOKUP(N$29,$C$8:$N$10,2,FALSE),HLOOKUP(N$29,$C$8:$N$10,3,FALSE)))</f>
        <v>47.987782265927706</v>
      </c>
    </row>
    <row r="45" spans="1:14" x14ac:dyDescent="0.25">
      <c r="A45" s="2">
        <v>15</v>
      </c>
      <c r="C45" s="22">
        <f>'AVG WE'!C22*IF(J16="East",(IF(AND($A45&gt;7,$A45&lt;24),HLOOKUP(C$29,$C$8:$N$10,2,FALSE),HLOOKUP(C$29,$C$8:$N$10,3,FALSE))),IF(AND($A45&gt;6,$A45&lt;23),HLOOKUP(C$29,$C$8:$N$10,2,FALSE),HLOOKUP(C$29,$C$8:$N$10,3,FALSE)))</f>
        <v>49.70129828303493</v>
      </c>
      <c r="D45" s="22">
        <f>'AVG WE'!D22*IF(K16="East",(IF(AND($A45&gt;7,$A45&lt;24),HLOOKUP(D$29,$C$8:$N$10,2,FALSE),HLOOKUP(D$29,$C$8:$N$10,3,FALSE))),IF(AND($A45&gt;6,$A45&lt;23),HLOOKUP(D$29,$C$8:$N$10,2,FALSE),HLOOKUP(D$29,$C$8:$N$10,3,FALSE)))</f>
        <v>50.236801601111992</v>
      </c>
      <c r="E45" s="22">
        <f>'AVG WE'!E22*IF(L16="East",(IF(AND($A45&gt;7,$A45&lt;24),HLOOKUP(E$29,$C$8:$N$10,2,FALSE),HLOOKUP(E$29,$C$8:$N$10,3,FALSE))),IF(AND($A45&gt;6,$A45&lt;23),HLOOKUP(E$29,$C$8:$N$10,2,FALSE),HLOOKUP(E$29,$C$8:$N$10,3,FALSE)))</f>
        <v>52.996512794023644</v>
      </c>
      <c r="F45" s="22">
        <f>'AVG WE'!F22*IF(M16="East",(IF(AND($A45&gt;7,$A45&lt;24),HLOOKUP(F$29,$C$8:$N$10,2,FALSE),HLOOKUP(F$29,$C$8:$N$10,3,FALSE))),IF(AND($A45&gt;6,$A45&lt;23),HLOOKUP(F$29,$C$8:$N$10,2,FALSE),HLOOKUP(F$29,$C$8:$N$10,3,FALSE)))</f>
        <v>55.448281032525891</v>
      </c>
      <c r="G45" s="22">
        <f>'AVG WE'!G22*IF(N16="East",(IF(AND($A45&gt;7,$A45&lt;24),HLOOKUP(G$29,$C$8:$N$10,2,FALSE),HLOOKUP(G$29,$C$8:$N$10,3,FALSE))),IF(AND($A45&gt;6,$A45&lt;23),HLOOKUP(G$29,$C$8:$N$10,2,FALSE),HLOOKUP(G$29,$C$8:$N$10,3,FALSE)))</f>
        <v>59.743995921701952</v>
      </c>
      <c r="H45" s="22">
        <f>'AVG WE'!H22*IF(O16="East",(IF(AND($A45&gt;7,$A45&lt;24),HLOOKUP(H$29,$C$8:$N$10,2,FALSE),HLOOKUP(H$29,$C$8:$N$10,3,FALSE))),IF(AND($A45&gt;6,$A45&lt;23),HLOOKUP(H$29,$C$8:$N$10,2,FALSE),HLOOKUP(H$29,$C$8:$N$10,3,FALSE)))</f>
        <v>69.51372342991084</v>
      </c>
      <c r="I45" s="22">
        <f>'AVG WE'!I22*IF(P16="East",(IF(AND($A45&gt;7,$A45&lt;24),HLOOKUP(I$29,$C$8:$N$10,2,FALSE),HLOOKUP(I$29,$C$8:$N$10,3,FALSE))),IF(AND($A45&gt;6,$A45&lt;23),HLOOKUP(I$29,$C$8:$N$10,2,FALSE),HLOOKUP(I$29,$C$8:$N$10,3,FALSE)))</f>
        <v>67.166751175851772</v>
      </c>
      <c r="J45" s="22">
        <f>'AVG WE'!J22*IF(Q16="East",(IF(AND($A45&gt;7,$A45&lt;24),HLOOKUP(J$29,$C$8:$N$10,2,FALSE),HLOOKUP(J$29,$C$8:$N$10,3,FALSE))),IF(AND($A45&gt;6,$A45&lt;23),HLOOKUP(J$29,$C$8:$N$10,2,FALSE),HLOOKUP(J$29,$C$8:$N$10,3,FALSE)))</f>
        <v>68.323892516915336</v>
      </c>
      <c r="K45" s="22">
        <f>'AVG WE'!K22*IF(R16="East",(IF(AND($A45&gt;7,$A45&lt;24),HLOOKUP(K$29,$C$8:$N$10,2,FALSE),HLOOKUP(K$29,$C$8:$N$10,3,FALSE))),IF(AND($A45&gt;6,$A45&lt;23),HLOOKUP(K$29,$C$8:$N$10,2,FALSE),HLOOKUP(K$29,$C$8:$N$10,3,FALSE)))</f>
        <v>56.949240246306033</v>
      </c>
      <c r="L45" s="22">
        <f>'AVG WE'!L22*IF(S16="East",(IF(AND($A45&gt;7,$A45&lt;24),HLOOKUP(L$29,$C$8:$N$10,2,FALSE),HLOOKUP(L$29,$C$8:$N$10,3,FALSE))),IF(AND($A45&gt;6,$A45&lt;23),HLOOKUP(L$29,$C$8:$N$10,2,FALSE),HLOOKUP(L$29,$C$8:$N$10,3,FALSE)))</f>
        <v>54.214614994131182</v>
      </c>
      <c r="M45" s="22">
        <f>'AVG WE'!M22*IF(T16="East",(IF(AND($A45&gt;7,$A45&lt;24),HLOOKUP(M$29,$C$8:$N$10,2,FALSE),HLOOKUP(M$29,$C$8:$N$10,3,FALSE))),IF(AND($A45&gt;6,$A45&lt;23),HLOOKUP(M$29,$C$8:$N$10,2,FALSE),HLOOKUP(M$29,$C$8:$N$10,3,FALSE)))</f>
        <v>48.425156224378838</v>
      </c>
      <c r="N45" s="22">
        <f>'AVG WE'!N22*IF(U16="East",(IF(AND($A45&gt;7,$A45&lt;24),HLOOKUP(N$29,$C$8:$N$10,2,FALSE),HLOOKUP(N$29,$C$8:$N$10,3,FALSE))),IF(AND($A45&gt;6,$A45&lt;23),HLOOKUP(N$29,$C$8:$N$10,2,FALSE),HLOOKUP(N$29,$C$8:$N$10,3,FALSE)))</f>
        <v>47.070094043930077</v>
      </c>
    </row>
    <row r="46" spans="1:14" x14ac:dyDescent="0.25">
      <c r="A46" s="2">
        <v>16</v>
      </c>
      <c r="C46" s="22">
        <f>'AVG WE'!C23*IF(J17="East",(IF(AND($A46&gt;7,$A46&lt;24),HLOOKUP(C$29,$C$8:$N$10,2,FALSE),HLOOKUP(C$29,$C$8:$N$10,3,FALSE))),IF(AND($A46&gt;6,$A46&lt;23),HLOOKUP(C$29,$C$8:$N$10,2,FALSE),HLOOKUP(C$29,$C$8:$N$10,3,FALSE)))</f>
        <v>47.127471936965314</v>
      </c>
      <c r="D46" s="22">
        <f>'AVG WE'!D23*IF(K17="East",(IF(AND($A46&gt;7,$A46&lt;24),HLOOKUP(D$29,$C$8:$N$10,2,FALSE),HLOOKUP(D$29,$C$8:$N$10,3,FALSE))),IF(AND($A46&gt;6,$A46&lt;23),HLOOKUP(D$29,$C$8:$N$10,2,FALSE),HLOOKUP(D$29,$C$8:$N$10,3,FALSE)))</f>
        <v>49.314751332851777</v>
      </c>
      <c r="E46" s="22">
        <f>'AVG WE'!E23*IF(L17="East",(IF(AND($A46&gt;7,$A46&lt;24),HLOOKUP(E$29,$C$8:$N$10,2,FALSE),HLOOKUP(E$29,$C$8:$N$10,3,FALSE))),IF(AND($A46&gt;6,$A46&lt;23),HLOOKUP(E$29,$C$8:$N$10,2,FALSE),HLOOKUP(E$29,$C$8:$N$10,3,FALSE)))</f>
        <v>51.628757984076842</v>
      </c>
      <c r="F46" s="22">
        <f>'AVG WE'!F23*IF(M17="East",(IF(AND($A46&gt;7,$A46&lt;24),HLOOKUP(F$29,$C$8:$N$10,2,FALSE),HLOOKUP(F$29,$C$8:$N$10,3,FALSE))),IF(AND($A46&gt;6,$A46&lt;23),HLOOKUP(F$29,$C$8:$N$10,2,FALSE),HLOOKUP(F$29,$C$8:$N$10,3,FALSE)))</f>
        <v>53.986208547441926</v>
      </c>
      <c r="G46" s="22">
        <f>'AVG WE'!G23*IF(N17="East",(IF(AND($A46&gt;7,$A46&lt;24),HLOOKUP(G$29,$C$8:$N$10,2,FALSE),HLOOKUP(G$29,$C$8:$N$10,3,FALSE))),IF(AND($A46&gt;6,$A46&lt;23),HLOOKUP(G$29,$C$8:$N$10,2,FALSE),HLOOKUP(G$29,$C$8:$N$10,3,FALSE)))</f>
        <v>59.672870383681996</v>
      </c>
      <c r="H46" s="22">
        <f>'AVG WE'!H23*IF(O17="East",(IF(AND($A46&gt;7,$A46&lt;24),HLOOKUP(H$29,$C$8:$N$10,2,FALSE),HLOOKUP(H$29,$C$8:$N$10,3,FALSE))),IF(AND($A46&gt;6,$A46&lt;23),HLOOKUP(H$29,$C$8:$N$10,2,FALSE),HLOOKUP(H$29,$C$8:$N$10,3,FALSE)))</f>
        <v>70.639193788387544</v>
      </c>
      <c r="I46" s="22">
        <f>'AVG WE'!I23*IF(P17="East",(IF(AND($A46&gt;7,$A46&lt;24),HLOOKUP(I$29,$C$8:$N$10,2,FALSE),HLOOKUP(I$29,$C$8:$N$10,3,FALSE))),IF(AND($A46&gt;6,$A46&lt;23),HLOOKUP(I$29,$C$8:$N$10,2,FALSE),HLOOKUP(I$29,$C$8:$N$10,3,FALSE)))</f>
        <v>61.821006005832189</v>
      </c>
      <c r="J46" s="22">
        <f>'AVG WE'!J23*IF(Q17="East",(IF(AND($A46&gt;7,$A46&lt;24),HLOOKUP(J$29,$C$8:$N$10,2,FALSE),HLOOKUP(J$29,$C$8:$N$10,3,FALSE))),IF(AND($A46&gt;6,$A46&lt;23),HLOOKUP(J$29,$C$8:$N$10,2,FALSE),HLOOKUP(J$29,$C$8:$N$10,3,FALSE)))</f>
        <v>66.667107820259801</v>
      </c>
      <c r="K46" s="22">
        <f>'AVG WE'!K23*IF(R17="East",(IF(AND($A46&gt;7,$A46&lt;24),HLOOKUP(K$29,$C$8:$N$10,2,FALSE),HLOOKUP(K$29,$C$8:$N$10,3,FALSE))),IF(AND($A46&gt;6,$A46&lt;23),HLOOKUP(K$29,$C$8:$N$10,2,FALSE),HLOOKUP(K$29,$C$8:$N$10,3,FALSE)))</f>
        <v>57.62635444856673</v>
      </c>
      <c r="L46" s="22">
        <f>'AVG WE'!L23*IF(S17="East",(IF(AND($A46&gt;7,$A46&lt;24),HLOOKUP(L$29,$C$8:$N$10,2,FALSE),HLOOKUP(L$29,$C$8:$N$10,3,FALSE))),IF(AND($A46&gt;6,$A46&lt;23),HLOOKUP(L$29,$C$8:$N$10,2,FALSE),HLOOKUP(L$29,$C$8:$N$10,3,FALSE)))</f>
        <v>54.012069991947385</v>
      </c>
      <c r="M46" s="22">
        <f>'AVG WE'!M23*IF(T17="East",(IF(AND($A46&gt;7,$A46&lt;24),HLOOKUP(M$29,$C$8:$N$10,2,FALSE),HLOOKUP(M$29,$C$8:$N$10,3,FALSE))),IF(AND($A46&gt;6,$A46&lt;23),HLOOKUP(M$29,$C$8:$N$10,2,FALSE),HLOOKUP(M$29,$C$8:$N$10,3,FALSE)))</f>
        <v>47.679250986204693</v>
      </c>
      <c r="N46" s="22">
        <f>'AVG WE'!N23*IF(U17="East",(IF(AND($A46&gt;7,$A46&lt;24),HLOOKUP(N$29,$C$8:$N$10,2,FALSE),HLOOKUP(N$29,$C$8:$N$10,3,FALSE))),IF(AND($A46&gt;6,$A46&lt;23),HLOOKUP(N$29,$C$8:$N$10,2,FALSE),HLOOKUP(N$29,$C$8:$N$10,3,FALSE)))</f>
        <v>46.131142824411825</v>
      </c>
    </row>
    <row r="47" spans="1:14" x14ac:dyDescent="0.25">
      <c r="A47" s="2">
        <v>17</v>
      </c>
      <c r="C47" s="22">
        <f>'AVG WE'!C24*IF(J18="East",(IF(AND($A47&gt;7,$A47&lt;24),HLOOKUP(C$29,$C$8:$N$10,2,FALSE),HLOOKUP(C$29,$C$8:$N$10,3,FALSE))),IF(AND($A47&gt;6,$A47&lt;23),HLOOKUP(C$29,$C$8:$N$10,2,FALSE),HLOOKUP(C$29,$C$8:$N$10,3,FALSE)))</f>
        <v>50.809163213929374</v>
      </c>
      <c r="D47" s="22">
        <f>'AVG WE'!D24*IF(K18="East",(IF(AND($A47&gt;7,$A47&lt;24),HLOOKUP(D$29,$C$8:$N$10,2,FALSE),HLOOKUP(D$29,$C$8:$N$10,3,FALSE))),IF(AND($A47&gt;6,$A47&lt;23),HLOOKUP(D$29,$C$8:$N$10,2,FALSE),HLOOKUP(D$29,$C$8:$N$10,3,FALSE)))</f>
        <v>50.688176773475725</v>
      </c>
      <c r="E47" s="22">
        <f>'AVG WE'!E24*IF(L18="East",(IF(AND($A47&gt;7,$A47&lt;24),HLOOKUP(E$29,$C$8:$N$10,2,FALSE),HLOOKUP(E$29,$C$8:$N$10,3,FALSE))),IF(AND($A47&gt;6,$A47&lt;23),HLOOKUP(E$29,$C$8:$N$10,2,FALSE),HLOOKUP(E$29,$C$8:$N$10,3,FALSE)))</f>
        <v>51.528364023880869</v>
      </c>
      <c r="F47" s="22">
        <f>'AVG WE'!F24*IF(M18="East",(IF(AND($A47&gt;7,$A47&lt;24),HLOOKUP(F$29,$C$8:$N$10,2,FALSE),HLOOKUP(F$29,$C$8:$N$10,3,FALSE))),IF(AND($A47&gt;6,$A47&lt;23),HLOOKUP(F$29,$C$8:$N$10,2,FALSE),HLOOKUP(F$29,$C$8:$N$10,3,FALSE)))</f>
        <v>52.985448137711153</v>
      </c>
      <c r="G47" s="22">
        <f>'AVG WE'!G24*IF(N18="East",(IF(AND($A47&gt;7,$A47&lt;24),HLOOKUP(G$29,$C$8:$N$10,2,FALSE),HLOOKUP(G$29,$C$8:$N$10,3,FALSE))),IF(AND($A47&gt;6,$A47&lt;23),HLOOKUP(G$29,$C$8:$N$10,2,FALSE),HLOOKUP(G$29,$C$8:$N$10,3,FALSE)))</f>
        <v>59.359878429127313</v>
      </c>
      <c r="H47" s="22">
        <f>'AVG WE'!H24*IF(O18="East",(IF(AND($A47&gt;7,$A47&lt;24),HLOOKUP(H$29,$C$8:$N$10,2,FALSE),HLOOKUP(H$29,$C$8:$N$10,3,FALSE))),IF(AND($A47&gt;6,$A47&lt;23),HLOOKUP(H$29,$C$8:$N$10,2,FALSE),HLOOKUP(H$29,$C$8:$N$10,3,FALSE)))</f>
        <v>72.426686592898818</v>
      </c>
      <c r="I47" s="22">
        <f>'AVG WE'!I24*IF(P18="East",(IF(AND($A47&gt;7,$A47&lt;24),HLOOKUP(I$29,$C$8:$N$10,2,FALSE),HLOOKUP(I$29,$C$8:$N$10,3,FALSE))),IF(AND($A47&gt;6,$A47&lt;23),HLOOKUP(I$29,$C$8:$N$10,2,FALSE),HLOOKUP(I$29,$C$8:$N$10,3,FALSE)))</f>
        <v>77.810697891909001</v>
      </c>
      <c r="J47" s="22">
        <f>'AVG WE'!J24*IF(Q18="East",(IF(AND($A47&gt;7,$A47&lt;24),HLOOKUP(J$29,$C$8:$N$10,2,FALSE),HLOOKUP(J$29,$C$8:$N$10,3,FALSE))),IF(AND($A47&gt;6,$A47&lt;23),HLOOKUP(J$29,$C$8:$N$10,2,FALSE),HLOOKUP(J$29,$C$8:$N$10,3,FALSE)))</f>
        <v>65.297850342947527</v>
      </c>
      <c r="K47" s="22">
        <f>'AVG WE'!K24*IF(R18="East",(IF(AND($A47&gt;7,$A47&lt;24),HLOOKUP(K$29,$C$8:$N$10,2,FALSE),HLOOKUP(K$29,$C$8:$N$10,3,FALSE))),IF(AND($A47&gt;6,$A47&lt;23),HLOOKUP(K$29,$C$8:$N$10,2,FALSE),HLOOKUP(K$29,$C$8:$N$10,3,FALSE)))</f>
        <v>57.548670271145411</v>
      </c>
      <c r="L47" s="22">
        <f>'AVG WE'!L24*IF(S18="East",(IF(AND($A47&gt;7,$A47&lt;24),HLOOKUP(L$29,$C$8:$N$10,2,FALSE),HLOOKUP(L$29,$C$8:$N$10,3,FALSE))),IF(AND($A47&gt;6,$A47&lt;23),HLOOKUP(L$29,$C$8:$N$10,2,FALSE),HLOOKUP(L$29,$C$8:$N$10,3,FALSE)))</f>
        <v>55.039212536246765</v>
      </c>
      <c r="M47" s="22">
        <f>'AVG WE'!M24*IF(T18="East",(IF(AND($A47&gt;7,$A47&lt;24),HLOOKUP(M$29,$C$8:$N$10,2,FALSE),HLOOKUP(M$29,$C$8:$N$10,3,FALSE))),IF(AND($A47&gt;6,$A47&lt;23),HLOOKUP(M$29,$C$8:$N$10,2,FALSE),HLOOKUP(M$29,$C$8:$N$10,3,FALSE)))</f>
        <v>53.461978553665865</v>
      </c>
      <c r="N47" s="22">
        <f>'AVG WE'!N24*IF(U18="East",(IF(AND($A47&gt;7,$A47&lt;24),HLOOKUP(N$29,$C$8:$N$10,2,FALSE),HLOOKUP(N$29,$C$8:$N$10,3,FALSE))),IF(AND($A47&gt;6,$A47&lt;23),HLOOKUP(N$29,$C$8:$N$10,2,FALSE),HLOOKUP(N$29,$C$8:$N$10,3,FALSE)))</f>
        <v>49.260948158117785</v>
      </c>
    </row>
    <row r="48" spans="1:14" x14ac:dyDescent="0.25">
      <c r="A48" s="2">
        <v>18</v>
      </c>
      <c r="C48" s="22">
        <f>'AVG WE'!C25*IF(J19="East",(IF(AND($A48&gt;7,$A48&lt;24),HLOOKUP(C$29,$C$8:$N$10,2,FALSE),HLOOKUP(C$29,$C$8:$N$10,3,FALSE))),IF(AND($A48&gt;6,$A48&lt;23),HLOOKUP(C$29,$C$8:$N$10,2,FALSE),HLOOKUP(C$29,$C$8:$N$10,3,FALSE)))</f>
        <v>61.480168381847733</v>
      </c>
      <c r="D48" s="22">
        <f>'AVG WE'!D25*IF(K19="East",(IF(AND($A48&gt;7,$A48&lt;24),HLOOKUP(D$29,$C$8:$N$10,2,FALSE),HLOOKUP(D$29,$C$8:$N$10,3,FALSE))),IF(AND($A48&gt;6,$A48&lt;23),HLOOKUP(D$29,$C$8:$N$10,2,FALSE),HLOOKUP(D$29,$C$8:$N$10,3,FALSE)))</f>
        <v>57.496056745083202</v>
      </c>
      <c r="E48" s="22">
        <f>'AVG WE'!E25*IF(L19="East",(IF(AND($A48&gt;7,$A48&lt;24),HLOOKUP(E$29,$C$8:$N$10,2,FALSE),HLOOKUP(E$29,$C$8:$N$10,3,FALSE))),IF(AND($A48&gt;6,$A48&lt;23),HLOOKUP(E$29,$C$8:$N$10,2,FALSE),HLOOKUP(E$29,$C$8:$N$10,3,FALSE)))</f>
        <v>54.863955546889706</v>
      </c>
      <c r="F48" s="22">
        <f>'AVG WE'!F25*IF(M19="East",(IF(AND($A48&gt;7,$A48&lt;24),HLOOKUP(F$29,$C$8:$N$10,2,FALSE),HLOOKUP(F$29,$C$8:$N$10,3,FALSE))),IF(AND($A48&gt;6,$A48&lt;23),HLOOKUP(F$29,$C$8:$N$10,2,FALSE),HLOOKUP(F$29,$C$8:$N$10,3,FALSE)))</f>
        <v>52.811847732612627</v>
      </c>
      <c r="G48" s="22">
        <f>'AVG WE'!G25*IF(N19="East",(IF(AND($A48&gt;7,$A48&lt;24),HLOOKUP(G$29,$C$8:$N$10,2,FALSE),HLOOKUP(G$29,$C$8:$N$10,3,FALSE))),IF(AND($A48&gt;6,$A48&lt;23),HLOOKUP(G$29,$C$8:$N$10,2,FALSE),HLOOKUP(G$29,$C$8:$N$10,3,FALSE)))</f>
        <v>58.160599649549191</v>
      </c>
      <c r="H48" s="22">
        <f>'AVG WE'!H25*IF(O19="East",(IF(AND($A48&gt;7,$A48&lt;24),HLOOKUP(H$29,$C$8:$N$10,2,FALSE),HLOOKUP(H$29,$C$8:$N$10,3,FALSE))),IF(AND($A48&gt;6,$A48&lt;23),HLOOKUP(H$29,$C$8:$N$10,2,FALSE),HLOOKUP(H$29,$C$8:$N$10,3,FALSE)))</f>
        <v>68.324141934853614</v>
      </c>
      <c r="I48" s="22">
        <f>'AVG WE'!I25*IF(P19="East",(IF(AND($A48&gt;7,$A48&lt;24),HLOOKUP(I$29,$C$8:$N$10,2,FALSE),HLOOKUP(I$29,$C$8:$N$10,3,FALSE))),IF(AND($A48&gt;6,$A48&lt;23),HLOOKUP(I$29,$C$8:$N$10,2,FALSE),HLOOKUP(I$29,$C$8:$N$10,3,FALSE)))</f>
        <v>72.829959415852514</v>
      </c>
      <c r="J48" s="22">
        <f>'AVG WE'!J25*IF(Q19="East",(IF(AND($A48&gt;7,$A48&lt;24),HLOOKUP(J$29,$C$8:$N$10,2,FALSE),HLOOKUP(J$29,$C$8:$N$10,3,FALSE))),IF(AND($A48&gt;6,$A48&lt;23),HLOOKUP(J$29,$C$8:$N$10,2,FALSE),HLOOKUP(J$29,$C$8:$N$10,3,FALSE)))</f>
        <v>63.014815538568584</v>
      </c>
      <c r="K48" s="22">
        <f>'AVG WE'!K25*IF(R19="East",(IF(AND($A48&gt;7,$A48&lt;24),HLOOKUP(K$29,$C$8:$N$10,2,FALSE),HLOOKUP(K$29,$C$8:$N$10,3,FALSE))),IF(AND($A48&gt;6,$A48&lt;23),HLOOKUP(K$29,$C$8:$N$10,2,FALSE),HLOOKUP(K$29,$C$8:$N$10,3,FALSE)))</f>
        <v>56.651266452519558</v>
      </c>
      <c r="L48" s="22">
        <f>'AVG WE'!L25*IF(S19="East",(IF(AND($A48&gt;7,$A48&lt;24),HLOOKUP(L$29,$C$8:$N$10,2,FALSE),HLOOKUP(L$29,$C$8:$N$10,3,FALSE))),IF(AND($A48&gt;6,$A48&lt;23),HLOOKUP(L$29,$C$8:$N$10,2,FALSE),HLOOKUP(L$29,$C$8:$N$10,3,FALSE)))</f>
        <v>54.985831662553984</v>
      </c>
      <c r="M48" s="22">
        <f>'AVG WE'!M25*IF(T19="East",(IF(AND($A48&gt;7,$A48&lt;24),HLOOKUP(M$29,$C$8:$N$10,2,FALSE),HLOOKUP(M$29,$C$8:$N$10,3,FALSE))),IF(AND($A48&gt;6,$A48&lt;23),HLOOKUP(M$29,$C$8:$N$10,2,FALSE),HLOOKUP(M$29,$C$8:$N$10,3,FALSE)))</f>
        <v>61.648017012017</v>
      </c>
      <c r="N48" s="22">
        <f>'AVG WE'!N25*IF(U19="East",(IF(AND($A48&gt;7,$A48&lt;24),HLOOKUP(N$29,$C$8:$N$10,2,FALSE),HLOOKUP(N$29,$C$8:$N$10,3,FALSE))),IF(AND($A48&gt;6,$A48&lt;23),HLOOKUP(N$29,$C$8:$N$10,2,FALSE),HLOOKUP(N$29,$C$8:$N$10,3,FALSE)))</f>
        <v>57.473075183635025</v>
      </c>
    </row>
    <row r="49" spans="1:14" x14ac:dyDescent="0.25">
      <c r="A49" s="2">
        <v>19</v>
      </c>
      <c r="C49" s="22">
        <f>'AVG WE'!C26*IF(J20="East",(IF(AND($A49&gt;7,$A49&lt;24),HLOOKUP(C$29,$C$8:$N$10,2,FALSE),HLOOKUP(C$29,$C$8:$N$10,3,FALSE))),IF(AND($A49&gt;6,$A49&lt;23),HLOOKUP(C$29,$C$8:$N$10,2,FALSE),HLOOKUP(C$29,$C$8:$N$10,3,FALSE)))</f>
        <v>62.044946166322255</v>
      </c>
      <c r="D49" s="22">
        <f>'AVG WE'!D26*IF(K20="East",(IF(AND($A49&gt;7,$A49&lt;24),HLOOKUP(D$29,$C$8:$N$10,2,FALSE),HLOOKUP(D$29,$C$8:$N$10,3,FALSE))),IF(AND($A49&gt;6,$A49&lt;23),HLOOKUP(D$29,$C$8:$N$10,2,FALSE),HLOOKUP(D$29,$C$8:$N$10,3,FALSE)))</f>
        <v>59.801225841268256</v>
      </c>
      <c r="E49" s="22">
        <f>'AVG WE'!E26*IF(L20="East",(IF(AND($A49&gt;7,$A49&lt;24),HLOOKUP(E$29,$C$8:$N$10,2,FALSE),HLOOKUP(E$29,$C$8:$N$10,3,FALSE))),IF(AND($A49&gt;6,$A49&lt;23),HLOOKUP(E$29,$C$8:$N$10,2,FALSE),HLOOKUP(E$29,$C$8:$N$10,3,FALSE)))</f>
        <v>63.364718364621211</v>
      </c>
      <c r="F49" s="22">
        <f>'AVG WE'!F26*IF(M20="East",(IF(AND($A49&gt;7,$A49&lt;24),HLOOKUP(F$29,$C$8:$N$10,2,FALSE),HLOOKUP(F$29,$C$8:$N$10,3,FALSE))),IF(AND($A49&gt;6,$A49&lt;23),HLOOKUP(F$29,$C$8:$N$10,2,FALSE),HLOOKUP(F$29,$C$8:$N$10,3,FALSE)))</f>
        <v>54.234131638612546</v>
      </c>
      <c r="G49" s="22">
        <f>'AVG WE'!G26*IF(N20="East",(IF(AND($A49&gt;7,$A49&lt;24),HLOOKUP(G$29,$C$8:$N$10,2,FALSE),HLOOKUP(G$29,$C$8:$N$10,3,FALSE))),IF(AND($A49&gt;6,$A49&lt;23),HLOOKUP(G$29,$C$8:$N$10,2,FALSE),HLOOKUP(G$29,$C$8:$N$10,3,FALSE)))</f>
        <v>56.72256584797276</v>
      </c>
      <c r="H49" s="22">
        <f>'AVG WE'!H26*IF(O20="East",(IF(AND($A49&gt;7,$A49&lt;24),HLOOKUP(H$29,$C$8:$N$10,2,FALSE),HLOOKUP(H$29,$C$8:$N$10,3,FALSE))),IF(AND($A49&gt;6,$A49&lt;23),HLOOKUP(H$29,$C$8:$N$10,2,FALSE),HLOOKUP(H$29,$C$8:$N$10,3,FALSE)))</f>
        <v>62.708289128858084</v>
      </c>
      <c r="I49" s="22">
        <f>'AVG WE'!I26*IF(P20="East",(IF(AND($A49&gt;7,$A49&lt;24),HLOOKUP(I$29,$C$8:$N$10,2,FALSE),HLOOKUP(I$29,$C$8:$N$10,3,FALSE))),IF(AND($A49&gt;6,$A49&lt;23),HLOOKUP(I$29,$C$8:$N$10,2,FALSE),HLOOKUP(I$29,$C$8:$N$10,3,FALSE)))</f>
        <v>63.212479728080005</v>
      </c>
      <c r="J49" s="22">
        <f>'AVG WE'!J26*IF(Q20="East",(IF(AND($A49&gt;7,$A49&lt;24),HLOOKUP(J$29,$C$8:$N$10,2,FALSE),HLOOKUP(J$29,$C$8:$N$10,3,FALSE))),IF(AND($A49&gt;6,$A49&lt;23),HLOOKUP(J$29,$C$8:$N$10,2,FALSE),HLOOKUP(J$29,$C$8:$N$10,3,FALSE)))</f>
        <v>59.538619818226003</v>
      </c>
      <c r="K49" s="22">
        <f>'AVG WE'!K26*IF(R20="East",(IF(AND($A49&gt;7,$A49&lt;24),HLOOKUP(K$29,$C$8:$N$10,2,FALSE),HLOOKUP(K$29,$C$8:$N$10,3,FALSE))),IF(AND($A49&gt;6,$A49&lt;23),HLOOKUP(K$29,$C$8:$N$10,2,FALSE),HLOOKUP(K$29,$C$8:$N$10,3,FALSE)))</f>
        <v>54.325381510290782</v>
      </c>
      <c r="L49" s="22">
        <f>'AVG WE'!L26*IF(S20="East",(IF(AND($A49&gt;7,$A49&lt;24),HLOOKUP(L$29,$C$8:$N$10,2,FALSE),HLOOKUP(L$29,$C$8:$N$10,3,FALSE))),IF(AND($A49&gt;6,$A49&lt;23),HLOOKUP(L$29,$C$8:$N$10,2,FALSE),HLOOKUP(L$29,$C$8:$N$10,3,FALSE)))</f>
        <v>56.895689718790365</v>
      </c>
      <c r="M49" s="22">
        <f>'AVG WE'!M26*IF(T20="East",(IF(AND($A49&gt;7,$A49&lt;24),HLOOKUP(M$29,$C$8:$N$10,2,FALSE),HLOOKUP(M$29,$C$8:$N$10,3,FALSE))),IF(AND($A49&gt;6,$A49&lt;23),HLOOKUP(M$29,$C$8:$N$10,2,FALSE),HLOOKUP(M$29,$C$8:$N$10,3,FALSE)))</f>
        <v>59.658122425167988</v>
      </c>
      <c r="N49" s="22">
        <f>'AVG WE'!N26*IF(U20="East",(IF(AND($A49&gt;7,$A49&lt;24),HLOOKUP(N$29,$C$8:$N$10,2,FALSE),HLOOKUP(N$29,$C$8:$N$10,3,FALSE))),IF(AND($A49&gt;6,$A49&lt;23),HLOOKUP(N$29,$C$8:$N$10,2,FALSE),HLOOKUP(N$29,$C$8:$N$10,3,FALSE)))</f>
        <v>56.874336115804333</v>
      </c>
    </row>
    <row r="50" spans="1:14" x14ac:dyDescent="0.25">
      <c r="A50" s="2">
        <v>20</v>
      </c>
      <c r="C50" s="22">
        <f>'AVG WE'!C27*IF(J21="East",(IF(AND($A50&gt;7,$A50&lt;24),HLOOKUP(C$29,$C$8:$N$10,2,FALSE),HLOOKUP(C$29,$C$8:$N$10,3,FALSE))),IF(AND($A50&gt;6,$A50&lt;23),HLOOKUP(C$29,$C$8:$N$10,2,FALSE),HLOOKUP(C$29,$C$8:$N$10,3,FALSE)))</f>
        <v>59.185530954080164</v>
      </c>
      <c r="D50" s="22">
        <f>'AVG WE'!D27*IF(K21="East",(IF(AND($A50&gt;7,$A50&lt;24),HLOOKUP(D$29,$C$8:$N$10,2,FALSE),HLOOKUP(D$29,$C$8:$N$10,3,FALSE))),IF(AND($A50&gt;6,$A50&lt;23),HLOOKUP(D$29,$C$8:$N$10,2,FALSE),HLOOKUP(D$29,$C$8:$N$10,3,FALSE)))</f>
        <v>58.265078718710825</v>
      </c>
      <c r="E50" s="22">
        <f>'AVG WE'!E27*IF(L21="East",(IF(AND($A50&gt;7,$A50&lt;24),HLOOKUP(E$29,$C$8:$N$10,2,FALSE),HLOOKUP(E$29,$C$8:$N$10,3,FALSE))),IF(AND($A50&gt;6,$A50&lt;23),HLOOKUP(E$29,$C$8:$N$10,2,FALSE),HLOOKUP(E$29,$C$8:$N$10,3,FALSE)))</f>
        <v>62.500150436143961</v>
      </c>
      <c r="F50" s="22">
        <f>'AVG WE'!F27*IF(M21="East",(IF(AND($A50&gt;7,$A50&lt;24),HLOOKUP(F$29,$C$8:$N$10,2,FALSE),HLOOKUP(F$29,$C$8:$N$10,3,FALSE))),IF(AND($A50&gt;6,$A50&lt;23),HLOOKUP(F$29,$C$8:$N$10,2,FALSE),HLOOKUP(F$29,$C$8:$N$10,3,FALSE)))</f>
        <v>59.064732771409176</v>
      </c>
      <c r="G50" s="22">
        <f>'AVG WE'!G27*IF(N21="East",(IF(AND($A50&gt;7,$A50&lt;24),HLOOKUP(G$29,$C$8:$N$10,2,FALSE),HLOOKUP(G$29,$C$8:$N$10,3,FALSE))),IF(AND($A50&gt;6,$A50&lt;23),HLOOKUP(G$29,$C$8:$N$10,2,FALSE),HLOOKUP(G$29,$C$8:$N$10,3,FALSE)))</f>
        <v>58.190962251580828</v>
      </c>
      <c r="H50" s="22">
        <f>'AVG WE'!H27*IF(O21="East",(IF(AND($A50&gt;7,$A50&lt;24),HLOOKUP(H$29,$C$8:$N$10,2,FALSE),HLOOKUP(H$29,$C$8:$N$10,3,FALSE))),IF(AND($A50&gt;6,$A50&lt;23),HLOOKUP(H$29,$C$8:$N$10,2,FALSE),HLOOKUP(H$29,$C$8:$N$10,3,FALSE)))</f>
        <v>59.144642467450801</v>
      </c>
      <c r="I50" s="22">
        <f>'AVG WE'!I27*IF(P21="East",(IF(AND($A50&gt;7,$A50&lt;24),HLOOKUP(I$29,$C$8:$N$10,2,FALSE),HLOOKUP(I$29,$C$8:$N$10,3,FALSE))),IF(AND($A50&gt;6,$A50&lt;23),HLOOKUP(I$29,$C$8:$N$10,2,FALSE),HLOOKUP(I$29,$C$8:$N$10,3,FALSE)))</f>
        <v>52.005145186320313</v>
      </c>
      <c r="J50" s="22">
        <f>'AVG WE'!J27*IF(Q21="East",(IF(AND($A50&gt;7,$A50&lt;24),HLOOKUP(J$29,$C$8:$N$10,2,FALSE),HLOOKUP(J$29,$C$8:$N$10,3,FALSE))),IF(AND($A50&gt;6,$A50&lt;23),HLOOKUP(J$29,$C$8:$N$10,2,FALSE),HLOOKUP(J$29,$C$8:$N$10,3,FALSE)))</f>
        <v>55.994808673873976</v>
      </c>
      <c r="K50" s="22">
        <f>'AVG WE'!K27*IF(R21="East",(IF(AND($A50&gt;7,$A50&lt;24),HLOOKUP(K$29,$C$8:$N$10,2,FALSE),HLOOKUP(K$29,$C$8:$N$10,3,FALSE))),IF(AND($A50&gt;6,$A50&lt;23),HLOOKUP(K$29,$C$8:$N$10,2,FALSE),HLOOKUP(K$29,$C$8:$N$10,3,FALSE)))</f>
        <v>57.157243186412707</v>
      </c>
      <c r="L50" s="22">
        <f>'AVG WE'!L27*IF(S21="East",(IF(AND($A50&gt;7,$A50&lt;24),HLOOKUP(L$29,$C$8:$N$10,2,FALSE),HLOOKUP(L$29,$C$8:$N$10,3,FALSE))),IF(AND($A50&gt;6,$A50&lt;23),HLOOKUP(L$29,$C$8:$N$10,2,FALSE),HLOOKUP(L$29,$C$8:$N$10,3,FALSE)))</f>
        <v>60.603437031511099</v>
      </c>
      <c r="M50" s="22">
        <f>'AVG WE'!M27*IF(T21="East",(IF(AND($A50&gt;7,$A50&lt;24),HLOOKUP(M$29,$C$8:$N$10,2,FALSE),HLOOKUP(M$29,$C$8:$N$10,3,FALSE))),IF(AND($A50&gt;6,$A50&lt;23),HLOOKUP(M$29,$C$8:$N$10,2,FALSE),HLOOKUP(M$29,$C$8:$N$10,3,FALSE)))</f>
        <v>57.169013461285608</v>
      </c>
      <c r="N50" s="22">
        <f>'AVG WE'!N27*IF(U21="East",(IF(AND($A50&gt;7,$A50&lt;24),HLOOKUP(N$29,$C$8:$N$10,2,FALSE),HLOOKUP(N$29,$C$8:$N$10,3,FALSE))),IF(AND($A50&gt;6,$A50&lt;23),HLOOKUP(N$29,$C$8:$N$10,2,FALSE),HLOOKUP(N$29,$C$8:$N$10,3,FALSE)))</f>
        <v>54.786963666746225</v>
      </c>
    </row>
    <row r="51" spans="1:14" x14ac:dyDescent="0.25">
      <c r="A51" s="2">
        <v>21</v>
      </c>
      <c r="C51" s="22">
        <f>'AVG WE'!C28*IF(J22="East",(IF(AND($A51&gt;7,$A51&lt;24),HLOOKUP(C$29,$C$8:$N$10,2,FALSE),HLOOKUP(C$29,$C$8:$N$10,3,FALSE))),IF(AND($A51&gt;6,$A51&lt;23),HLOOKUP(C$29,$C$8:$N$10,2,FALSE),HLOOKUP(C$29,$C$8:$N$10,3,FALSE)))</f>
        <v>56.822170253552564</v>
      </c>
      <c r="D51" s="22">
        <f>'AVG WE'!D28*IF(K22="East",(IF(AND($A51&gt;7,$A51&lt;24),HLOOKUP(D$29,$C$8:$N$10,2,FALSE),HLOOKUP(D$29,$C$8:$N$10,3,FALSE))),IF(AND($A51&gt;6,$A51&lt;23),HLOOKUP(D$29,$C$8:$N$10,2,FALSE),HLOOKUP(D$29,$C$8:$N$10,3,FALSE)))</f>
        <v>56.148917320334569</v>
      </c>
      <c r="E51" s="22">
        <f>'AVG WE'!E28*IF(L22="East",(IF(AND($A51&gt;7,$A51&lt;24),HLOOKUP(E$29,$C$8:$N$10,2,FALSE),HLOOKUP(E$29,$C$8:$N$10,3,FALSE))),IF(AND($A51&gt;6,$A51&lt;23),HLOOKUP(E$29,$C$8:$N$10,2,FALSE),HLOOKUP(E$29,$C$8:$N$10,3,FALSE)))</f>
        <v>58.828865932793342</v>
      </c>
      <c r="F51" s="22">
        <f>'AVG WE'!F28*IF(M22="East",(IF(AND($A51&gt;7,$A51&lt;24),HLOOKUP(F$29,$C$8:$N$10,2,FALSE),HLOOKUP(F$29,$C$8:$N$10,3,FALSE))),IF(AND($A51&gt;6,$A51&lt;23),HLOOKUP(F$29,$C$8:$N$10,2,FALSE),HLOOKUP(F$29,$C$8:$N$10,3,FALSE)))</f>
        <v>61.569409072921879</v>
      </c>
      <c r="G51" s="22">
        <f>'AVG WE'!G28*IF(N22="East",(IF(AND($A51&gt;7,$A51&lt;24),HLOOKUP(G$29,$C$8:$N$10,2,FALSE),HLOOKUP(G$29,$C$8:$N$10,3,FALSE))),IF(AND($A51&gt;6,$A51&lt;23),HLOOKUP(G$29,$C$8:$N$10,2,FALSE),HLOOKUP(G$29,$C$8:$N$10,3,FALSE)))</f>
        <v>63.297535978494636</v>
      </c>
      <c r="H51" s="22">
        <f>'AVG WE'!H28*IF(O22="East",(IF(AND($A51&gt;7,$A51&lt;24),HLOOKUP(H$29,$C$8:$N$10,2,FALSE),HLOOKUP(H$29,$C$8:$N$10,3,FALSE))),IF(AND($A51&gt;6,$A51&lt;23),HLOOKUP(H$29,$C$8:$N$10,2,FALSE),HLOOKUP(H$29,$C$8:$N$10,3,FALSE)))</f>
        <v>63.609955048964629</v>
      </c>
      <c r="I51" s="22">
        <f>'AVG WE'!I28*IF(P22="East",(IF(AND($A51&gt;7,$A51&lt;24),HLOOKUP(I$29,$C$8:$N$10,2,FALSE),HLOOKUP(I$29,$C$8:$N$10,3,FALSE))),IF(AND($A51&gt;6,$A51&lt;23),HLOOKUP(I$29,$C$8:$N$10,2,FALSE),HLOOKUP(I$29,$C$8:$N$10,3,FALSE)))</f>
        <v>55.015496474482696</v>
      </c>
      <c r="J51" s="22">
        <f>'AVG WE'!J28*IF(Q22="East",(IF(AND($A51&gt;7,$A51&lt;24),HLOOKUP(J$29,$C$8:$N$10,2,FALSE),HLOOKUP(J$29,$C$8:$N$10,3,FALSE))),IF(AND($A51&gt;6,$A51&lt;23),HLOOKUP(J$29,$C$8:$N$10,2,FALSE),HLOOKUP(J$29,$C$8:$N$10,3,FALSE)))</f>
        <v>59.397019890771261</v>
      </c>
      <c r="K51" s="22">
        <f>'AVG WE'!K28*IF(R22="East",(IF(AND($A51&gt;7,$A51&lt;24),HLOOKUP(K$29,$C$8:$N$10,2,FALSE),HLOOKUP(K$29,$C$8:$N$10,3,FALSE))),IF(AND($A51&gt;6,$A51&lt;23),HLOOKUP(K$29,$C$8:$N$10,2,FALSE),HLOOKUP(K$29,$C$8:$N$10,3,FALSE)))</f>
        <v>54.730937659477654</v>
      </c>
      <c r="L51" s="22">
        <f>'AVG WE'!L28*IF(S22="East",(IF(AND($A51&gt;7,$A51&lt;24),HLOOKUP(L$29,$C$8:$N$10,2,FALSE),HLOOKUP(L$29,$C$8:$N$10,3,FALSE))),IF(AND($A51&gt;6,$A51&lt;23),HLOOKUP(L$29,$C$8:$N$10,2,FALSE),HLOOKUP(L$29,$C$8:$N$10,3,FALSE)))</f>
        <v>56.993769058468523</v>
      </c>
      <c r="M51" s="22">
        <f>'AVG WE'!M28*IF(T22="East",(IF(AND($A51&gt;7,$A51&lt;24),HLOOKUP(M$29,$C$8:$N$10,2,FALSE),HLOOKUP(M$29,$C$8:$N$10,3,FALSE))),IF(AND($A51&gt;6,$A51&lt;23),HLOOKUP(M$29,$C$8:$N$10,2,FALSE),HLOOKUP(M$29,$C$8:$N$10,3,FALSE)))</f>
        <v>52.958912104376921</v>
      </c>
      <c r="N51" s="22">
        <f>'AVG WE'!N28*IF(U22="East",(IF(AND($A51&gt;7,$A51&lt;24),HLOOKUP(N$29,$C$8:$N$10,2,FALSE),HLOOKUP(N$29,$C$8:$N$10,3,FALSE))),IF(AND($A51&gt;6,$A51&lt;23),HLOOKUP(N$29,$C$8:$N$10,2,FALSE),HLOOKUP(N$29,$C$8:$N$10,3,FALSE)))</f>
        <v>55.439713349602485</v>
      </c>
    </row>
    <row r="52" spans="1:14" x14ac:dyDescent="0.25">
      <c r="A52" s="2">
        <v>22</v>
      </c>
      <c r="C52" s="22">
        <f>'AVG WE'!C29*IF(J23="East",(IF(AND($A52&gt;7,$A52&lt;24),HLOOKUP(C$29,$C$8:$N$10,2,FALSE),HLOOKUP(C$29,$C$8:$N$10,3,FALSE))),IF(AND($A52&gt;6,$A52&lt;23),HLOOKUP(C$29,$C$8:$N$10,2,FALSE),HLOOKUP(C$29,$C$8:$N$10,3,FALSE)))</f>
        <v>53.854369206114193</v>
      </c>
      <c r="D52" s="22">
        <f>'AVG WE'!D29*IF(K23="East",(IF(AND($A52&gt;7,$A52&lt;24),HLOOKUP(D$29,$C$8:$N$10,2,FALSE),HLOOKUP(D$29,$C$8:$N$10,3,FALSE))),IF(AND($A52&gt;6,$A52&lt;23),HLOOKUP(D$29,$C$8:$N$10,2,FALSE),HLOOKUP(D$29,$C$8:$N$10,3,FALSE)))</f>
        <v>54.477888922915426</v>
      </c>
      <c r="E52" s="22">
        <f>'AVG WE'!E29*IF(L23="East",(IF(AND($A52&gt;7,$A52&lt;24),HLOOKUP(E$29,$C$8:$N$10,2,FALSE),HLOOKUP(E$29,$C$8:$N$10,3,FALSE))),IF(AND($A52&gt;6,$A52&lt;23),HLOOKUP(E$29,$C$8:$N$10,2,FALSE),HLOOKUP(E$29,$C$8:$N$10,3,FALSE)))</f>
        <v>54.496896427267195</v>
      </c>
      <c r="F52" s="22">
        <f>'AVG WE'!F29*IF(M23="East",(IF(AND($A52&gt;7,$A52&lt;24),HLOOKUP(F$29,$C$8:$N$10,2,FALSE),HLOOKUP(F$29,$C$8:$N$10,3,FALSE))),IF(AND($A52&gt;6,$A52&lt;23),HLOOKUP(F$29,$C$8:$N$10,2,FALSE),HLOOKUP(F$29,$C$8:$N$10,3,FALSE)))</f>
        <v>57.515839790344927</v>
      </c>
      <c r="G52" s="22">
        <f>'AVG WE'!G29*IF(N23="East",(IF(AND($A52&gt;7,$A52&lt;24),HLOOKUP(G$29,$C$8:$N$10,2,FALSE),HLOOKUP(G$29,$C$8:$N$10,3,FALSE))),IF(AND($A52&gt;6,$A52&lt;23),HLOOKUP(G$29,$C$8:$N$10,2,FALSE),HLOOKUP(G$29,$C$8:$N$10,3,FALSE)))</f>
        <v>57.784841298663203</v>
      </c>
      <c r="H52" s="22">
        <f>'AVG WE'!H29*IF(O23="East",(IF(AND($A52&gt;7,$A52&lt;24),HLOOKUP(H$29,$C$8:$N$10,2,FALSE),HLOOKUP(H$29,$C$8:$N$10,3,FALSE))),IF(AND($A52&gt;6,$A52&lt;23),HLOOKUP(H$29,$C$8:$N$10,2,FALSE),HLOOKUP(H$29,$C$8:$N$10,3,FALSE)))</f>
        <v>60.059440609991952</v>
      </c>
      <c r="I52" s="22">
        <f>'AVG WE'!I29*IF(P23="East",(IF(AND($A52&gt;7,$A52&lt;24),HLOOKUP(I$29,$C$8:$N$10,2,FALSE),HLOOKUP(I$29,$C$8:$N$10,3,FALSE))),IF(AND($A52&gt;6,$A52&lt;23),HLOOKUP(I$29,$C$8:$N$10,2,FALSE),HLOOKUP(I$29,$C$8:$N$10,3,FALSE)))</f>
        <v>53.533728473518934</v>
      </c>
      <c r="J52" s="22">
        <f>'AVG WE'!J29*IF(Q23="East",(IF(AND($A52&gt;7,$A52&lt;24),HLOOKUP(J$29,$C$8:$N$10,2,FALSE),HLOOKUP(J$29,$C$8:$N$10,3,FALSE))),IF(AND($A52&gt;6,$A52&lt;23),HLOOKUP(J$29,$C$8:$N$10,2,FALSE),HLOOKUP(J$29,$C$8:$N$10,3,FALSE)))</f>
        <v>55.224070719482199</v>
      </c>
      <c r="K52" s="22">
        <f>'AVG WE'!K29*IF(R23="East",(IF(AND($A52&gt;7,$A52&lt;24),HLOOKUP(K$29,$C$8:$N$10,2,FALSE),HLOOKUP(K$29,$C$8:$N$10,3,FALSE))),IF(AND($A52&gt;6,$A52&lt;23),HLOOKUP(K$29,$C$8:$N$10,2,FALSE),HLOOKUP(K$29,$C$8:$N$10,3,FALSE)))</f>
        <v>48.236787812434578</v>
      </c>
      <c r="L52" s="22">
        <f>'AVG WE'!L29*IF(S23="East",(IF(AND($A52&gt;7,$A52&lt;24),HLOOKUP(L$29,$C$8:$N$10,2,FALSE),HLOOKUP(L$29,$C$8:$N$10,3,FALSE))),IF(AND($A52&gt;6,$A52&lt;23),HLOOKUP(L$29,$C$8:$N$10,2,FALSE),HLOOKUP(L$29,$C$8:$N$10,3,FALSE)))</f>
        <v>48.681952311989896</v>
      </c>
      <c r="M52" s="22">
        <f>'AVG WE'!M29*IF(T23="East",(IF(AND($A52&gt;7,$A52&lt;24),HLOOKUP(M$29,$C$8:$N$10,2,FALSE),HLOOKUP(M$29,$C$8:$N$10,3,FALSE))),IF(AND($A52&gt;6,$A52&lt;23),HLOOKUP(M$29,$C$8:$N$10,2,FALSE),HLOOKUP(M$29,$C$8:$N$10,3,FALSE)))</f>
        <v>51.039977474252908</v>
      </c>
      <c r="N52" s="22">
        <f>'AVG WE'!N29*IF(U23="East",(IF(AND($A52&gt;7,$A52&lt;24),HLOOKUP(N$29,$C$8:$N$10,2,FALSE),HLOOKUP(N$29,$C$8:$N$10,3,FALSE))),IF(AND($A52&gt;6,$A52&lt;23),HLOOKUP(N$29,$C$8:$N$10,2,FALSE),HLOOKUP(N$29,$C$8:$N$10,3,FALSE)))</f>
        <v>54.692578913001931</v>
      </c>
    </row>
    <row r="53" spans="1:14" x14ac:dyDescent="0.25">
      <c r="A53" s="2">
        <v>23</v>
      </c>
      <c r="C53" s="22">
        <f>'AVG WE'!C30*IF(J24="East",(IF(AND($A53&gt;7,$A53&lt;24),HLOOKUP(C$29,$C$8:$N$10,2,FALSE),HLOOKUP(C$29,$C$8:$N$10,3,FALSE))),IF(AND($A53&gt;6,$A53&lt;23),HLOOKUP(C$29,$C$8:$N$10,2,FALSE),HLOOKUP(C$29,$C$8:$N$10,3,FALSE)))</f>
        <v>52.124142906308755</v>
      </c>
      <c r="D53" s="22">
        <f>'AVG WE'!D30*IF(K24="East",(IF(AND($A53&gt;7,$A53&lt;24),HLOOKUP(D$29,$C$8:$N$10,2,FALSE),HLOOKUP(D$29,$C$8:$N$10,3,FALSE))),IF(AND($A53&gt;6,$A53&lt;23),HLOOKUP(D$29,$C$8:$N$10,2,FALSE),HLOOKUP(D$29,$C$8:$N$10,3,FALSE)))</f>
        <v>49.700629615395336</v>
      </c>
      <c r="E53" s="22">
        <f>'AVG WE'!E30*IF(L24="East",(IF(AND($A53&gt;7,$A53&lt;24),HLOOKUP(E$29,$C$8:$N$10,2,FALSE),HLOOKUP(E$29,$C$8:$N$10,3,FALSE))),IF(AND($A53&gt;6,$A53&lt;23),HLOOKUP(E$29,$C$8:$N$10,2,FALSE),HLOOKUP(E$29,$C$8:$N$10,3,FALSE)))</f>
        <v>51.759336308131346</v>
      </c>
      <c r="F53" s="22">
        <f>'AVG WE'!F30*IF(M24="East",(IF(AND($A53&gt;7,$A53&lt;24),HLOOKUP(F$29,$C$8:$N$10,2,FALSE),HLOOKUP(F$29,$C$8:$N$10,3,FALSE))),IF(AND($A53&gt;6,$A53&lt;23),HLOOKUP(F$29,$C$8:$N$10,2,FALSE),HLOOKUP(F$29,$C$8:$N$10,3,FALSE)))</f>
        <v>53.453111413998208</v>
      </c>
      <c r="G53" s="22">
        <f>'AVG WE'!G30*IF(N24="East",(IF(AND($A53&gt;7,$A53&lt;24),HLOOKUP(G$29,$C$8:$N$10,2,FALSE),HLOOKUP(G$29,$C$8:$N$10,3,FALSE))),IF(AND($A53&gt;6,$A53&lt;23),HLOOKUP(G$29,$C$8:$N$10,2,FALSE),HLOOKUP(G$29,$C$8:$N$10,3,FALSE)))</f>
        <v>52.519602775499649</v>
      </c>
      <c r="H53" s="22">
        <f>'AVG WE'!H30*IF(O24="East",(IF(AND($A53&gt;7,$A53&lt;24),HLOOKUP(H$29,$C$8:$N$10,2,FALSE),HLOOKUP(H$29,$C$8:$N$10,3,FALSE))),IF(AND($A53&gt;6,$A53&lt;23),HLOOKUP(H$29,$C$8:$N$10,2,FALSE),HLOOKUP(H$29,$C$8:$N$10,3,FALSE)))</f>
        <v>48.616043005276417</v>
      </c>
      <c r="I53" s="22">
        <f>'AVG WE'!I30*IF(P24="East",(IF(AND($A53&gt;7,$A53&lt;24),HLOOKUP(I$29,$C$8:$N$10,2,FALSE),HLOOKUP(I$29,$C$8:$N$10,3,FALSE))),IF(AND($A53&gt;6,$A53&lt;23),HLOOKUP(I$29,$C$8:$N$10,2,FALSE),HLOOKUP(I$29,$C$8:$N$10,3,FALSE)))</f>
        <v>54.336103226787728</v>
      </c>
      <c r="J53" s="22">
        <f>'AVG WE'!J30*IF(Q24="East",(IF(AND($A53&gt;7,$A53&lt;24),HLOOKUP(J$29,$C$8:$N$10,2,FALSE),HLOOKUP(J$29,$C$8:$N$10,3,FALSE))),IF(AND($A53&gt;6,$A53&lt;23),HLOOKUP(J$29,$C$8:$N$10,2,FALSE),HLOOKUP(J$29,$C$8:$N$10,3,FALSE)))</f>
        <v>50.721927876367367</v>
      </c>
      <c r="K53" s="22">
        <f>'AVG WE'!K30*IF(R24="East",(IF(AND($A53&gt;7,$A53&lt;24),HLOOKUP(K$29,$C$8:$N$10,2,FALSE),HLOOKUP(K$29,$C$8:$N$10,3,FALSE))),IF(AND($A53&gt;6,$A53&lt;23),HLOOKUP(K$29,$C$8:$N$10,2,FALSE),HLOOKUP(K$29,$C$8:$N$10,3,FALSE)))</f>
        <v>49.748960157504868</v>
      </c>
      <c r="L53" s="22">
        <f>'AVG WE'!L30*IF(S24="East",(IF(AND($A53&gt;7,$A53&lt;24),HLOOKUP(L$29,$C$8:$N$10,2,FALSE),HLOOKUP(L$29,$C$8:$N$10,3,FALSE))),IF(AND($A53&gt;6,$A53&lt;23),HLOOKUP(L$29,$C$8:$N$10,2,FALSE),HLOOKUP(L$29,$C$8:$N$10,3,FALSE)))</f>
        <v>52.896032450122817</v>
      </c>
      <c r="M53" s="22">
        <f>'AVG WE'!M30*IF(T24="East",(IF(AND($A53&gt;7,$A53&lt;24),HLOOKUP(M$29,$C$8:$N$10,2,FALSE),HLOOKUP(M$29,$C$8:$N$10,3,FALSE))),IF(AND($A53&gt;6,$A53&lt;23),HLOOKUP(M$29,$C$8:$N$10,2,FALSE),HLOOKUP(M$29,$C$8:$N$10,3,FALSE)))</f>
        <v>50.199201652583071</v>
      </c>
      <c r="N53" s="22">
        <f>'AVG WE'!N30*IF(U24="East",(IF(AND($A53&gt;7,$A53&lt;24),HLOOKUP(N$29,$C$8:$N$10,2,FALSE),HLOOKUP(N$29,$C$8:$N$10,3,FALSE))),IF(AND($A53&gt;6,$A53&lt;23),HLOOKUP(N$29,$C$8:$N$10,2,FALSE),HLOOKUP(N$29,$C$8:$N$10,3,FALSE)))</f>
        <v>54.445961858945545</v>
      </c>
    </row>
    <row r="54" spans="1:14" x14ac:dyDescent="0.25">
      <c r="A54" s="2">
        <v>24</v>
      </c>
      <c r="C54" s="22">
        <f>'AVG WE'!C31*IF(J25="East",(IF(AND($A54&gt;7,$A54&lt;24),HLOOKUP(C$29,$C$8:$N$10,2,FALSE),HLOOKUP(C$29,$C$8:$N$10,3,FALSE))),IF(AND($A54&gt;6,$A54&lt;23),HLOOKUP(C$29,$C$8:$N$10,2,FALSE),HLOOKUP(C$29,$C$8:$N$10,3,FALSE)))</f>
        <v>44.263858460146196</v>
      </c>
      <c r="D54" s="22">
        <f>'AVG WE'!D31*IF(K25="East",(IF(AND($A54&gt;7,$A54&lt;24),HLOOKUP(D$29,$C$8:$N$10,2,FALSE),HLOOKUP(D$29,$C$8:$N$10,3,FALSE))),IF(AND($A54&gt;6,$A54&lt;23),HLOOKUP(D$29,$C$8:$N$10,2,FALSE),HLOOKUP(D$29,$C$8:$N$10,3,FALSE)))</f>
        <v>43.163476800186224</v>
      </c>
      <c r="E54" s="22">
        <f>'AVG WE'!E31*IF(L25="East",(IF(AND($A54&gt;7,$A54&lt;24),HLOOKUP(E$29,$C$8:$N$10,2,FALSE),HLOOKUP(E$29,$C$8:$N$10,3,FALSE))),IF(AND($A54&gt;6,$A54&lt;23),HLOOKUP(E$29,$C$8:$N$10,2,FALSE),HLOOKUP(E$29,$C$8:$N$10,3,FALSE)))</f>
        <v>42.531504022265153</v>
      </c>
      <c r="F54" s="22">
        <f>'AVG WE'!F31*IF(M25="East",(IF(AND($A54&gt;7,$A54&lt;24),HLOOKUP(F$29,$C$8:$N$10,2,FALSE),HLOOKUP(F$29,$C$8:$N$10,3,FALSE))),IF(AND($A54&gt;6,$A54&lt;23),HLOOKUP(F$29,$C$8:$N$10,2,FALSE),HLOOKUP(F$29,$C$8:$N$10,3,FALSE)))</f>
        <v>43.766789355275101</v>
      </c>
      <c r="G54" s="22">
        <f>'AVG WE'!G31*IF(N25="East",(IF(AND($A54&gt;7,$A54&lt;24),HLOOKUP(G$29,$C$8:$N$10,2,FALSE),HLOOKUP(G$29,$C$8:$N$10,3,FALSE))),IF(AND($A54&gt;6,$A54&lt;23),HLOOKUP(G$29,$C$8:$N$10,2,FALSE),HLOOKUP(G$29,$C$8:$N$10,3,FALSE)))</f>
        <v>42.192880642596577</v>
      </c>
      <c r="H54" s="22">
        <f>'AVG WE'!H31*IF(O25="East",(IF(AND($A54&gt;7,$A54&lt;24),HLOOKUP(H$29,$C$8:$N$10,2,FALSE),HLOOKUP(H$29,$C$8:$N$10,3,FALSE))),IF(AND($A54&gt;6,$A54&lt;23),HLOOKUP(H$29,$C$8:$N$10,2,FALSE),HLOOKUP(H$29,$C$8:$N$10,3,FALSE)))</f>
        <v>37.711897538466623</v>
      </c>
      <c r="I54" s="22">
        <f>'AVG WE'!I31*IF(P25="East",(IF(AND($A54&gt;7,$A54&lt;24),HLOOKUP(I$29,$C$8:$N$10,2,FALSE),HLOOKUP(I$29,$C$8:$N$10,3,FALSE))),IF(AND($A54&gt;6,$A54&lt;23),HLOOKUP(I$29,$C$8:$N$10,2,FALSE),HLOOKUP(I$29,$C$8:$N$10,3,FALSE)))</f>
        <v>44.696123136186131</v>
      </c>
      <c r="J54" s="22">
        <f>'AVG WE'!J31*IF(Q25="East",(IF(AND($A54&gt;7,$A54&lt;24),HLOOKUP(J$29,$C$8:$N$10,2,FALSE),HLOOKUP(J$29,$C$8:$N$10,3,FALSE))),IF(AND($A54&gt;6,$A54&lt;23),HLOOKUP(J$29,$C$8:$N$10,2,FALSE),HLOOKUP(J$29,$C$8:$N$10,3,FALSE)))</f>
        <v>42.605121510203951</v>
      </c>
      <c r="K54" s="22">
        <f>'AVG WE'!K31*IF(R25="East",(IF(AND($A54&gt;7,$A54&lt;24),HLOOKUP(K$29,$C$8:$N$10,2,FALSE),HLOOKUP(K$29,$C$8:$N$10,3,FALSE))),IF(AND($A54&gt;6,$A54&lt;23),HLOOKUP(K$29,$C$8:$N$10,2,FALSE),HLOOKUP(K$29,$C$8:$N$10,3,FALSE)))</f>
        <v>47.349853632395735</v>
      </c>
      <c r="L54" s="22">
        <f>'AVG WE'!L31*IF(S25="East",(IF(AND($A54&gt;7,$A54&lt;24),HLOOKUP(L$29,$C$8:$N$10,2,FALSE),HLOOKUP(L$29,$C$8:$N$10,3,FALSE))),IF(AND($A54&gt;6,$A54&lt;23),HLOOKUP(L$29,$C$8:$N$10,2,FALSE),HLOOKUP(L$29,$C$8:$N$10,3,FALSE)))</f>
        <v>46.416900720928908</v>
      </c>
      <c r="M54" s="22">
        <f>'AVG WE'!M31*IF(T25="East",(IF(AND($A54&gt;7,$A54&lt;24),HLOOKUP(M$29,$C$8:$N$10,2,FALSE),HLOOKUP(M$29,$C$8:$N$10,3,FALSE))),IF(AND($A54&gt;6,$A54&lt;23),HLOOKUP(M$29,$C$8:$N$10,2,FALSE),HLOOKUP(M$29,$C$8:$N$10,3,FALSE)))</f>
        <v>47.385999793996255</v>
      </c>
      <c r="N54" s="22">
        <f>'AVG WE'!N31*IF(U25="East",(IF(AND($A54&gt;7,$A54&lt;24),HLOOKUP(N$29,$C$8:$N$10,2,FALSE),HLOOKUP(N$29,$C$8:$N$10,3,FALSE))),IF(AND($A54&gt;6,$A54&lt;23),HLOOKUP(N$29,$C$8:$N$10,2,FALSE),HLOOKUP(N$29,$C$8:$N$10,3,FALSE)))</f>
        <v>51.937476328116894</v>
      </c>
    </row>
    <row r="56" spans="1:14" ht="15.6" x14ac:dyDescent="0.3">
      <c r="A56" s="59" t="s">
        <v>46</v>
      </c>
      <c r="B56" s="59"/>
      <c r="C56" s="59"/>
      <c r="D56" s="59"/>
    </row>
    <row r="58" spans="1:14" x14ac:dyDescent="0.25">
      <c r="C58" s="2" t="s">
        <v>0</v>
      </c>
      <c r="D58" s="2" t="s">
        <v>1</v>
      </c>
      <c r="E58" s="2" t="s">
        <v>2</v>
      </c>
      <c r="F58" s="2" t="s">
        <v>3</v>
      </c>
      <c r="G58" s="2" t="s">
        <v>4</v>
      </c>
      <c r="H58" s="2" t="s">
        <v>5</v>
      </c>
      <c r="I58" s="2" t="s">
        <v>6</v>
      </c>
      <c r="J58" s="2" t="s">
        <v>7</v>
      </c>
      <c r="K58" s="2" t="s">
        <v>8</v>
      </c>
      <c r="L58" s="2" t="s">
        <v>9</v>
      </c>
      <c r="M58" s="2" t="s">
        <v>10</v>
      </c>
      <c r="N58" s="2" t="s">
        <v>11</v>
      </c>
    </row>
    <row r="59" spans="1:14" x14ac:dyDescent="0.25">
      <c r="A59" s="2" t="s">
        <v>26</v>
      </c>
    </row>
    <row r="60" spans="1:14" x14ac:dyDescent="0.25">
      <c r="A60" s="2">
        <v>1</v>
      </c>
      <c r="C60" s="22">
        <f>IF(J2="East",(IF(AND($A31&gt;7,$A31&lt;24),HLOOKUP(C$29,$C$8:$N$10,2,FALSE),HLOOKUP(C$29,$C$8:$N$10,3,FALSE))),IF(AND($A31&gt;6,$A31&lt;23),HLOOKUP(C$29,$C$8:$N$10,2,FALSE),HLOOKUP(C$29,$C$8:$N$10,3,FALSE)))*'Historical 99 Scalers WE'!C6</f>
        <v>46.001245078008715</v>
      </c>
      <c r="D60" s="22">
        <f>IF(K2="East",(IF(AND($A31&gt;7,$A31&lt;24),HLOOKUP(D$29,$C$8:$N$10,2,FALSE),HLOOKUP(D$29,$C$8:$N$10,3,FALSE))),IF(AND($A31&gt;6,$A31&lt;23),HLOOKUP(D$29,$C$8:$N$10,2,FALSE),HLOOKUP(D$29,$C$8:$N$10,3,FALSE)))*'Historical 99 Scalers WE'!D6</f>
        <v>40.652169837316833</v>
      </c>
      <c r="E60" s="22">
        <f>IF(L2="East",(IF(AND($A31&gt;7,$A31&lt;24),HLOOKUP(E$29,$C$8:$N$10,2,FALSE),HLOOKUP(E$29,$C$8:$N$10,3,FALSE))),IF(AND($A31&gt;6,$A31&lt;23),HLOOKUP(E$29,$C$8:$N$10,2,FALSE),HLOOKUP(E$29,$C$8:$N$10,3,FALSE)))*'Historical 99 Scalers WE'!E6</f>
        <v>43.506536789722652</v>
      </c>
      <c r="F60" s="22">
        <f>IF(M2="East",(IF(AND($A31&gt;7,$A31&lt;24),HLOOKUP(F$29,$C$8:$N$10,2,FALSE),HLOOKUP(F$29,$C$8:$N$10,3,FALSE))),IF(AND($A31&gt;6,$A31&lt;23),HLOOKUP(F$29,$C$8:$N$10,2,FALSE),HLOOKUP(F$29,$C$8:$N$10,3,FALSE)))*'Historical 99 Scalers WE'!F6</f>
        <v>46.62011104565574</v>
      </c>
      <c r="G60" s="22">
        <f>IF(N2="East",(IF(AND($A31&gt;7,$A31&lt;24),HLOOKUP(G$29,$C$8:$N$10,2,FALSE),HLOOKUP(G$29,$C$8:$N$10,3,FALSE))),IF(AND($A31&gt;6,$A31&lt;23),HLOOKUP(G$29,$C$8:$N$10,2,FALSE),HLOOKUP(G$29,$C$8:$N$10,3,FALSE)))*'Historical 99 Scalers WE'!G6</f>
        <v>46.169891505259073</v>
      </c>
      <c r="H60" s="22">
        <f>IF(O2="East",(IF(AND($A31&gt;7,$A31&lt;24),HLOOKUP(H$29,$C$8:$N$10,2,FALSE),HLOOKUP(H$29,$C$8:$N$10,3,FALSE))),IF(AND($A31&gt;6,$A31&lt;23),HLOOKUP(H$29,$C$8:$N$10,2,FALSE),HLOOKUP(H$29,$C$8:$N$10,3,FALSE)))*'Historical 99 Scalers WE'!H6</f>
        <v>35.524775800913218</v>
      </c>
      <c r="I60" s="22">
        <f>IF(P2="East",(IF(AND($A31&gt;7,$A31&lt;24),HLOOKUP(I$29,$C$8:$N$10,2,FALSE),HLOOKUP(I$29,$C$8:$N$10,3,FALSE))),IF(AND($A31&gt;6,$A31&lt;23),HLOOKUP(I$29,$C$8:$N$10,2,FALSE),HLOOKUP(I$29,$C$8:$N$10,3,FALSE)))*'Historical 99 Scalers WE'!I6</f>
        <v>52.104807740098444</v>
      </c>
      <c r="J60" s="22">
        <f>IF(Q2="East",(IF(AND($A31&gt;7,$A31&lt;24),HLOOKUP(J$29,$C$8:$N$10,2,FALSE),HLOOKUP(J$29,$C$8:$N$10,3,FALSE))),IF(AND($A31&gt;6,$A31&lt;23),HLOOKUP(J$29,$C$8:$N$10,2,FALSE),HLOOKUP(J$29,$C$8:$N$10,3,FALSE)))*'Historical 99 Scalers WE'!J6</f>
        <v>43.319707216741079</v>
      </c>
      <c r="K60" s="22">
        <f>IF(R2="East",(IF(AND($A31&gt;7,$A31&lt;24),HLOOKUP(K$29,$C$8:$N$10,2,FALSE),HLOOKUP(K$29,$C$8:$N$10,3,FALSE))),IF(AND($A31&gt;6,$A31&lt;23),HLOOKUP(K$29,$C$8:$N$10,2,FALSE),HLOOKUP(K$29,$C$8:$N$10,3,FALSE)))*'Historical 99 Scalers WE'!K6</f>
        <v>46.876004323272028</v>
      </c>
      <c r="L60" s="22">
        <f>IF(S2="East",(IF(AND($A31&gt;7,$A31&lt;24),HLOOKUP(L$29,$C$8:$N$10,2,FALSE),HLOOKUP(L$29,$C$8:$N$10,3,FALSE))),IF(AND($A31&gt;6,$A31&lt;23),HLOOKUP(L$29,$C$8:$N$10,2,FALSE),HLOOKUP(L$29,$C$8:$N$10,3,FALSE)))*'Historical 99 Scalers WE'!L6</f>
        <v>45.179085716188773</v>
      </c>
      <c r="M60" s="22">
        <f>IF(T2="East",(IF(AND($A31&gt;7,$A31&lt;24),HLOOKUP(M$29,$C$8:$N$10,2,FALSE),HLOOKUP(M$29,$C$8:$N$10,3,FALSE))),IF(AND($A31&gt;6,$A31&lt;23),HLOOKUP(M$29,$C$8:$N$10,2,FALSE),HLOOKUP(M$29,$C$8:$N$10,3,FALSE)))*'Historical 99 Scalers WE'!M6</f>
        <v>45.083248570010383</v>
      </c>
      <c r="N60" s="22">
        <f>IF(U2="East",(IF(AND($A31&gt;7,$A31&lt;24),HLOOKUP(N$29,$C$8:$N$10,2,FALSE),HLOOKUP(N$29,$C$8:$N$10,3,FALSE))),IF(AND($A31&gt;6,$A31&lt;23),HLOOKUP(N$29,$C$8:$N$10,2,FALSE),HLOOKUP(N$29,$C$8:$N$10,3,FALSE)))*'Historical 99 Scalers WE'!N6</f>
        <v>45.695657838865181</v>
      </c>
    </row>
    <row r="61" spans="1:14" x14ac:dyDescent="0.25">
      <c r="A61" s="2">
        <v>2</v>
      </c>
      <c r="C61" s="22">
        <f>IF(J3="East",(IF(AND($A32&gt;7,$A32&lt;24),HLOOKUP(C$29,$C$8:$N$10,2,FALSE),HLOOKUP(C$29,$C$8:$N$10,3,FALSE))),IF(AND($A32&gt;6,$A32&lt;23),HLOOKUP(C$29,$C$8:$N$10,2,FALSE),HLOOKUP(C$29,$C$8:$N$10,3,FALSE)))*'Historical 99 Scalers WE'!C7</f>
        <v>43.205281511905838</v>
      </c>
      <c r="D61" s="22">
        <f>IF(K3="East",(IF(AND($A32&gt;7,$A32&lt;24),HLOOKUP(D$29,$C$8:$N$10,2,FALSE),HLOOKUP(D$29,$C$8:$N$10,3,FALSE))),IF(AND($A32&gt;6,$A32&lt;23),HLOOKUP(D$29,$C$8:$N$10,2,FALSE),HLOOKUP(D$29,$C$8:$N$10,3,FALSE)))*'Historical 99 Scalers WE'!D7</f>
        <v>38.649195783515843</v>
      </c>
      <c r="E61" s="22">
        <f>IF(L3="East",(IF(AND($A32&gt;7,$A32&lt;24),HLOOKUP(E$29,$C$8:$N$10,2,FALSE),HLOOKUP(E$29,$C$8:$N$10,3,FALSE))),IF(AND($A32&gt;6,$A32&lt;23),HLOOKUP(E$29,$C$8:$N$10,2,FALSE),HLOOKUP(E$29,$C$8:$N$10,3,FALSE)))*'Historical 99 Scalers WE'!E7</f>
        <v>37.594503591782832</v>
      </c>
      <c r="F61" s="22">
        <f>IF(M3="East",(IF(AND($A32&gt;7,$A32&lt;24),HLOOKUP(F$29,$C$8:$N$10,2,FALSE),HLOOKUP(F$29,$C$8:$N$10,3,FALSE))),IF(AND($A32&gt;6,$A32&lt;23),HLOOKUP(F$29,$C$8:$N$10,2,FALSE),HLOOKUP(F$29,$C$8:$N$10,3,FALSE)))*'Historical 99 Scalers WE'!F7</f>
        <v>43.064294048001031</v>
      </c>
      <c r="G61" s="22">
        <f>IF(N3="East",(IF(AND($A32&gt;7,$A32&lt;24),HLOOKUP(G$29,$C$8:$N$10,2,FALSE),HLOOKUP(G$29,$C$8:$N$10,3,FALSE))),IF(AND($A32&gt;6,$A32&lt;23),HLOOKUP(G$29,$C$8:$N$10,2,FALSE),HLOOKUP(G$29,$C$8:$N$10,3,FALSE)))*'Historical 99 Scalers WE'!G7</f>
        <v>37.041086085859241</v>
      </c>
      <c r="H61" s="22">
        <f>IF(O3="East",(IF(AND($A32&gt;7,$A32&lt;24),HLOOKUP(H$29,$C$8:$N$10,2,FALSE),HLOOKUP(H$29,$C$8:$N$10,3,FALSE))),IF(AND($A32&gt;6,$A32&lt;23),HLOOKUP(H$29,$C$8:$N$10,2,FALSE),HLOOKUP(H$29,$C$8:$N$10,3,FALSE)))*'Historical 99 Scalers WE'!H7</f>
        <v>27.47225394962997</v>
      </c>
      <c r="I61" s="22">
        <f>IF(P3="East",(IF(AND($A32&gt;7,$A32&lt;24),HLOOKUP(I$29,$C$8:$N$10,2,FALSE),HLOOKUP(I$29,$C$8:$N$10,3,FALSE))),IF(AND($A32&gt;6,$A32&lt;23),HLOOKUP(I$29,$C$8:$N$10,2,FALSE),HLOOKUP(I$29,$C$8:$N$10,3,FALSE)))*'Historical 99 Scalers WE'!I7</f>
        <v>54.983365756990054</v>
      </c>
      <c r="J61" s="22">
        <f>IF(Q3="East",(IF(AND($A32&gt;7,$A32&lt;24),HLOOKUP(J$29,$C$8:$N$10,2,FALSE),HLOOKUP(J$29,$C$8:$N$10,3,FALSE))),IF(AND($A32&gt;6,$A32&lt;23),HLOOKUP(J$29,$C$8:$N$10,2,FALSE),HLOOKUP(J$29,$C$8:$N$10,3,FALSE)))*'Historical 99 Scalers WE'!J7</f>
        <v>39.731021556231468</v>
      </c>
      <c r="K61" s="22">
        <f>IF(R3="East",(IF(AND($A32&gt;7,$A32&lt;24),HLOOKUP(K$29,$C$8:$N$10,2,FALSE),HLOOKUP(K$29,$C$8:$N$10,3,FALSE))),IF(AND($A32&gt;6,$A32&lt;23),HLOOKUP(K$29,$C$8:$N$10,2,FALSE),HLOOKUP(K$29,$C$8:$N$10,3,FALSE)))*'Historical 99 Scalers WE'!K7</f>
        <v>43.940858564540449</v>
      </c>
      <c r="L61" s="22">
        <f>IF(S3="East",(IF(AND($A32&gt;7,$A32&lt;24),HLOOKUP(L$29,$C$8:$N$10,2,FALSE),HLOOKUP(L$29,$C$8:$N$10,3,FALSE))),IF(AND($A32&gt;6,$A32&lt;23),HLOOKUP(L$29,$C$8:$N$10,2,FALSE),HLOOKUP(L$29,$C$8:$N$10,3,FALSE)))*'Historical 99 Scalers WE'!L7</f>
        <v>40.725795131792651</v>
      </c>
      <c r="M61" s="22">
        <f>IF(T3="East",(IF(AND($A32&gt;7,$A32&lt;24),HLOOKUP(M$29,$C$8:$N$10,2,FALSE),HLOOKUP(M$29,$C$8:$N$10,3,FALSE))),IF(AND($A32&gt;6,$A32&lt;23),HLOOKUP(M$29,$C$8:$N$10,2,FALSE),HLOOKUP(M$29,$C$8:$N$10,3,FALSE)))*'Historical 99 Scalers WE'!M7</f>
        <v>44.126695682947776</v>
      </c>
      <c r="N61" s="22">
        <f>IF(U3="East",(IF(AND($A32&gt;7,$A32&lt;24),HLOOKUP(N$29,$C$8:$N$10,2,FALSE),HLOOKUP(N$29,$C$8:$N$10,3,FALSE))),IF(AND($A32&gt;6,$A32&lt;23),HLOOKUP(N$29,$C$8:$N$10,2,FALSE),HLOOKUP(N$29,$C$8:$N$10,3,FALSE)))*'Historical 99 Scalers WE'!N7</f>
        <v>41.572879727534684</v>
      </c>
    </row>
    <row r="62" spans="1:14" x14ac:dyDescent="0.25">
      <c r="A62" s="2">
        <v>3</v>
      </c>
      <c r="C62" s="22">
        <f>IF(J4="East",(IF(AND($A33&gt;7,$A33&lt;24),HLOOKUP(C$29,$C$8:$N$10,2,FALSE),HLOOKUP(C$29,$C$8:$N$10,3,FALSE))),IF(AND($A33&gt;6,$A33&lt;23),HLOOKUP(C$29,$C$8:$N$10,2,FALSE),HLOOKUP(C$29,$C$8:$N$10,3,FALSE)))*'Historical 99 Scalers WE'!C8</f>
        <v>39.035503277655295</v>
      </c>
      <c r="D62" s="22">
        <f>IF(K4="East",(IF(AND($A33&gt;7,$A33&lt;24),HLOOKUP(D$29,$C$8:$N$10,2,FALSE),HLOOKUP(D$29,$C$8:$N$10,3,FALSE))),IF(AND($A33&gt;6,$A33&lt;23),HLOOKUP(D$29,$C$8:$N$10,2,FALSE),HLOOKUP(D$29,$C$8:$N$10,3,FALSE)))*'Historical 99 Scalers WE'!D8</f>
        <v>38.327568268231275</v>
      </c>
      <c r="E62" s="22">
        <f>IF(L4="East",(IF(AND($A33&gt;7,$A33&lt;24),HLOOKUP(E$29,$C$8:$N$10,2,FALSE),HLOOKUP(E$29,$C$8:$N$10,3,FALSE))),IF(AND($A33&gt;6,$A33&lt;23),HLOOKUP(E$29,$C$8:$N$10,2,FALSE),HLOOKUP(E$29,$C$8:$N$10,3,FALSE)))*'Historical 99 Scalers WE'!E8</f>
        <v>34.82646091776229</v>
      </c>
      <c r="F62" s="22">
        <f>IF(M4="East",(IF(AND($A33&gt;7,$A33&lt;24),HLOOKUP(F$29,$C$8:$N$10,2,FALSE),HLOOKUP(F$29,$C$8:$N$10,3,FALSE))),IF(AND($A33&gt;6,$A33&lt;23),HLOOKUP(F$29,$C$8:$N$10,2,FALSE),HLOOKUP(F$29,$C$8:$N$10,3,FALSE)))*'Historical 99 Scalers WE'!F8</f>
        <v>39.436487733219543</v>
      </c>
      <c r="G62" s="22">
        <f>IF(N4="East",(IF(AND($A33&gt;7,$A33&lt;24),HLOOKUP(G$29,$C$8:$N$10,2,FALSE),HLOOKUP(G$29,$C$8:$N$10,3,FALSE))),IF(AND($A33&gt;6,$A33&lt;23),HLOOKUP(G$29,$C$8:$N$10,2,FALSE),HLOOKUP(G$29,$C$8:$N$10,3,FALSE)))*'Historical 99 Scalers WE'!G8</f>
        <v>29.81990599623413</v>
      </c>
      <c r="H62" s="22">
        <f>IF(O4="East",(IF(AND($A33&gt;7,$A33&lt;24),HLOOKUP(H$29,$C$8:$N$10,2,FALSE),HLOOKUP(H$29,$C$8:$N$10,3,FALSE))),IF(AND($A33&gt;6,$A33&lt;23),HLOOKUP(H$29,$C$8:$N$10,2,FALSE),HLOOKUP(H$29,$C$8:$N$10,3,FALSE)))*'Historical 99 Scalers WE'!H8</f>
        <v>22.954597903247866</v>
      </c>
      <c r="I62" s="22">
        <f>IF(P4="East",(IF(AND($A33&gt;7,$A33&lt;24),HLOOKUP(I$29,$C$8:$N$10,2,FALSE),HLOOKUP(I$29,$C$8:$N$10,3,FALSE))),IF(AND($A33&gt;6,$A33&lt;23),HLOOKUP(I$29,$C$8:$N$10,2,FALSE),HLOOKUP(I$29,$C$8:$N$10,3,FALSE)))*'Historical 99 Scalers WE'!I8</f>
        <v>44.624918347721035</v>
      </c>
      <c r="J62" s="22">
        <f>IF(Q4="East",(IF(AND($A33&gt;7,$A33&lt;24),HLOOKUP(J$29,$C$8:$N$10,2,FALSE),HLOOKUP(J$29,$C$8:$N$10,3,FALSE))),IF(AND($A33&gt;6,$A33&lt;23),HLOOKUP(J$29,$C$8:$N$10,2,FALSE),HLOOKUP(J$29,$C$8:$N$10,3,FALSE)))*'Historical 99 Scalers WE'!J8</f>
        <v>35.639361042302284</v>
      </c>
      <c r="K62" s="22">
        <f>IF(R4="East",(IF(AND($A33&gt;7,$A33&lt;24),HLOOKUP(K$29,$C$8:$N$10,2,FALSE),HLOOKUP(K$29,$C$8:$N$10,3,FALSE))),IF(AND($A33&gt;6,$A33&lt;23),HLOOKUP(K$29,$C$8:$N$10,2,FALSE),HLOOKUP(K$29,$C$8:$N$10,3,FALSE)))*'Historical 99 Scalers WE'!K8</f>
        <v>39.545646693089445</v>
      </c>
      <c r="L62" s="22">
        <f>IF(S4="East",(IF(AND($A33&gt;7,$A33&lt;24),HLOOKUP(L$29,$C$8:$N$10,2,FALSE),HLOOKUP(L$29,$C$8:$N$10,3,FALSE))),IF(AND($A33&gt;6,$A33&lt;23),HLOOKUP(L$29,$C$8:$N$10,2,FALSE),HLOOKUP(L$29,$C$8:$N$10,3,FALSE)))*'Historical 99 Scalers WE'!L8</f>
        <v>38.093743996190689</v>
      </c>
      <c r="M62" s="22">
        <f>IF(T4="East",(IF(AND($A33&gt;7,$A33&lt;24),HLOOKUP(M$29,$C$8:$N$10,2,FALSE),HLOOKUP(M$29,$C$8:$N$10,3,FALSE))),IF(AND($A33&gt;6,$A33&lt;23),HLOOKUP(M$29,$C$8:$N$10,2,FALSE),HLOOKUP(M$29,$C$8:$N$10,3,FALSE)))*'Historical 99 Scalers WE'!M8</f>
        <v>43.094225900086535</v>
      </c>
      <c r="N62" s="22">
        <f>IF(U4="East",(IF(AND($A33&gt;7,$A33&lt;24),HLOOKUP(N$29,$C$8:$N$10,2,FALSE),HLOOKUP(N$29,$C$8:$N$10,3,FALSE))),IF(AND($A33&gt;6,$A33&lt;23),HLOOKUP(N$29,$C$8:$N$10,2,FALSE),HLOOKUP(N$29,$C$8:$N$10,3,FALSE)))*'Historical 99 Scalers WE'!N8</f>
        <v>39.700144580981657</v>
      </c>
    </row>
    <row r="63" spans="1:14" x14ac:dyDescent="0.25">
      <c r="A63" s="2">
        <v>4</v>
      </c>
      <c r="C63" s="22">
        <f>IF(J5="East",(IF(AND($A34&gt;7,$A34&lt;24),HLOOKUP(C$29,$C$8:$N$10,2,FALSE),HLOOKUP(C$29,$C$8:$N$10,3,FALSE))),IF(AND($A34&gt;6,$A34&lt;23),HLOOKUP(C$29,$C$8:$N$10,2,FALSE),HLOOKUP(C$29,$C$8:$N$10,3,FALSE)))*'Historical 99 Scalers WE'!C9</f>
        <v>36.983710583723564</v>
      </c>
      <c r="D63" s="22">
        <f>IF(K5="East",(IF(AND($A34&gt;7,$A34&lt;24),HLOOKUP(D$29,$C$8:$N$10,2,FALSE),HLOOKUP(D$29,$C$8:$N$10,3,FALSE))),IF(AND($A34&gt;6,$A34&lt;23),HLOOKUP(D$29,$C$8:$N$10,2,FALSE),HLOOKUP(D$29,$C$8:$N$10,3,FALSE)))*'Historical 99 Scalers WE'!D9</f>
        <v>36.842554855329411</v>
      </c>
      <c r="E63" s="22">
        <f>IF(L5="East",(IF(AND($A34&gt;7,$A34&lt;24),HLOOKUP(E$29,$C$8:$N$10,2,FALSE),HLOOKUP(E$29,$C$8:$N$10,3,FALSE))),IF(AND($A34&gt;6,$A34&lt;23),HLOOKUP(E$29,$C$8:$N$10,2,FALSE),HLOOKUP(E$29,$C$8:$N$10,3,FALSE)))*'Historical 99 Scalers WE'!E9</f>
        <v>34.402956790443724</v>
      </c>
      <c r="F63" s="22">
        <f>IF(M5="East",(IF(AND($A34&gt;7,$A34&lt;24),HLOOKUP(F$29,$C$8:$N$10,2,FALSE),HLOOKUP(F$29,$C$8:$N$10,3,FALSE))),IF(AND($A34&gt;6,$A34&lt;23),HLOOKUP(F$29,$C$8:$N$10,2,FALSE),HLOOKUP(F$29,$C$8:$N$10,3,FALSE)))*'Historical 99 Scalers WE'!F9</f>
        <v>38.996755358959689</v>
      </c>
      <c r="G63" s="22">
        <f>IF(N5="East",(IF(AND($A34&gt;7,$A34&lt;24),HLOOKUP(G$29,$C$8:$N$10,2,FALSE),HLOOKUP(G$29,$C$8:$N$10,3,FALSE))),IF(AND($A34&gt;6,$A34&lt;23),HLOOKUP(G$29,$C$8:$N$10,2,FALSE),HLOOKUP(G$29,$C$8:$N$10,3,FALSE)))*'Historical 99 Scalers WE'!G9</f>
        <v>27.500923954984142</v>
      </c>
      <c r="H63" s="22">
        <f>IF(O5="East",(IF(AND($A34&gt;7,$A34&lt;24),HLOOKUP(H$29,$C$8:$N$10,2,FALSE),HLOOKUP(H$29,$C$8:$N$10,3,FALSE))),IF(AND($A34&gt;6,$A34&lt;23),HLOOKUP(H$29,$C$8:$N$10,2,FALSE),HLOOKUP(H$29,$C$8:$N$10,3,FALSE)))*'Historical 99 Scalers WE'!H9</f>
        <v>20.603480309997067</v>
      </c>
      <c r="I63" s="22">
        <f>IF(P5="East",(IF(AND($A34&gt;7,$A34&lt;24),HLOOKUP(I$29,$C$8:$N$10,2,FALSE),HLOOKUP(I$29,$C$8:$N$10,3,FALSE))),IF(AND($A34&gt;6,$A34&lt;23),HLOOKUP(I$29,$C$8:$N$10,2,FALSE),HLOOKUP(I$29,$C$8:$N$10,3,FALSE)))*'Historical 99 Scalers WE'!I9</f>
        <v>42.571401580620332</v>
      </c>
      <c r="J63" s="22">
        <f>IF(Q5="East",(IF(AND($A34&gt;7,$A34&lt;24),HLOOKUP(J$29,$C$8:$N$10,2,FALSE),HLOOKUP(J$29,$C$8:$N$10,3,FALSE))),IF(AND($A34&gt;6,$A34&lt;23),HLOOKUP(J$29,$C$8:$N$10,2,FALSE),HLOOKUP(J$29,$C$8:$N$10,3,FALSE)))*'Historical 99 Scalers WE'!J9</f>
        <v>34.206281896448054</v>
      </c>
      <c r="K63" s="22">
        <f>IF(R5="East",(IF(AND($A34&gt;7,$A34&lt;24),HLOOKUP(K$29,$C$8:$N$10,2,FALSE),HLOOKUP(K$29,$C$8:$N$10,3,FALSE))),IF(AND($A34&gt;6,$A34&lt;23),HLOOKUP(K$29,$C$8:$N$10,2,FALSE),HLOOKUP(K$29,$C$8:$N$10,3,FALSE)))*'Historical 99 Scalers WE'!K9</f>
        <v>38.809983561744957</v>
      </c>
      <c r="L63" s="22">
        <f>IF(S5="East",(IF(AND($A34&gt;7,$A34&lt;24),HLOOKUP(L$29,$C$8:$N$10,2,FALSE),HLOOKUP(L$29,$C$8:$N$10,3,FALSE))),IF(AND($A34&gt;6,$A34&lt;23),HLOOKUP(L$29,$C$8:$N$10,2,FALSE),HLOOKUP(L$29,$C$8:$N$10,3,FALSE)))*'Historical 99 Scalers WE'!L9</f>
        <v>37.750075083254394</v>
      </c>
      <c r="M63" s="22">
        <f>IF(T5="East",(IF(AND($A34&gt;7,$A34&lt;24),HLOOKUP(M$29,$C$8:$N$10,2,FALSE),HLOOKUP(M$29,$C$8:$N$10,3,FALSE))),IF(AND($A34&gt;6,$A34&lt;23),HLOOKUP(M$29,$C$8:$N$10,2,FALSE),HLOOKUP(M$29,$C$8:$N$10,3,FALSE)))*'Historical 99 Scalers WE'!M9</f>
        <v>42.593174387815651</v>
      </c>
      <c r="N63" s="22">
        <f>IF(U5="East",(IF(AND($A34&gt;7,$A34&lt;24),HLOOKUP(N$29,$C$8:$N$10,2,FALSE),HLOOKUP(N$29,$C$8:$N$10,3,FALSE))),IF(AND($A34&gt;6,$A34&lt;23),HLOOKUP(N$29,$C$8:$N$10,2,FALSE),HLOOKUP(N$29,$C$8:$N$10,3,FALSE)))*'Historical 99 Scalers WE'!N9</f>
        <v>39.295228873618839</v>
      </c>
    </row>
    <row r="64" spans="1:14" x14ac:dyDescent="0.25">
      <c r="A64" s="2">
        <v>5</v>
      </c>
      <c r="C64" s="22">
        <f>IF(J6="East",(IF(AND($A35&gt;7,$A35&lt;24),HLOOKUP(C$29,$C$8:$N$10,2,FALSE),HLOOKUP(C$29,$C$8:$N$10,3,FALSE))),IF(AND($A35&gt;6,$A35&lt;23),HLOOKUP(C$29,$C$8:$N$10,2,FALSE),HLOOKUP(C$29,$C$8:$N$10,3,FALSE)))*'Historical 99 Scalers WE'!C10</f>
        <v>37.6522722480384</v>
      </c>
      <c r="D64" s="22">
        <f>IF(K6="East",(IF(AND($A35&gt;7,$A35&lt;24),HLOOKUP(D$29,$C$8:$N$10,2,FALSE),HLOOKUP(D$29,$C$8:$N$10,3,FALSE))),IF(AND($A35&gt;6,$A35&lt;23),HLOOKUP(D$29,$C$8:$N$10,2,FALSE),HLOOKUP(D$29,$C$8:$N$10,3,FALSE)))*'Historical 99 Scalers WE'!D10</f>
        <v>37.970855430204232</v>
      </c>
      <c r="E64" s="22">
        <f>IF(L6="East",(IF(AND($A35&gt;7,$A35&lt;24),HLOOKUP(E$29,$C$8:$N$10,2,FALSE),HLOOKUP(E$29,$C$8:$N$10,3,FALSE))),IF(AND($A35&gt;6,$A35&lt;23),HLOOKUP(E$29,$C$8:$N$10,2,FALSE),HLOOKUP(E$29,$C$8:$N$10,3,FALSE)))*'Historical 99 Scalers WE'!E10</f>
        <v>36.60531895154589</v>
      </c>
      <c r="F64" s="22">
        <f>IF(M6="East",(IF(AND($A35&gt;7,$A35&lt;24),HLOOKUP(F$29,$C$8:$N$10,2,FALSE),HLOOKUP(F$29,$C$8:$N$10,3,FALSE))),IF(AND($A35&gt;6,$A35&lt;23),HLOOKUP(F$29,$C$8:$N$10,2,FALSE),HLOOKUP(F$29,$C$8:$N$10,3,FALSE)))*'Historical 99 Scalers WE'!F10</f>
        <v>39.363360245070986</v>
      </c>
      <c r="G64" s="22">
        <f>IF(N6="East",(IF(AND($A35&gt;7,$A35&lt;24),HLOOKUP(G$29,$C$8:$N$10,2,FALSE),HLOOKUP(G$29,$C$8:$N$10,3,FALSE))),IF(AND($A35&gt;6,$A35&lt;23),HLOOKUP(G$29,$C$8:$N$10,2,FALSE),HLOOKUP(G$29,$C$8:$N$10,3,FALSE)))*'Historical 99 Scalers WE'!G10</f>
        <v>25.310129943040831</v>
      </c>
      <c r="H64" s="22">
        <f>IF(O6="East",(IF(AND($A35&gt;7,$A35&lt;24),HLOOKUP(H$29,$C$8:$N$10,2,FALSE),HLOOKUP(H$29,$C$8:$N$10,3,FALSE))),IF(AND($A35&gt;6,$A35&lt;23),HLOOKUP(H$29,$C$8:$N$10,2,FALSE),HLOOKUP(H$29,$C$8:$N$10,3,FALSE)))*'Historical 99 Scalers WE'!H10</f>
        <v>17.010895749754045</v>
      </c>
      <c r="I64" s="22">
        <f>IF(P6="East",(IF(AND($A35&gt;7,$A35&lt;24),HLOOKUP(I$29,$C$8:$N$10,2,FALSE),HLOOKUP(I$29,$C$8:$N$10,3,FALSE))),IF(AND($A35&gt;6,$A35&lt;23),HLOOKUP(I$29,$C$8:$N$10,2,FALSE),HLOOKUP(I$29,$C$8:$N$10,3,FALSE)))*'Historical 99 Scalers WE'!I10</f>
        <v>44.076102362177302</v>
      </c>
      <c r="J64" s="22">
        <f>IF(Q6="East",(IF(AND($A35&gt;7,$A35&lt;24),HLOOKUP(J$29,$C$8:$N$10,2,FALSE),HLOOKUP(J$29,$C$8:$N$10,3,FALSE))),IF(AND($A35&gt;6,$A35&lt;23),HLOOKUP(J$29,$C$8:$N$10,2,FALSE),HLOOKUP(J$29,$C$8:$N$10,3,FALSE)))*'Historical 99 Scalers WE'!J10</f>
        <v>34.006688700646635</v>
      </c>
      <c r="K64" s="22">
        <f>IF(R6="East",(IF(AND($A35&gt;7,$A35&lt;24),HLOOKUP(K$29,$C$8:$N$10,2,FALSE),HLOOKUP(K$29,$C$8:$N$10,3,FALSE))),IF(AND($A35&gt;6,$A35&lt;23),HLOOKUP(K$29,$C$8:$N$10,2,FALSE),HLOOKUP(K$29,$C$8:$N$10,3,FALSE)))*'Historical 99 Scalers WE'!K10</f>
        <v>39.181643578406856</v>
      </c>
      <c r="L64" s="22">
        <f>IF(S6="East",(IF(AND($A35&gt;7,$A35&lt;24),HLOOKUP(L$29,$C$8:$N$10,2,FALSE),HLOOKUP(L$29,$C$8:$N$10,3,FALSE))),IF(AND($A35&gt;6,$A35&lt;23),HLOOKUP(L$29,$C$8:$N$10,2,FALSE),HLOOKUP(L$29,$C$8:$N$10,3,FALSE)))*'Historical 99 Scalers WE'!L10</f>
        <v>38.35509700183686</v>
      </c>
      <c r="M64" s="22">
        <f>IF(T6="East",(IF(AND($A35&gt;7,$A35&lt;24),HLOOKUP(M$29,$C$8:$N$10,2,FALSE),HLOOKUP(M$29,$C$8:$N$10,3,FALSE))),IF(AND($A35&gt;6,$A35&lt;23),HLOOKUP(M$29,$C$8:$N$10,2,FALSE),HLOOKUP(M$29,$C$8:$N$10,3,FALSE)))*'Historical 99 Scalers WE'!M10</f>
        <v>43.022104849077856</v>
      </c>
      <c r="N64" s="22">
        <f>IF(U6="East",(IF(AND($A35&gt;7,$A35&lt;24),HLOOKUP(N$29,$C$8:$N$10,2,FALSE),HLOOKUP(N$29,$C$8:$N$10,3,FALSE))),IF(AND($A35&gt;6,$A35&lt;23),HLOOKUP(N$29,$C$8:$N$10,2,FALSE),HLOOKUP(N$29,$C$8:$N$10,3,FALSE)))*'Historical 99 Scalers WE'!N10</f>
        <v>40.293714197456694</v>
      </c>
    </row>
    <row r="65" spans="1:14" x14ac:dyDescent="0.25">
      <c r="A65" s="2">
        <v>6</v>
      </c>
      <c r="C65" s="22">
        <f>IF(J7="East",(IF(AND($A36&gt;7,$A36&lt;24),HLOOKUP(C$29,$C$8:$N$10,2,FALSE),HLOOKUP(C$29,$C$8:$N$10,3,FALSE))),IF(AND($A36&gt;6,$A36&lt;23),HLOOKUP(C$29,$C$8:$N$10,2,FALSE),HLOOKUP(C$29,$C$8:$N$10,3,FALSE)))*'Historical 99 Scalers WE'!C11</f>
        <v>37.006439732097547</v>
      </c>
      <c r="D65" s="22">
        <f>IF(K7="East",(IF(AND($A36&gt;7,$A36&lt;24),HLOOKUP(D$29,$C$8:$N$10,2,FALSE),HLOOKUP(D$29,$C$8:$N$10,3,FALSE))),IF(AND($A36&gt;6,$A36&lt;23),HLOOKUP(D$29,$C$8:$N$10,2,FALSE),HLOOKUP(D$29,$C$8:$N$10,3,FALSE)))*'Historical 99 Scalers WE'!D11</f>
        <v>35.905740567669667</v>
      </c>
      <c r="E65" s="22">
        <f>IF(L7="East",(IF(AND($A36&gt;7,$A36&lt;24),HLOOKUP(E$29,$C$8:$N$10,2,FALSE),HLOOKUP(E$29,$C$8:$N$10,3,FALSE))),IF(AND($A36&gt;6,$A36&lt;23),HLOOKUP(E$29,$C$8:$N$10,2,FALSE),HLOOKUP(E$29,$C$8:$N$10,3,FALSE)))*'Historical 99 Scalers WE'!E11</f>
        <v>39.245395843574329</v>
      </c>
      <c r="F65" s="22">
        <f>IF(M7="East",(IF(AND($A36&gt;7,$A36&lt;24),HLOOKUP(F$29,$C$8:$N$10,2,FALSE),HLOOKUP(F$29,$C$8:$N$10,3,FALSE))),IF(AND($A36&gt;6,$A36&lt;23),HLOOKUP(F$29,$C$8:$N$10,2,FALSE),HLOOKUP(F$29,$C$8:$N$10,3,FALSE)))*'Historical 99 Scalers WE'!F11</f>
        <v>41.034081487923387</v>
      </c>
      <c r="G65" s="22">
        <f>IF(N7="East",(IF(AND($A36&gt;7,$A36&lt;24),HLOOKUP(G$29,$C$8:$N$10,2,FALSE),HLOOKUP(G$29,$C$8:$N$10,3,FALSE))),IF(AND($A36&gt;6,$A36&lt;23),HLOOKUP(G$29,$C$8:$N$10,2,FALSE),HLOOKUP(G$29,$C$8:$N$10,3,FALSE)))*'Historical 99 Scalers WE'!G11</f>
        <v>25.388945699612332</v>
      </c>
      <c r="H65" s="22">
        <f>IF(O7="East",(IF(AND($A36&gt;7,$A36&lt;24),HLOOKUP(H$29,$C$8:$N$10,2,FALSE),HLOOKUP(H$29,$C$8:$N$10,3,FALSE))),IF(AND($A36&gt;6,$A36&lt;23),HLOOKUP(H$29,$C$8:$N$10,2,FALSE),HLOOKUP(H$29,$C$8:$N$10,3,FALSE)))*'Historical 99 Scalers WE'!H11</f>
        <v>14.100601272290604</v>
      </c>
      <c r="I65" s="22">
        <f>IF(P7="East",(IF(AND($A36&gt;7,$A36&lt;24),HLOOKUP(I$29,$C$8:$N$10,2,FALSE),HLOOKUP(I$29,$C$8:$N$10,3,FALSE))),IF(AND($A36&gt;6,$A36&lt;23),HLOOKUP(I$29,$C$8:$N$10,2,FALSE),HLOOKUP(I$29,$C$8:$N$10,3,FALSE)))*'Historical 99 Scalers WE'!I11</f>
        <v>33.067071764747183</v>
      </c>
      <c r="J65" s="22">
        <f>IF(Q7="East",(IF(AND($A36&gt;7,$A36&lt;24),HLOOKUP(J$29,$C$8:$N$10,2,FALSE),HLOOKUP(J$29,$C$8:$N$10,3,FALSE))),IF(AND($A36&gt;6,$A36&lt;23),HLOOKUP(J$29,$C$8:$N$10,2,FALSE),HLOOKUP(J$29,$C$8:$N$10,3,FALSE)))*'Historical 99 Scalers WE'!J11</f>
        <v>34.115666585554209</v>
      </c>
      <c r="K65" s="22">
        <f>IF(R7="East",(IF(AND($A36&gt;7,$A36&lt;24),HLOOKUP(K$29,$C$8:$N$10,2,FALSE),HLOOKUP(K$29,$C$8:$N$10,3,FALSE))),IF(AND($A36&gt;6,$A36&lt;23),HLOOKUP(K$29,$C$8:$N$10,2,FALSE),HLOOKUP(K$29,$C$8:$N$10,3,FALSE)))*'Historical 99 Scalers WE'!K11</f>
        <v>40.502759440501919</v>
      </c>
      <c r="L65" s="22">
        <f>IF(S7="East",(IF(AND($A36&gt;7,$A36&lt;24),HLOOKUP(L$29,$C$8:$N$10,2,FALSE),HLOOKUP(L$29,$C$8:$N$10,3,FALSE))),IF(AND($A36&gt;6,$A36&lt;23),HLOOKUP(L$29,$C$8:$N$10,2,FALSE),HLOOKUP(L$29,$C$8:$N$10,3,FALSE)))*'Historical 99 Scalers WE'!L11</f>
        <v>39.11446124658832</v>
      </c>
      <c r="M65" s="22">
        <f>IF(T7="East",(IF(AND($A36&gt;7,$A36&lt;24),HLOOKUP(M$29,$C$8:$N$10,2,FALSE),HLOOKUP(M$29,$C$8:$N$10,3,FALSE))),IF(AND($A36&gt;6,$A36&lt;23),HLOOKUP(M$29,$C$8:$N$10,2,FALSE),HLOOKUP(M$29,$C$8:$N$10,3,FALSE)))*'Historical 99 Scalers WE'!M11</f>
        <v>44.024207873619638</v>
      </c>
      <c r="N65" s="22">
        <f>IF(U7="East",(IF(AND($A36&gt;7,$A36&lt;24),HLOOKUP(N$29,$C$8:$N$10,2,FALSE),HLOOKUP(N$29,$C$8:$N$10,3,FALSE))),IF(AND($A36&gt;6,$A36&lt;23),HLOOKUP(N$29,$C$8:$N$10,2,FALSE),HLOOKUP(N$29,$C$8:$N$10,3,FALSE)))*'Historical 99 Scalers WE'!N11</f>
        <v>43.091313630145244</v>
      </c>
    </row>
    <row r="66" spans="1:14" x14ac:dyDescent="0.25">
      <c r="A66" s="2">
        <v>7</v>
      </c>
      <c r="C66" s="22">
        <f>IF(J8="East",(IF(AND($A37&gt;7,$A37&lt;24),HLOOKUP(C$29,$C$8:$N$10,2,FALSE),HLOOKUP(C$29,$C$8:$N$10,3,FALSE))),IF(AND($A37&gt;6,$A37&lt;23),HLOOKUP(C$29,$C$8:$N$10,2,FALSE),HLOOKUP(C$29,$C$8:$N$10,3,FALSE)))*'Historical 99 Scalers WE'!C12</f>
        <v>35.396427464928784</v>
      </c>
      <c r="D66" s="22">
        <f>IF(K8="East",(IF(AND($A37&gt;7,$A37&lt;24),HLOOKUP(D$29,$C$8:$N$10,2,FALSE),HLOOKUP(D$29,$C$8:$N$10,3,FALSE))),IF(AND($A37&gt;6,$A37&lt;23),HLOOKUP(D$29,$C$8:$N$10,2,FALSE),HLOOKUP(D$29,$C$8:$N$10,3,FALSE)))*'Historical 99 Scalers WE'!D12</f>
        <v>36.203206231828503</v>
      </c>
      <c r="E66" s="22">
        <f>IF(L8="East",(IF(AND($A37&gt;7,$A37&lt;24),HLOOKUP(E$29,$C$8:$N$10,2,FALSE),HLOOKUP(E$29,$C$8:$N$10,3,FALSE))),IF(AND($A37&gt;6,$A37&lt;23),HLOOKUP(E$29,$C$8:$N$10,2,FALSE),HLOOKUP(E$29,$C$8:$N$10,3,FALSE)))*'Historical 99 Scalers WE'!E12</f>
        <v>39.463057267149679</v>
      </c>
      <c r="F66" s="22">
        <f>IF(M8="East",(IF(AND($A37&gt;7,$A37&lt;24),HLOOKUP(F$29,$C$8:$N$10,2,FALSE),HLOOKUP(F$29,$C$8:$N$10,3,FALSE))),IF(AND($A37&gt;6,$A37&lt;23),HLOOKUP(F$29,$C$8:$N$10,2,FALSE),HLOOKUP(F$29,$C$8:$N$10,3,FALSE)))*'Historical 99 Scalers WE'!F12</f>
        <v>44.144987433169206</v>
      </c>
      <c r="G66" s="22">
        <f>IF(N8="East",(IF(AND($A37&gt;7,$A37&lt;24),HLOOKUP(G$29,$C$8:$N$10,2,FALSE),HLOOKUP(G$29,$C$8:$N$10,3,FALSE))),IF(AND($A37&gt;6,$A37&lt;23),HLOOKUP(G$29,$C$8:$N$10,2,FALSE),HLOOKUP(G$29,$C$8:$N$10,3,FALSE)))*'Historical 99 Scalers WE'!G12</f>
        <v>26.516744738841151</v>
      </c>
      <c r="H66" s="22">
        <f>IF(O8="East",(IF(AND($A37&gt;7,$A37&lt;24),HLOOKUP(H$29,$C$8:$N$10,2,FALSE),HLOOKUP(H$29,$C$8:$N$10,3,FALSE))),IF(AND($A37&gt;6,$A37&lt;23),HLOOKUP(H$29,$C$8:$N$10,2,FALSE),HLOOKUP(H$29,$C$8:$N$10,3,FALSE)))*'Historical 99 Scalers WE'!H12</f>
        <v>15.519213445468225</v>
      </c>
      <c r="I66" s="22">
        <f>IF(P8="East",(IF(AND($A37&gt;7,$A37&lt;24),HLOOKUP(I$29,$C$8:$N$10,2,FALSE),HLOOKUP(I$29,$C$8:$N$10,3,FALSE))),IF(AND($A37&gt;6,$A37&lt;23),HLOOKUP(I$29,$C$8:$N$10,2,FALSE),HLOOKUP(I$29,$C$8:$N$10,3,FALSE)))*'Historical 99 Scalers WE'!I12</f>
        <v>18.727891188810844</v>
      </c>
      <c r="J66" s="22">
        <f>IF(Q8="East",(IF(AND($A37&gt;7,$A37&lt;24),HLOOKUP(J$29,$C$8:$N$10,2,FALSE),HLOOKUP(J$29,$C$8:$N$10,3,FALSE))),IF(AND($A37&gt;6,$A37&lt;23),HLOOKUP(J$29,$C$8:$N$10,2,FALSE),HLOOKUP(J$29,$C$8:$N$10,3,FALSE)))*'Historical 99 Scalers WE'!J12</f>
        <v>28.283992509267357</v>
      </c>
      <c r="K66" s="22">
        <f>IF(R8="East",(IF(AND($A37&gt;7,$A37&lt;24),HLOOKUP(K$29,$C$8:$N$10,2,FALSE),HLOOKUP(K$29,$C$8:$N$10,3,FALSE))),IF(AND($A37&gt;6,$A37&lt;23),HLOOKUP(K$29,$C$8:$N$10,2,FALSE),HLOOKUP(K$29,$C$8:$N$10,3,FALSE)))*'Historical 99 Scalers WE'!K12</f>
        <v>38.130621180248255</v>
      </c>
      <c r="L66" s="22">
        <f>IF(S8="East",(IF(AND($A37&gt;7,$A37&lt;24),HLOOKUP(L$29,$C$8:$N$10,2,FALSE),HLOOKUP(L$29,$C$8:$N$10,3,FALSE))),IF(AND($A37&gt;6,$A37&lt;23),HLOOKUP(L$29,$C$8:$N$10,2,FALSE),HLOOKUP(L$29,$C$8:$N$10,3,FALSE)))*'Historical 99 Scalers WE'!L12</f>
        <v>44.279784429044092</v>
      </c>
      <c r="M66" s="22">
        <f>IF(T8="East",(IF(AND($A37&gt;7,$A37&lt;24),HLOOKUP(M$29,$C$8:$N$10,2,FALSE),HLOOKUP(M$29,$C$8:$N$10,3,FALSE))),IF(AND($A37&gt;6,$A37&lt;23),HLOOKUP(M$29,$C$8:$N$10,2,FALSE),HLOOKUP(M$29,$C$8:$N$10,3,FALSE)))*'Historical 99 Scalers WE'!M12</f>
        <v>42.88165859185041</v>
      </c>
      <c r="N66" s="22">
        <f>IF(U8="East",(IF(AND($A37&gt;7,$A37&lt;24),HLOOKUP(N$29,$C$8:$N$10,2,FALSE),HLOOKUP(N$29,$C$8:$N$10,3,FALSE))),IF(AND($A37&gt;6,$A37&lt;23),HLOOKUP(N$29,$C$8:$N$10,2,FALSE),HLOOKUP(N$29,$C$8:$N$10,3,FALSE)))*'Historical 99 Scalers WE'!N12</f>
        <v>45.824494654844273</v>
      </c>
    </row>
    <row r="67" spans="1:14" x14ac:dyDescent="0.25">
      <c r="A67" s="2">
        <v>8</v>
      </c>
      <c r="C67" s="22">
        <f>IF(J9="East",(IF(AND($A38&gt;7,$A38&lt;24),HLOOKUP(C$29,$C$8:$N$10,2,FALSE),HLOOKUP(C$29,$C$8:$N$10,3,FALSE))),IF(AND($A38&gt;6,$A38&lt;23),HLOOKUP(C$29,$C$8:$N$10,2,FALSE),HLOOKUP(C$29,$C$8:$N$10,3,FALSE)))*'Historical 99 Scalers WE'!C13</f>
        <v>45.589058930149022</v>
      </c>
      <c r="D67" s="22">
        <f>IF(K9="East",(IF(AND($A38&gt;7,$A38&lt;24),HLOOKUP(D$29,$C$8:$N$10,2,FALSE),HLOOKUP(D$29,$C$8:$N$10,3,FALSE))),IF(AND($A38&gt;6,$A38&lt;23),HLOOKUP(D$29,$C$8:$N$10,2,FALSE),HLOOKUP(D$29,$C$8:$N$10,3,FALSE)))*'Historical 99 Scalers WE'!D13</f>
        <v>48.557363266860712</v>
      </c>
      <c r="E67" s="22">
        <f>IF(L9="East",(IF(AND($A38&gt;7,$A38&lt;24),HLOOKUP(E$29,$C$8:$N$10,2,FALSE),HLOOKUP(E$29,$C$8:$N$10,3,FALSE))),IF(AND($A38&gt;6,$A38&lt;23),HLOOKUP(E$29,$C$8:$N$10,2,FALSE),HLOOKUP(E$29,$C$8:$N$10,3,FALSE)))*'Historical 99 Scalers WE'!E13</f>
        <v>46.587916238340668</v>
      </c>
      <c r="F67" s="22">
        <f>IF(M9="East",(IF(AND($A38&gt;7,$A38&lt;24),HLOOKUP(F$29,$C$8:$N$10,2,FALSE),HLOOKUP(F$29,$C$8:$N$10,3,FALSE))),IF(AND($A38&gt;6,$A38&lt;23),HLOOKUP(F$29,$C$8:$N$10,2,FALSE),HLOOKUP(F$29,$C$8:$N$10,3,FALSE)))*'Historical 99 Scalers WE'!F13</f>
        <v>48.675420276763354</v>
      </c>
      <c r="G67" s="22">
        <f>IF(N9="East",(IF(AND($A38&gt;7,$A38&lt;24),HLOOKUP(G$29,$C$8:$N$10,2,FALSE),HLOOKUP(G$29,$C$8:$N$10,3,FALSE))),IF(AND($A38&gt;6,$A38&lt;23),HLOOKUP(G$29,$C$8:$N$10,2,FALSE),HLOOKUP(G$29,$C$8:$N$10,3,FALSE)))*'Historical 99 Scalers WE'!G13</f>
        <v>42.707725967791824</v>
      </c>
      <c r="H67" s="22">
        <f>IF(O9="East",(IF(AND($A38&gt;7,$A38&lt;24),HLOOKUP(H$29,$C$8:$N$10,2,FALSE),HLOOKUP(H$29,$C$8:$N$10,3,FALSE))),IF(AND($A38&gt;6,$A38&lt;23),HLOOKUP(H$29,$C$8:$N$10,2,FALSE),HLOOKUP(H$29,$C$8:$N$10,3,FALSE)))*'Historical 99 Scalers WE'!H13</f>
        <v>29.39178030529294</v>
      </c>
      <c r="I67" s="22">
        <f>IF(P9="East",(IF(AND($A38&gt;7,$A38&lt;24),HLOOKUP(I$29,$C$8:$N$10,2,FALSE),HLOOKUP(I$29,$C$8:$N$10,3,FALSE))),IF(AND($A38&gt;6,$A38&lt;23),HLOOKUP(I$29,$C$8:$N$10,2,FALSE),HLOOKUP(I$29,$C$8:$N$10,3,FALSE)))*'Historical 99 Scalers WE'!I13</f>
        <v>29.863985407794658</v>
      </c>
      <c r="J67" s="22">
        <f>IF(Q9="East",(IF(AND($A38&gt;7,$A38&lt;24),HLOOKUP(J$29,$C$8:$N$10,2,FALSE),HLOOKUP(J$29,$C$8:$N$10,3,FALSE))),IF(AND($A38&gt;6,$A38&lt;23),HLOOKUP(J$29,$C$8:$N$10,2,FALSE),HLOOKUP(J$29,$C$8:$N$10,3,FALSE)))*'Historical 99 Scalers WE'!J13</f>
        <v>38.999632249536731</v>
      </c>
      <c r="K67" s="22">
        <f>IF(R9="East",(IF(AND($A38&gt;7,$A38&lt;24),HLOOKUP(K$29,$C$8:$N$10,2,FALSE),HLOOKUP(K$29,$C$8:$N$10,3,FALSE))),IF(AND($A38&gt;6,$A38&lt;23),HLOOKUP(K$29,$C$8:$N$10,2,FALSE),HLOOKUP(K$29,$C$8:$N$10,3,FALSE)))*'Historical 99 Scalers WE'!K13</f>
        <v>50.111420747858503</v>
      </c>
      <c r="L67" s="22">
        <f>IF(S9="East",(IF(AND($A38&gt;7,$A38&lt;24),HLOOKUP(L$29,$C$8:$N$10,2,FALSE),HLOOKUP(L$29,$C$8:$N$10,3,FALSE))),IF(AND($A38&gt;6,$A38&lt;23),HLOOKUP(L$29,$C$8:$N$10,2,FALSE),HLOOKUP(L$29,$C$8:$N$10,3,FALSE)))*'Historical 99 Scalers WE'!L13</f>
        <v>42.964787810084225</v>
      </c>
      <c r="M67" s="22">
        <f>IF(T9="East",(IF(AND($A38&gt;7,$A38&lt;24),HLOOKUP(M$29,$C$8:$N$10,2,FALSE),HLOOKUP(M$29,$C$8:$N$10,3,FALSE))),IF(AND($A38&gt;6,$A38&lt;23),HLOOKUP(M$29,$C$8:$N$10,2,FALSE),HLOOKUP(M$29,$C$8:$N$10,3,FALSE)))*'Historical 99 Scalers WE'!M13</f>
        <v>46.881074537865395</v>
      </c>
      <c r="N67" s="22">
        <f>IF(U9="East",(IF(AND($A38&gt;7,$A38&lt;24),HLOOKUP(N$29,$C$8:$N$10,2,FALSE),HLOOKUP(N$29,$C$8:$N$10,3,FALSE))),IF(AND($A38&gt;6,$A38&lt;23),HLOOKUP(N$29,$C$8:$N$10,2,FALSE),HLOOKUP(N$29,$C$8:$N$10,3,FALSE)))*'Historical 99 Scalers WE'!N13</f>
        <v>48.718721699517126</v>
      </c>
    </row>
    <row r="68" spans="1:14" x14ac:dyDescent="0.25">
      <c r="A68" s="2">
        <v>9</v>
      </c>
      <c r="C68" s="22">
        <f>IF(J10="East",(IF(AND($A39&gt;7,$A39&lt;24),HLOOKUP(C$29,$C$8:$N$10,2,FALSE),HLOOKUP(C$29,$C$8:$N$10,3,FALSE))),IF(AND($A39&gt;6,$A39&lt;23),HLOOKUP(C$29,$C$8:$N$10,2,FALSE),HLOOKUP(C$29,$C$8:$N$10,3,FALSE)))*'Historical 99 Scalers WE'!C14</f>
        <v>53.77925242362106</v>
      </c>
      <c r="D68" s="22">
        <f>IF(K10="East",(IF(AND($A39&gt;7,$A39&lt;24),HLOOKUP(D$29,$C$8:$N$10,2,FALSE),HLOOKUP(D$29,$C$8:$N$10,3,FALSE))),IF(AND($A39&gt;6,$A39&lt;23),HLOOKUP(D$29,$C$8:$N$10,2,FALSE),HLOOKUP(D$29,$C$8:$N$10,3,FALSE)))*'Historical 99 Scalers WE'!D14</f>
        <v>54.744171631611579</v>
      </c>
      <c r="E68" s="22">
        <f>IF(L10="East",(IF(AND($A39&gt;7,$A39&lt;24),HLOOKUP(E$29,$C$8:$N$10,2,FALSE),HLOOKUP(E$29,$C$8:$N$10,3,FALSE))),IF(AND($A39&gt;6,$A39&lt;23),HLOOKUP(E$29,$C$8:$N$10,2,FALSE),HLOOKUP(E$29,$C$8:$N$10,3,FALSE)))*'Historical 99 Scalers WE'!E14</f>
        <v>53.991218620815204</v>
      </c>
      <c r="F68" s="22">
        <f>IF(M10="East",(IF(AND($A39&gt;7,$A39&lt;24),HLOOKUP(F$29,$C$8:$N$10,2,FALSE),HLOOKUP(F$29,$C$8:$N$10,3,FALSE))),IF(AND($A39&gt;6,$A39&lt;23),HLOOKUP(F$29,$C$8:$N$10,2,FALSE),HLOOKUP(F$29,$C$8:$N$10,3,FALSE)))*'Historical 99 Scalers WE'!F14</f>
        <v>54.616786827491495</v>
      </c>
      <c r="G68" s="22">
        <f>IF(N10="East",(IF(AND($A39&gt;7,$A39&lt;24),HLOOKUP(G$29,$C$8:$N$10,2,FALSE),HLOOKUP(G$29,$C$8:$N$10,3,FALSE))),IF(AND($A39&gt;6,$A39&lt;23),HLOOKUP(G$29,$C$8:$N$10,2,FALSE),HLOOKUP(G$29,$C$8:$N$10,3,FALSE)))*'Historical 99 Scalers WE'!G14</f>
        <v>55.664894337774285</v>
      </c>
      <c r="H68" s="22">
        <f>IF(O10="East",(IF(AND($A39&gt;7,$A39&lt;24),HLOOKUP(H$29,$C$8:$N$10,2,FALSE),HLOOKUP(H$29,$C$8:$N$10,3,FALSE))),IF(AND($A39&gt;6,$A39&lt;23),HLOOKUP(H$29,$C$8:$N$10,2,FALSE),HLOOKUP(H$29,$C$8:$N$10,3,FALSE)))*'Historical 99 Scalers WE'!H14</f>
        <v>49.450891160458262</v>
      </c>
      <c r="I68" s="22">
        <f>IF(P10="East",(IF(AND($A39&gt;7,$A39&lt;24),HLOOKUP(I$29,$C$8:$N$10,2,FALSE),HLOOKUP(I$29,$C$8:$N$10,3,FALSE))),IF(AND($A39&gt;6,$A39&lt;23),HLOOKUP(I$29,$C$8:$N$10,2,FALSE),HLOOKUP(I$29,$C$8:$N$10,3,FALSE)))*'Historical 99 Scalers WE'!I14</f>
        <v>46.839990548976829</v>
      </c>
      <c r="J68" s="22">
        <f>IF(Q10="East",(IF(AND($A39&gt;7,$A39&lt;24),HLOOKUP(J$29,$C$8:$N$10,2,FALSE),HLOOKUP(J$29,$C$8:$N$10,3,FALSE))),IF(AND($A39&gt;6,$A39&lt;23),HLOOKUP(J$29,$C$8:$N$10,2,FALSE),HLOOKUP(J$29,$C$8:$N$10,3,FALSE)))*'Historical 99 Scalers WE'!J14</f>
        <v>51.396086210289063</v>
      </c>
      <c r="K68" s="22">
        <f>IF(R10="East",(IF(AND($A39&gt;7,$A39&lt;24),HLOOKUP(K$29,$C$8:$N$10,2,FALSE),HLOOKUP(K$29,$C$8:$N$10,3,FALSE))),IF(AND($A39&gt;6,$A39&lt;23),HLOOKUP(K$29,$C$8:$N$10,2,FALSE),HLOOKUP(K$29,$C$8:$N$10,3,FALSE)))*'Historical 99 Scalers WE'!K14</f>
        <v>56.165628048157792</v>
      </c>
      <c r="L68" s="22">
        <f>IF(S10="East",(IF(AND($A39&gt;7,$A39&lt;24),HLOOKUP(L$29,$C$8:$N$10,2,FALSE),HLOOKUP(L$29,$C$8:$N$10,3,FALSE))),IF(AND($A39&gt;6,$A39&lt;23),HLOOKUP(L$29,$C$8:$N$10,2,FALSE),HLOOKUP(L$29,$C$8:$N$10,3,FALSE)))*'Historical 99 Scalers WE'!L14</f>
        <v>47.938726508090447</v>
      </c>
      <c r="M68" s="22">
        <f>IF(T10="East",(IF(AND($A39&gt;7,$A39&lt;24),HLOOKUP(M$29,$C$8:$N$10,2,FALSE),HLOOKUP(M$29,$C$8:$N$10,3,FALSE))),IF(AND($A39&gt;6,$A39&lt;23),HLOOKUP(M$29,$C$8:$N$10,2,FALSE),HLOOKUP(M$29,$C$8:$N$10,3,FALSE)))*'Historical 99 Scalers WE'!M14</f>
        <v>49.983684193811293</v>
      </c>
      <c r="N68" s="22">
        <f>IF(U10="East",(IF(AND($A39&gt;7,$A39&lt;24),HLOOKUP(N$29,$C$8:$N$10,2,FALSE),HLOOKUP(N$29,$C$8:$N$10,3,FALSE))),IF(AND($A39&gt;6,$A39&lt;23),HLOOKUP(N$29,$C$8:$N$10,2,FALSE),HLOOKUP(N$29,$C$8:$N$10,3,FALSE)))*'Historical 99 Scalers WE'!N14</f>
        <v>50.73409760661842</v>
      </c>
    </row>
    <row r="69" spans="1:14" x14ac:dyDescent="0.25">
      <c r="A69" s="2">
        <v>10</v>
      </c>
      <c r="C69" s="22">
        <f>IF(J11="East",(IF(AND($A40&gt;7,$A40&lt;24),HLOOKUP(C$29,$C$8:$N$10,2,FALSE),HLOOKUP(C$29,$C$8:$N$10,3,FALSE))),IF(AND($A40&gt;6,$A40&lt;23),HLOOKUP(C$29,$C$8:$N$10,2,FALSE),HLOOKUP(C$29,$C$8:$N$10,3,FALSE)))*'Historical 99 Scalers WE'!C15</f>
        <v>56.296714343116975</v>
      </c>
      <c r="D69" s="22">
        <f>IF(K11="East",(IF(AND($A40&gt;7,$A40&lt;24),HLOOKUP(D$29,$C$8:$N$10,2,FALSE),HLOOKUP(D$29,$C$8:$N$10,3,FALSE))),IF(AND($A40&gt;6,$A40&lt;23),HLOOKUP(D$29,$C$8:$N$10,2,FALSE),HLOOKUP(D$29,$C$8:$N$10,3,FALSE)))*'Historical 99 Scalers WE'!D15</f>
        <v>57.468528857346392</v>
      </c>
      <c r="E69" s="22">
        <f>IF(L11="East",(IF(AND($A40&gt;7,$A40&lt;24),HLOOKUP(E$29,$C$8:$N$10,2,FALSE),HLOOKUP(E$29,$C$8:$N$10,3,FALSE))),IF(AND($A40&gt;6,$A40&lt;23),HLOOKUP(E$29,$C$8:$N$10,2,FALSE),HLOOKUP(E$29,$C$8:$N$10,3,FALSE)))*'Historical 99 Scalers WE'!E15</f>
        <v>56.117392248713706</v>
      </c>
      <c r="F69" s="22">
        <f>IF(M11="East",(IF(AND($A40&gt;7,$A40&lt;24),HLOOKUP(F$29,$C$8:$N$10,2,FALSE),HLOOKUP(F$29,$C$8:$N$10,3,FALSE))),IF(AND($A40&gt;6,$A40&lt;23),HLOOKUP(F$29,$C$8:$N$10,2,FALSE),HLOOKUP(F$29,$C$8:$N$10,3,FALSE)))*'Historical 99 Scalers WE'!F15</f>
        <v>55.861035388487643</v>
      </c>
      <c r="G69" s="22">
        <f>IF(N11="East",(IF(AND($A40&gt;7,$A40&lt;24),HLOOKUP(G$29,$C$8:$N$10,2,FALSE),HLOOKUP(G$29,$C$8:$N$10,3,FALSE))),IF(AND($A40&gt;6,$A40&lt;23),HLOOKUP(G$29,$C$8:$N$10,2,FALSE),HLOOKUP(G$29,$C$8:$N$10,3,FALSE)))*'Historical 99 Scalers WE'!G15</f>
        <v>60.509625522198782</v>
      </c>
      <c r="H69" s="22">
        <f>IF(O11="East",(IF(AND($A40&gt;7,$A40&lt;24),HLOOKUP(H$29,$C$8:$N$10,2,FALSE),HLOOKUP(H$29,$C$8:$N$10,3,FALSE))),IF(AND($A40&gt;6,$A40&lt;23),HLOOKUP(H$29,$C$8:$N$10,2,FALSE),HLOOKUP(H$29,$C$8:$N$10,3,FALSE)))*'Historical 99 Scalers WE'!H15</f>
        <v>58.773830014135577</v>
      </c>
      <c r="I69" s="22">
        <f>IF(P11="East",(IF(AND($A40&gt;7,$A40&lt;24),HLOOKUP(I$29,$C$8:$N$10,2,FALSE),HLOOKUP(I$29,$C$8:$N$10,3,FALSE))),IF(AND($A40&gt;6,$A40&lt;23),HLOOKUP(I$29,$C$8:$N$10,2,FALSE),HLOOKUP(I$29,$C$8:$N$10,3,FALSE)))*'Historical 99 Scalers WE'!I15</f>
        <v>47.318041983271968</v>
      </c>
      <c r="J69" s="22">
        <f>IF(Q11="East",(IF(AND($A40&gt;7,$A40&lt;24),HLOOKUP(J$29,$C$8:$N$10,2,FALSE),HLOOKUP(J$29,$C$8:$N$10,3,FALSE))),IF(AND($A40&gt;6,$A40&lt;23),HLOOKUP(J$29,$C$8:$N$10,2,FALSE),HLOOKUP(J$29,$C$8:$N$10,3,FALSE)))*'Historical 99 Scalers WE'!J15</f>
        <v>52.740426221289972</v>
      </c>
      <c r="K69" s="22">
        <f>IF(R11="East",(IF(AND($A40&gt;7,$A40&lt;24),HLOOKUP(K$29,$C$8:$N$10,2,FALSE),HLOOKUP(K$29,$C$8:$N$10,3,FALSE))),IF(AND($A40&gt;6,$A40&lt;23),HLOOKUP(K$29,$C$8:$N$10,2,FALSE),HLOOKUP(K$29,$C$8:$N$10,3,FALSE)))*'Historical 99 Scalers WE'!K15</f>
        <v>54.660521335560141</v>
      </c>
      <c r="L69" s="22">
        <f>IF(S11="East",(IF(AND($A40&gt;7,$A40&lt;24),HLOOKUP(L$29,$C$8:$N$10,2,FALSE),HLOOKUP(L$29,$C$8:$N$10,3,FALSE))),IF(AND($A40&gt;6,$A40&lt;23),HLOOKUP(L$29,$C$8:$N$10,2,FALSE),HLOOKUP(L$29,$C$8:$N$10,3,FALSE)))*'Historical 99 Scalers WE'!L15</f>
        <v>49.617971016809129</v>
      </c>
      <c r="M69" s="22">
        <f>IF(T11="East",(IF(AND($A40&gt;7,$A40&lt;24),HLOOKUP(M$29,$C$8:$N$10,2,FALSE),HLOOKUP(M$29,$C$8:$N$10,3,FALSE))),IF(AND($A40&gt;6,$A40&lt;23),HLOOKUP(M$29,$C$8:$N$10,2,FALSE),HLOOKUP(M$29,$C$8:$N$10,3,FALSE)))*'Historical 99 Scalers WE'!M15</f>
        <v>54.036697468260108</v>
      </c>
      <c r="N69" s="22">
        <f>IF(U11="East",(IF(AND($A40&gt;7,$A40&lt;24),HLOOKUP(N$29,$C$8:$N$10,2,FALSE),HLOOKUP(N$29,$C$8:$N$10,3,FALSE))),IF(AND($A40&gt;6,$A40&lt;23),HLOOKUP(N$29,$C$8:$N$10,2,FALSE),HLOOKUP(N$29,$C$8:$N$10,3,FALSE)))*'Historical 99 Scalers WE'!N15</f>
        <v>52.629839327453432</v>
      </c>
    </row>
    <row r="70" spans="1:14" x14ac:dyDescent="0.25">
      <c r="A70" s="2">
        <v>11</v>
      </c>
      <c r="C70" s="22">
        <f>IF(J12="East",(IF(AND($A41&gt;7,$A41&lt;24),HLOOKUP(C$29,$C$8:$N$10,2,FALSE),HLOOKUP(C$29,$C$8:$N$10,3,FALSE))),IF(AND($A41&gt;6,$A41&lt;23),HLOOKUP(C$29,$C$8:$N$10,2,FALSE),HLOOKUP(C$29,$C$8:$N$10,3,FALSE)))*'Historical 99 Scalers WE'!C16</f>
        <v>56.650686039528999</v>
      </c>
      <c r="D70" s="22">
        <f>IF(K12="East",(IF(AND($A41&gt;7,$A41&lt;24),HLOOKUP(D$29,$C$8:$N$10,2,FALSE),HLOOKUP(D$29,$C$8:$N$10,3,FALSE))),IF(AND($A41&gt;6,$A41&lt;23),HLOOKUP(D$29,$C$8:$N$10,2,FALSE),HLOOKUP(D$29,$C$8:$N$10,3,FALSE)))*'Historical 99 Scalers WE'!D16</f>
        <v>57.933391298466198</v>
      </c>
      <c r="E70" s="22">
        <f>IF(L12="East",(IF(AND($A41&gt;7,$A41&lt;24),HLOOKUP(E$29,$C$8:$N$10,2,FALSE),HLOOKUP(E$29,$C$8:$N$10,3,FALSE))),IF(AND($A41&gt;6,$A41&lt;23),HLOOKUP(E$29,$C$8:$N$10,2,FALSE),HLOOKUP(E$29,$C$8:$N$10,3,FALSE)))*'Historical 99 Scalers WE'!E16</f>
        <v>57.670709712367184</v>
      </c>
      <c r="F70" s="22">
        <f>IF(M12="East",(IF(AND($A41&gt;7,$A41&lt;24),HLOOKUP(F$29,$C$8:$N$10,2,FALSE),HLOOKUP(F$29,$C$8:$N$10,3,FALSE))),IF(AND($A41&gt;6,$A41&lt;23),HLOOKUP(F$29,$C$8:$N$10,2,FALSE),HLOOKUP(F$29,$C$8:$N$10,3,FALSE)))*'Historical 99 Scalers WE'!F16</f>
        <v>56.006322919416263</v>
      </c>
      <c r="G70" s="22">
        <f>IF(N12="East",(IF(AND($A41&gt;7,$A41&lt;24),HLOOKUP(G$29,$C$8:$N$10,2,FALSE),HLOOKUP(G$29,$C$8:$N$10,3,FALSE))),IF(AND($A41&gt;6,$A41&lt;23),HLOOKUP(G$29,$C$8:$N$10,2,FALSE),HLOOKUP(G$29,$C$8:$N$10,3,FALSE)))*'Historical 99 Scalers WE'!G16</f>
        <v>62.152070150283677</v>
      </c>
      <c r="H70" s="22">
        <f>IF(O12="East",(IF(AND($A41&gt;7,$A41&lt;24),HLOOKUP(H$29,$C$8:$N$10,2,FALSE),HLOOKUP(H$29,$C$8:$N$10,3,FALSE))),IF(AND($A41&gt;6,$A41&lt;23),HLOOKUP(H$29,$C$8:$N$10,2,FALSE),HLOOKUP(H$29,$C$8:$N$10,3,FALSE)))*'Historical 99 Scalers WE'!H16</f>
        <v>69.355944311574945</v>
      </c>
      <c r="I70" s="22">
        <f>IF(P12="East",(IF(AND($A41&gt;7,$A41&lt;24),HLOOKUP(I$29,$C$8:$N$10,2,FALSE),HLOOKUP(I$29,$C$8:$N$10,3,FALSE))),IF(AND($A41&gt;6,$A41&lt;23),HLOOKUP(I$29,$C$8:$N$10,2,FALSE),HLOOKUP(I$29,$C$8:$N$10,3,FALSE)))*'Historical 99 Scalers WE'!I16</f>
        <v>47.417919223555032</v>
      </c>
      <c r="J70" s="22">
        <f>IF(Q12="East",(IF(AND($A41&gt;7,$A41&lt;24),HLOOKUP(J$29,$C$8:$N$10,2,FALSE),HLOOKUP(J$29,$C$8:$N$10,3,FALSE))),IF(AND($A41&gt;6,$A41&lt;23),HLOOKUP(J$29,$C$8:$N$10,2,FALSE),HLOOKUP(J$29,$C$8:$N$10,3,FALSE)))*'Historical 99 Scalers WE'!J16</f>
        <v>57.77424645668021</v>
      </c>
      <c r="K70" s="22">
        <f>IF(R12="East",(IF(AND($A41&gt;7,$A41&lt;24),HLOOKUP(K$29,$C$8:$N$10,2,FALSE),HLOOKUP(K$29,$C$8:$N$10,3,FALSE))),IF(AND($A41&gt;6,$A41&lt;23),HLOOKUP(K$29,$C$8:$N$10,2,FALSE),HLOOKUP(K$29,$C$8:$N$10,3,FALSE)))*'Historical 99 Scalers WE'!K16</f>
        <v>54.70533673243898</v>
      </c>
      <c r="L70" s="22">
        <f>IF(S12="East",(IF(AND($A41&gt;7,$A41&lt;24),HLOOKUP(L$29,$C$8:$N$10,2,FALSE),HLOOKUP(L$29,$C$8:$N$10,3,FALSE))),IF(AND($A41&gt;6,$A41&lt;23),HLOOKUP(L$29,$C$8:$N$10,2,FALSE),HLOOKUP(L$29,$C$8:$N$10,3,FALSE)))*'Historical 99 Scalers WE'!L16</f>
        <v>55.791664063569016</v>
      </c>
      <c r="M70" s="22">
        <f>IF(T12="East",(IF(AND($A41&gt;7,$A41&lt;24),HLOOKUP(M$29,$C$8:$N$10,2,FALSE),HLOOKUP(M$29,$C$8:$N$10,3,FALSE))),IF(AND($A41&gt;6,$A41&lt;23),HLOOKUP(M$29,$C$8:$N$10,2,FALSE),HLOOKUP(M$29,$C$8:$N$10,3,FALSE)))*'Historical 99 Scalers WE'!M16</f>
        <v>53.846221976701372</v>
      </c>
      <c r="N70" s="22">
        <f>IF(U12="East",(IF(AND($A41&gt;7,$A41&lt;24),HLOOKUP(N$29,$C$8:$N$10,2,FALSE),HLOOKUP(N$29,$C$8:$N$10,3,FALSE))),IF(AND($A41&gt;6,$A41&lt;23),HLOOKUP(N$29,$C$8:$N$10,2,FALSE),HLOOKUP(N$29,$C$8:$N$10,3,FALSE)))*'Historical 99 Scalers WE'!N16</f>
        <v>51.921236839568493</v>
      </c>
    </row>
    <row r="71" spans="1:14" x14ac:dyDescent="0.25">
      <c r="A71" s="2">
        <v>12</v>
      </c>
      <c r="C71" s="22">
        <f>IF(J13="East",(IF(AND($A42&gt;7,$A42&lt;24),HLOOKUP(C$29,$C$8:$N$10,2,FALSE),HLOOKUP(C$29,$C$8:$N$10,3,FALSE))),IF(AND($A42&gt;6,$A42&lt;23),HLOOKUP(C$29,$C$8:$N$10,2,FALSE),HLOOKUP(C$29,$C$8:$N$10,3,FALSE)))*'Historical 99 Scalers WE'!C17</f>
        <v>57.612407331851166</v>
      </c>
      <c r="D71" s="22">
        <f>IF(K13="East",(IF(AND($A42&gt;7,$A42&lt;24),HLOOKUP(D$29,$C$8:$N$10,2,FALSE),HLOOKUP(D$29,$C$8:$N$10,3,FALSE))),IF(AND($A42&gt;6,$A42&lt;23),HLOOKUP(D$29,$C$8:$N$10,2,FALSE),HLOOKUP(D$29,$C$8:$N$10,3,FALSE)))*'Historical 99 Scalers WE'!D17</f>
        <v>57.244199814409491</v>
      </c>
      <c r="E71" s="22">
        <f>IF(L13="East",(IF(AND($A42&gt;7,$A42&lt;24),HLOOKUP(E$29,$C$8:$N$10,2,FALSE),HLOOKUP(E$29,$C$8:$N$10,3,FALSE))),IF(AND($A42&gt;6,$A42&lt;23),HLOOKUP(E$29,$C$8:$N$10,2,FALSE),HLOOKUP(E$29,$C$8:$N$10,3,FALSE)))*'Historical 99 Scalers WE'!E17</f>
        <v>57.968006795763912</v>
      </c>
      <c r="F71" s="22">
        <f>IF(M13="East",(IF(AND($A42&gt;7,$A42&lt;24),HLOOKUP(F$29,$C$8:$N$10,2,FALSE),HLOOKUP(F$29,$C$8:$N$10,3,FALSE))),IF(AND($A42&gt;6,$A42&lt;23),HLOOKUP(F$29,$C$8:$N$10,2,FALSE),HLOOKUP(F$29,$C$8:$N$10,3,FALSE)))*'Historical 99 Scalers WE'!F17</f>
        <v>55.975364667624184</v>
      </c>
      <c r="G71" s="22">
        <f>IF(N13="East",(IF(AND($A42&gt;7,$A42&lt;24),HLOOKUP(G$29,$C$8:$N$10,2,FALSE),HLOOKUP(G$29,$C$8:$N$10,3,FALSE))),IF(AND($A42&gt;6,$A42&lt;23),HLOOKUP(G$29,$C$8:$N$10,2,FALSE),HLOOKUP(G$29,$C$8:$N$10,3,FALSE)))*'Historical 99 Scalers WE'!G17</f>
        <v>62.488256038073942</v>
      </c>
      <c r="H71" s="22">
        <f>IF(O13="East",(IF(AND($A42&gt;7,$A42&lt;24),HLOOKUP(H$29,$C$8:$N$10,2,FALSE),HLOOKUP(H$29,$C$8:$N$10,3,FALSE))),IF(AND($A42&gt;6,$A42&lt;23),HLOOKUP(H$29,$C$8:$N$10,2,FALSE),HLOOKUP(H$29,$C$8:$N$10,3,FALSE)))*'Historical 99 Scalers WE'!H17</f>
        <v>69.555089127126237</v>
      </c>
      <c r="I71" s="22">
        <f>IF(P13="East",(IF(AND($A42&gt;7,$A42&lt;24),HLOOKUP(I$29,$C$8:$N$10,2,FALSE),HLOOKUP(I$29,$C$8:$N$10,3,FALSE))),IF(AND($A42&gt;6,$A42&lt;23),HLOOKUP(I$29,$C$8:$N$10,2,FALSE),HLOOKUP(I$29,$C$8:$N$10,3,FALSE)))*'Historical 99 Scalers WE'!I17</f>
        <v>50.619224654461739</v>
      </c>
      <c r="J71" s="22">
        <f>IF(Q13="East",(IF(AND($A42&gt;7,$A42&lt;24),HLOOKUP(J$29,$C$8:$N$10,2,FALSE),HLOOKUP(J$29,$C$8:$N$10,3,FALSE))),IF(AND($A42&gt;6,$A42&lt;23),HLOOKUP(J$29,$C$8:$N$10,2,FALSE),HLOOKUP(J$29,$C$8:$N$10,3,FALSE)))*'Historical 99 Scalers WE'!J17</f>
        <v>53.874993783503591</v>
      </c>
      <c r="K71" s="22">
        <f>IF(R13="East",(IF(AND($A42&gt;7,$A42&lt;24),HLOOKUP(K$29,$C$8:$N$10,2,FALSE),HLOOKUP(K$29,$C$8:$N$10,3,FALSE))),IF(AND($A42&gt;6,$A42&lt;23),HLOOKUP(K$29,$C$8:$N$10,2,FALSE),HLOOKUP(K$29,$C$8:$N$10,3,FALSE)))*'Historical 99 Scalers WE'!K17</f>
        <v>51.933050276100445</v>
      </c>
      <c r="L71" s="22">
        <f>IF(S13="East",(IF(AND($A42&gt;7,$A42&lt;24),HLOOKUP(L$29,$C$8:$N$10,2,FALSE),HLOOKUP(L$29,$C$8:$N$10,3,FALSE))),IF(AND($A42&gt;6,$A42&lt;23),HLOOKUP(L$29,$C$8:$N$10,2,FALSE),HLOOKUP(L$29,$C$8:$N$10,3,FALSE)))*'Historical 99 Scalers WE'!L17</f>
        <v>51.980437556035909</v>
      </c>
      <c r="M71" s="22">
        <f>IF(T13="East",(IF(AND($A42&gt;7,$A42&lt;24),HLOOKUP(M$29,$C$8:$N$10,2,FALSE),HLOOKUP(M$29,$C$8:$N$10,3,FALSE))),IF(AND($A42&gt;6,$A42&lt;23),HLOOKUP(M$29,$C$8:$N$10,2,FALSE),HLOOKUP(M$29,$C$8:$N$10,3,FALSE)))*'Historical 99 Scalers WE'!M17</f>
        <v>53.295444897682387</v>
      </c>
      <c r="N71" s="22">
        <f>IF(U13="East",(IF(AND($A42&gt;7,$A42&lt;24),HLOOKUP(N$29,$C$8:$N$10,2,FALSE),HLOOKUP(N$29,$C$8:$N$10,3,FALSE))),IF(AND($A42&gt;6,$A42&lt;23),HLOOKUP(N$29,$C$8:$N$10,2,FALSE),HLOOKUP(N$29,$C$8:$N$10,3,FALSE)))*'Historical 99 Scalers WE'!N17</f>
        <v>50.444214770665496</v>
      </c>
    </row>
    <row r="72" spans="1:14" x14ac:dyDescent="0.25">
      <c r="A72" s="2">
        <v>13</v>
      </c>
      <c r="C72" s="22">
        <f>IF(J14="East",(IF(AND($A43&gt;7,$A43&lt;24),HLOOKUP(C$29,$C$8:$N$10,2,FALSE),HLOOKUP(C$29,$C$8:$N$10,3,FALSE))),IF(AND($A43&gt;6,$A43&lt;23),HLOOKUP(C$29,$C$8:$N$10,2,FALSE),HLOOKUP(C$29,$C$8:$N$10,3,FALSE)))*'Historical 99 Scalers WE'!C18</f>
        <v>55.891625255872022</v>
      </c>
      <c r="D72" s="22">
        <f>IF(K14="East",(IF(AND($A43&gt;7,$A43&lt;24),HLOOKUP(D$29,$C$8:$N$10,2,FALSE),HLOOKUP(D$29,$C$8:$N$10,3,FALSE))),IF(AND($A43&gt;6,$A43&lt;23),HLOOKUP(D$29,$C$8:$N$10,2,FALSE),HLOOKUP(D$29,$C$8:$N$10,3,FALSE)))*'Historical 99 Scalers WE'!D18</f>
        <v>54.862304274989839</v>
      </c>
      <c r="E72" s="22">
        <f>IF(L14="East",(IF(AND($A43&gt;7,$A43&lt;24),HLOOKUP(E$29,$C$8:$N$10,2,FALSE),HLOOKUP(E$29,$C$8:$N$10,3,FALSE))),IF(AND($A43&gt;6,$A43&lt;23),HLOOKUP(E$29,$C$8:$N$10,2,FALSE),HLOOKUP(E$29,$C$8:$N$10,3,FALSE)))*'Historical 99 Scalers WE'!E18</f>
        <v>56.991133322018797</v>
      </c>
      <c r="F72" s="22">
        <f>IF(M14="East",(IF(AND($A43&gt;7,$A43&lt;24),HLOOKUP(F$29,$C$8:$N$10,2,FALSE),HLOOKUP(F$29,$C$8:$N$10,3,FALSE))),IF(AND($A43&gt;6,$A43&lt;23),HLOOKUP(F$29,$C$8:$N$10,2,FALSE),HLOOKUP(F$29,$C$8:$N$10,3,FALSE)))*'Historical 99 Scalers WE'!F18</f>
        <v>53.770442855705234</v>
      </c>
      <c r="G72" s="22">
        <f>IF(N14="East",(IF(AND($A43&gt;7,$A43&lt;24),HLOOKUP(G$29,$C$8:$N$10,2,FALSE),HLOOKUP(G$29,$C$8:$N$10,3,FALSE))),IF(AND($A43&gt;6,$A43&lt;23),HLOOKUP(G$29,$C$8:$N$10,2,FALSE),HLOOKUP(G$29,$C$8:$N$10,3,FALSE)))*'Historical 99 Scalers WE'!G18</f>
        <v>62.348375821456045</v>
      </c>
      <c r="H72" s="22">
        <f>IF(O14="East",(IF(AND($A43&gt;7,$A43&lt;24),HLOOKUP(H$29,$C$8:$N$10,2,FALSE),HLOOKUP(H$29,$C$8:$N$10,3,FALSE))),IF(AND($A43&gt;6,$A43&lt;23),HLOOKUP(H$29,$C$8:$N$10,2,FALSE),HLOOKUP(H$29,$C$8:$N$10,3,FALSE)))*'Historical 99 Scalers WE'!H18</f>
        <v>68.373093631606679</v>
      </c>
      <c r="I72" s="22">
        <f>IF(P14="East",(IF(AND($A43&gt;7,$A43&lt;24),HLOOKUP(I$29,$C$8:$N$10,2,FALSE),HLOOKUP(I$29,$C$8:$N$10,3,FALSE))),IF(AND($A43&gt;6,$A43&lt;23),HLOOKUP(I$29,$C$8:$N$10,2,FALSE),HLOOKUP(I$29,$C$8:$N$10,3,FALSE)))*'Historical 99 Scalers WE'!I18</f>
        <v>49.681694300349136</v>
      </c>
      <c r="J72" s="22">
        <f>IF(Q14="East",(IF(AND($A43&gt;7,$A43&lt;24),HLOOKUP(J$29,$C$8:$N$10,2,FALSE),HLOOKUP(J$29,$C$8:$N$10,3,FALSE))),IF(AND($A43&gt;6,$A43&lt;23),HLOOKUP(J$29,$C$8:$N$10,2,FALSE),HLOOKUP(J$29,$C$8:$N$10,3,FALSE)))*'Historical 99 Scalers WE'!J18</f>
        <v>52.996584128781521</v>
      </c>
      <c r="K72" s="22">
        <f>IF(R14="East",(IF(AND($A43&gt;7,$A43&lt;24),HLOOKUP(K$29,$C$8:$N$10,2,FALSE),HLOOKUP(K$29,$C$8:$N$10,3,FALSE))),IF(AND($A43&gt;6,$A43&lt;23),HLOOKUP(K$29,$C$8:$N$10,2,FALSE),HLOOKUP(K$29,$C$8:$N$10,3,FALSE)))*'Historical 99 Scalers WE'!K18</f>
        <v>54.100741746740141</v>
      </c>
      <c r="L72" s="22">
        <f>IF(S14="East",(IF(AND($A43&gt;7,$A43&lt;24),HLOOKUP(L$29,$C$8:$N$10,2,FALSE),HLOOKUP(L$29,$C$8:$N$10,3,FALSE))),IF(AND($A43&gt;6,$A43&lt;23),HLOOKUP(L$29,$C$8:$N$10,2,FALSE),HLOOKUP(L$29,$C$8:$N$10,3,FALSE)))*'Historical 99 Scalers WE'!L18</f>
        <v>53.171960314060549</v>
      </c>
      <c r="M72" s="22">
        <f>IF(T14="East",(IF(AND($A43&gt;7,$A43&lt;24),HLOOKUP(M$29,$C$8:$N$10,2,FALSE),HLOOKUP(M$29,$C$8:$N$10,3,FALSE))),IF(AND($A43&gt;6,$A43&lt;23),HLOOKUP(M$29,$C$8:$N$10,2,FALSE),HLOOKUP(M$29,$C$8:$N$10,3,FALSE)))*'Historical 99 Scalers WE'!M18</f>
        <v>50.099723169039478</v>
      </c>
      <c r="N72" s="22">
        <f>IF(U14="East",(IF(AND($A43&gt;7,$A43&lt;24),HLOOKUP(N$29,$C$8:$N$10,2,FALSE),HLOOKUP(N$29,$C$8:$N$10,3,FALSE))),IF(AND($A43&gt;6,$A43&lt;23),HLOOKUP(N$29,$C$8:$N$10,2,FALSE),HLOOKUP(N$29,$C$8:$N$10,3,FALSE)))*'Historical 99 Scalers WE'!N18</f>
        <v>49.188055814869486</v>
      </c>
    </row>
    <row r="73" spans="1:14" x14ac:dyDescent="0.25">
      <c r="A73" s="2">
        <v>14</v>
      </c>
      <c r="C73" s="22">
        <f>IF(J15="East",(IF(AND($A44&gt;7,$A44&lt;24),HLOOKUP(C$29,$C$8:$N$10,2,FALSE),HLOOKUP(C$29,$C$8:$N$10,3,FALSE))),IF(AND($A44&gt;6,$A44&lt;23),HLOOKUP(C$29,$C$8:$N$10,2,FALSE),HLOOKUP(C$29,$C$8:$N$10,3,FALSE)))*'Historical 99 Scalers WE'!C19</f>
        <v>52.933913648177132</v>
      </c>
      <c r="D73" s="22">
        <f>IF(K15="East",(IF(AND($A44&gt;7,$A44&lt;24),HLOOKUP(D$29,$C$8:$N$10,2,FALSE),HLOOKUP(D$29,$C$8:$N$10,3,FALSE))),IF(AND($A44&gt;6,$A44&lt;23),HLOOKUP(D$29,$C$8:$N$10,2,FALSE),HLOOKUP(D$29,$C$8:$N$10,3,FALSE)))*'Historical 99 Scalers WE'!D19</f>
        <v>54.592400482923544</v>
      </c>
      <c r="E73" s="22">
        <f>IF(L15="East",(IF(AND($A44&gt;7,$A44&lt;24),HLOOKUP(E$29,$C$8:$N$10,2,FALSE),HLOOKUP(E$29,$C$8:$N$10,3,FALSE))),IF(AND($A44&gt;6,$A44&lt;23),HLOOKUP(E$29,$C$8:$N$10,2,FALSE),HLOOKUP(E$29,$C$8:$N$10,3,FALSE)))*'Historical 99 Scalers WE'!E19</f>
        <v>56.474275377930837</v>
      </c>
      <c r="F73" s="22">
        <f>IF(M15="East",(IF(AND($A44&gt;7,$A44&lt;24),HLOOKUP(F$29,$C$8:$N$10,2,FALSE),HLOOKUP(F$29,$C$8:$N$10,3,FALSE))),IF(AND($A44&gt;6,$A44&lt;23),HLOOKUP(F$29,$C$8:$N$10,2,FALSE),HLOOKUP(F$29,$C$8:$N$10,3,FALSE)))*'Historical 99 Scalers WE'!F19</f>
        <v>53.481859593136107</v>
      </c>
      <c r="G73" s="22">
        <f>IF(N15="East",(IF(AND($A44&gt;7,$A44&lt;24),HLOOKUP(G$29,$C$8:$N$10,2,FALSE),HLOOKUP(G$29,$C$8:$N$10,3,FALSE))),IF(AND($A44&gt;6,$A44&lt;23),HLOOKUP(G$29,$C$8:$N$10,2,FALSE),HLOOKUP(G$29,$C$8:$N$10,3,FALSE)))*'Historical 99 Scalers WE'!G19</f>
        <v>61.714536193532687</v>
      </c>
      <c r="H73" s="22">
        <f>IF(O15="East",(IF(AND($A44&gt;7,$A44&lt;24),HLOOKUP(H$29,$C$8:$N$10,2,FALSE),HLOOKUP(H$29,$C$8:$N$10,3,FALSE))),IF(AND($A44&gt;6,$A44&lt;23),HLOOKUP(H$29,$C$8:$N$10,2,FALSE),HLOOKUP(H$29,$C$8:$N$10,3,FALSE)))*'Historical 99 Scalers WE'!H19</f>
        <v>71.644024562604173</v>
      </c>
      <c r="I73" s="22">
        <f>IF(P15="East",(IF(AND($A44&gt;7,$A44&lt;24),HLOOKUP(I$29,$C$8:$N$10,2,FALSE),HLOOKUP(I$29,$C$8:$N$10,3,FALSE))),IF(AND($A44&gt;6,$A44&lt;23),HLOOKUP(I$29,$C$8:$N$10,2,FALSE),HLOOKUP(I$29,$C$8:$N$10,3,FALSE)))*'Historical 99 Scalers WE'!I19</f>
        <v>49.804541852080114</v>
      </c>
      <c r="J73" s="22">
        <f>IF(Q15="East",(IF(AND($A44&gt;7,$A44&lt;24),HLOOKUP(J$29,$C$8:$N$10,2,FALSE),HLOOKUP(J$29,$C$8:$N$10,3,FALSE))),IF(AND($A44&gt;6,$A44&lt;23),HLOOKUP(J$29,$C$8:$N$10,2,FALSE),HLOOKUP(J$29,$C$8:$N$10,3,FALSE)))*'Historical 99 Scalers WE'!J19</f>
        <v>56.315180276732633</v>
      </c>
      <c r="K73" s="22">
        <f>IF(R15="East",(IF(AND($A44&gt;7,$A44&lt;24),HLOOKUP(K$29,$C$8:$N$10,2,FALSE),HLOOKUP(K$29,$C$8:$N$10,3,FALSE))),IF(AND($A44&gt;6,$A44&lt;23),HLOOKUP(K$29,$C$8:$N$10,2,FALSE),HLOOKUP(K$29,$C$8:$N$10,3,FALSE)))*'Historical 99 Scalers WE'!K19</f>
        <v>55.102031815866525</v>
      </c>
      <c r="L73" s="22">
        <f>IF(S15="East",(IF(AND($A44&gt;7,$A44&lt;24),HLOOKUP(L$29,$C$8:$N$10,2,FALSE),HLOOKUP(L$29,$C$8:$N$10,3,FALSE))),IF(AND($A44&gt;6,$A44&lt;23),HLOOKUP(L$29,$C$8:$N$10,2,FALSE),HLOOKUP(L$29,$C$8:$N$10,3,FALSE)))*'Historical 99 Scalers WE'!L19</f>
        <v>57.23219244114631</v>
      </c>
      <c r="M73" s="22">
        <f>IF(T15="East",(IF(AND($A44&gt;7,$A44&lt;24),HLOOKUP(M$29,$C$8:$N$10,2,FALSE),HLOOKUP(M$29,$C$8:$N$10,3,FALSE))),IF(AND($A44&gt;6,$A44&lt;23),HLOOKUP(M$29,$C$8:$N$10,2,FALSE),HLOOKUP(M$29,$C$8:$N$10,3,FALSE)))*'Historical 99 Scalers WE'!M19</f>
        <v>48.927072838086104</v>
      </c>
      <c r="N73" s="22">
        <f>IF(U15="East",(IF(AND($A44&gt;7,$A44&lt;24),HLOOKUP(N$29,$C$8:$N$10,2,FALSE),HLOOKUP(N$29,$C$8:$N$10,3,FALSE))),IF(AND($A44&gt;6,$A44&lt;23),HLOOKUP(N$29,$C$8:$N$10,2,FALSE),HLOOKUP(N$29,$C$8:$N$10,3,FALSE)))*'Historical 99 Scalers WE'!N19</f>
        <v>47.692628486540897</v>
      </c>
    </row>
    <row r="74" spans="1:14" x14ac:dyDescent="0.25">
      <c r="A74" s="2">
        <v>15</v>
      </c>
      <c r="C74" s="22">
        <f>IF(J16="East",(IF(AND($A45&gt;7,$A45&lt;24),HLOOKUP(C$29,$C$8:$N$10,2,FALSE),HLOOKUP(C$29,$C$8:$N$10,3,FALSE))),IF(AND($A45&gt;6,$A45&lt;23),HLOOKUP(C$29,$C$8:$N$10,2,FALSE),HLOOKUP(C$29,$C$8:$N$10,3,FALSE)))*'Historical 99 Scalers WE'!C20</f>
        <v>50.762908890324695</v>
      </c>
      <c r="D74" s="22">
        <f>IF(K16="East",(IF(AND($A45&gt;7,$A45&lt;24),HLOOKUP(D$29,$C$8:$N$10,2,FALSE),HLOOKUP(D$29,$C$8:$N$10,3,FALSE))),IF(AND($A45&gt;6,$A45&lt;23),HLOOKUP(D$29,$C$8:$N$10,2,FALSE),HLOOKUP(D$29,$C$8:$N$10,3,FALSE)))*'Historical 99 Scalers WE'!D20</f>
        <v>51.791578955871657</v>
      </c>
      <c r="E74" s="22">
        <f>IF(L16="East",(IF(AND($A45&gt;7,$A45&lt;24),HLOOKUP(E$29,$C$8:$N$10,2,FALSE),HLOOKUP(E$29,$C$8:$N$10,3,FALSE))),IF(AND($A45&gt;6,$A45&lt;23),HLOOKUP(E$29,$C$8:$N$10,2,FALSE),HLOOKUP(E$29,$C$8:$N$10,3,FALSE)))*'Historical 99 Scalers WE'!E20</f>
        <v>54.312504891490264</v>
      </c>
      <c r="F74" s="22">
        <f>IF(M16="East",(IF(AND($A45&gt;7,$A45&lt;24),HLOOKUP(F$29,$C$8:$N$10,2,FALSE),HLOOKUP(F$29,$C$8:$N$10,3,FALSE))),IF(AND($A45&gt;6,$A45&lt;23),HLOOKUP(F$29,$C$8:$N$10,2,FALSE),HLOOKUP(F$29,$C$8:$N$10,3,FALSE)))*'Historical 99 Scalers WE'!F20</f>
        <v>52.400312579701605</v>
      </c>
      <c r="G74" s="22">
        <f>IF(N16="East",(IF(AND($A45&gt;7,$A45&lt;24),HLOOKUP(G$29,$C$8:$N$10,2,FALSE),HLOOKUP(G$29,$C$8:$N$10,3,FALSE))),IF(AND($A45&gt;6,$A45&lt;23),HLOOKUP(G$29,$C$8:$N$10,2,FALSE),HLOOKUP(G$29,$C$8:$N$10,3,FALSE)))*'Historical 99 Scalers WE'!G20</f>
        <v>60.720936956033725</v>
      </c>
      <c r="H74" s="22">
        <f>IF(O16="East",(IF(AND($A45&gt;7,$A45&lt;24),HLOOKUP(H$29,$C$8:$N$10,2,FALSE),HLOOKUP(H$29,$C$8:$N$10,3,FALSE))),IF(AND($A45&gt;6,$A45&lt;23),HLOOKUP(H$29,$C$8:$N$10,2,FALSE),HLOOKUP(H$29,$C$8:$N$10,3,FALSE)))*'Historical 99 Scalers WE'!H20</f>
        <v>72.371099564450077</v>
      </c>
      <c r="I74" s="22">
        <f>IF(P16="East",(IF(AND($A45&gt;7,$A45&lt;24),HLOOKUP(I$29,$C$8:$N$10,2,FALSE),HLOOKUP(I$29,$C$8:$N$10,3,FALSE))),IF(AND($A45&gt;6,$A45&lt;23),HLOOKUP(I$29,$C$8:$N$10,2,FALSE),HLOOKUP(I$29,$C$8:$N$10,3,FALSE)))*'Historical 99 Scalers WE'!I20</f>
        <v>59.759482302971215</v>
      </c>
      <c r="J74" s="22">
        <f>IF(Q16="East",(IF(AND($A45&gt;7,$A45&lt;24),HLOOKUP(J$29,$C$8:$N$10,2,FALSE),HLOOKUP(J$29,$C$8:$N$10,3,FALSE))),IF(AND($A45&gt;6,$A45&lt;23),HLOOKUP(J$29,$C$8:$N$10,2,FALSE),HLOOKUP(J$29,$C$8:$N$10,3,FALSE)))*'Historical 99 Scalers WE'!J20</f>
        <v>66.734903144906824</v>
      </c>
      <c r="K74" s="22">
        <f>IF(R16="East",(IF(AND($A45&gt;7,$A45&lt;24),HLOOKUP(K$29,$C$8:$N$10,2,FALSE),HLOOKUP(K$29,$C$8:$N$10,3,FALSE))),IF(AND($A45&gt;6,$A45&lt;23),HLOOKUP(K$29,$C$8:$N$10,2,FALSE),HLOOKUP(K$29,$C$8:$N$10,3,FALSE)))*'Historical 99 Scalers WE'!K20</f>
        <v>55.022985563080226</v>
      </c>
      <c r="L74" s="22">
        <f>IF(S16="East",(IF(AND($A45&gt;7,$A45&lt;24),HLOOKUP(L$29,$C$8:$N$10,2,FALSE),HLOOKUP(L$29,$C$8:$N$10,3,FALSE))),IF(AND($A45&gt;6,$A45&lt;23),HLOOKUP(L$29,$C$8:$N$10,2,FALSE),HLOOKUP(L$29,$C$8:$N$10,3,FALSE)))*'Historical 99 Scalers WE'!L20</f>
        <v>57.853677541186798</v>
      </c>
      <c r="M74" s="22">
        <f>IF(T16="East",(IF(AND($A45&gt;7,$A45&lt;24),HLOOKUP(M$29,$C$8:$N$10,2,FALSE),HLOOKUP(M$29,$C$8:$N$10,3,FALSE))),IF(AND($A45&gt;6,$A45&lt;23),HLOOKUP(M$29,$C$8:$N$10,2,FALSE),HLOOKUP(M$29,$C$8:$N$10,3,FALSE)))*'Historical 99 Scalers WE'!M20</f>
        <v>48.458665591008618</v>
      </c>
      <c r="N74" s="22">
        <f>IF(U16="East",(IF(AND($A45&gt;7,$A45&lt;24),HLOOKUP(N$29,$C$8:$N$10,2,FALSE),HLOOKUP(N$29,$C$8:$N$10,3,FALSE))),IF(AND($A45&gt;6,$A45&lt;23),HLOOKUP(N$29,$C$8:$N$10,2,FALSE),HLOOKUP(N$29,$C$8:$N$10,3,FALSE)))*'Historical 99 Scalers WE'!N20</f>
        <v>47.043843091789114</v>
      </c>
    </row>
    <row r="75" spans="1:14" x14ac:dyDescent="0.25">
      <c r="A75" s="2">
        <v>16</v>
      </c>
      <c r="C75" s="22">
        <f>IF(J17="East",(IF(AND($A46&gt;7,$A46&lt;24),HLOOKUP(C$29,$C$8:$N$10,2,FALSE),HLOOKUP(C$29,$C$8:$N$10,3,FALSE))),IF(AND($A46&gt;6,$A46&lt;23),HLOOKUP(C$29,$C$8:$N$10,2,FALSE),HLOOKUP(C$29,$C$8:$N$10,3,FALSE)))*'Historical 99 Scalers WE'!C21</f>
        <v>46.484401832015735</v>
      </c>
      <c r="D75" s="22">
        <f>IF(K17="East",(IF(AND($A46&gt;7,$A46&lt;24),HLOOKUP(D$29,$C$8:$N$10,2,FALSE),HLOOKUP(D$29,$C$8:$N$10,3,FALSE))),IF(AND($A46&gt;6,$A46&lt;23),HLOOKUP(D$29,$C$8:$N$10,2,FALSE),HLOOKUP(D$29,$C$8:$N$10,3,FALSE)))*'Historical 99 Scalers WE'!D21</f>
        <v>51.111719444255719</v>
      </c>
      <c r="E75" s="22">
        <f>IF(L17="East",(IF(AND($A46&gt;7,$A46&lt;24),HLOOKUP(E$29,$C$8:$N$10,2,FALSE),HLOOKUP(E$29,$C$8:$N$10,3,FALSE))),IF(AND($A46&gt;6,$A46&lt;23),HLOOKUP(E$29,$C$8:$N$10,2,FALSE),HLOOKUP(E$29,$C$8:$N$10,3,FALSE)))*'Historical 99 Scalers WE'!E21</f>
        <v>52.579936843715899</v>
      </c>
      <c r="F75" s="22">
        <f>IF(M17="East",(IF(AND($A46&gt;7,$A46&lt;24),HLOOKUP(F$29,$C$8:$N$10,2,FALSE),HLOOKUP(F$29,$C$8:$N$10,3,FALSE))),IF(AND($A46&gt;6,$A46&lt;23),HLOOKUP(F$29,$C$8:$N$10,2,FALSE),HLOOKUP(F$29,$C$8:$N$10,3,FALSE)))*'Historical 99 Scalers WE'!F21</f>
        <v>51.312221082891952</v>
      </c>
      <c r="G75" s="22">
        <f>IF(N17="East",(IF(AND($A46&gt;7,$A46&lt;24),HLOOKUP(G$29,$C$8:$N$10,2,FALSE),HLOOKUP(G$29,$C$8:$N$10,3,FALSE))),IF(AND($A46&gt;6,$A46&lt;23),HLOOKUP(G$29,$C$8:$N$10,2,FALSE),HLOOKUP(G$29,$C$8:$N$10,3,FALSE)))*'Historical 99 Scalers WE'!G21</f>
        <v>60.409129515471271</v>
      </c>
      <c r="H75" s="22">
        <f>IF(O17="East",(IF(AND($A46&gt;7,$A46&lt;24),HLOOKUP(H$29,$C$8:$N$10,2,FALSE),HLOOKUP(H$29,$C$8:$N$10,3,FALSE))),IF(AND($A46&gt;6,$A46&lt;23),HLOOKUP(H$29,$C$8:$N$10,2,FALSE),HLOOKUP(H$29,$C$8:$N$10,3,FALSE)))*'Historical 99 Scalers WE'!H21</f>
        <v>70.802599942845362</v>
      </c>
      <c r="I75" s="22">
        <f>IF(P17="East",(IF(AND($A46&gt;7,$A46&lt;24),HLOOKUP(I$29,$C$8:$N$10,2,FALSE),HLOOKUP(I$29,$C$8:$N$10,3,FALSE))),IF(AND($A46&gt;6,$A46&lt;23),HLOOKUP(I$29,$C$8:$N$10,2,FALSE),HLOOKUP(I$29,$C$8:$N$10,3,FALSE)))*'Historical 99 Scalers WE'!I21</f>
        <v>60.194537094160516</v>
      </c>
      <c r="J75" s="22">
        <f>IF(Q17="East",(IF(AND($A46&gt;7,$A46&lt;24),HLOOKUP(J$29,$C$8:$N$10,2,FALSE),HLOOKUP(J$29,$C$8:$N$10,3,FALSE))),IF(AND($A46&gt;6,$A46&lt;23),HLOOKUP(J$29,$C$8:$N$10,2,FALSE),HLOOKUP(J$29,$C$8:$N$10,3,FALSE)))*'Historical 99 Scalers WE'!J21</f>
        <v>68.064792608531704</v>
      </c>
      <c r="K75" s="22">
        <f>IF(R17="East",(IF(AND($A46&gt;7,$A46&lt;24),HLOOKUP(K$29,$C$8:$N$10,2,FALSE),HLOOKUP(K$29,$C$8:$N$10,3,FALSE))),IF(AND($A46&gt;6,$A46&lt;23),HLOOKUP(K$29,$C$8:$N$10,2,FALSE),HLOOKUP(K$29,$C$8:$N$10,3,FALSE)))*'Historical 99 Scalers WE'!K21</f>
        <v>55.175860865833592</v>
      </c>
      <c r="L75" s="22">
        <f>IF(S17="East",(IF(AND($A46&gt;7,$A46&lt;24),HLOOKUP(L$29,$C$8:$N$10,2,FALSE),HLOOKUP(L$29,$C$8:$N$10,3,FALSE))),IF(AND($A46&gt;6,$A46&lt;23),HLOOKUP(L$29,$C$8:$N$10,2,FALSE),HLOOKUP(L$29,$C$8:$N$10,3,FALSE)))*'Historical 99 Scalers WE'!L21</f>
        <v>58.08827787696368</v>
      </c>
      <c r="M75" s="22">
        <f>IF(T17="East",(IF(AND($A46&gt;7,$A46&lt;24),HLOOKUP(M$29,$C$8:$N$10,2,FALSE),HLOOKUP(M$29,$C$8:$N$10,3,FALSE))),IF(AND($A46&gt;6,$A46&lt;23),HLOOKUP(M$29,$C$8:$N$10,2,FALSE),HLOOKUP(M$29,$C$8:$N$10,3,FALSE)))*'Historical 99 Scalers WE'!M21</f>
        <v>47.901966994117331</v>
      </c>
      <c r="N75" s="22">
        <f>IF(U17="East",(IF(AND($A46&gt;7,$A46&lt;24),HLOOKUP(N$29,$C$8:$N$10,2,FALSE),HLOOKUP(N$29,$C$8:$N$10,3,FALSE))),IF(AND($A46&gt;6,$A46&lt;23),HLOOKUP(N$29,$C$8:$N$10,2,FALSE),HLOOKUP(N$29,$C$8:$N$10,3,FALSE)))*'Historical 99 Scalers WE'!N21</f>
        <v>46.542299772441986</v>
      </c>
    </row>
    <row r="76" spans="1:14" x14ac:dyDescent="0.25">
      <c r="A76" s="2">
        <v>17</v>
      </c>
      <c r="C76" s="22">
        <f>IF(J18="East",(IF(AND($A47&gt;7,$A47&lt;24),HLOOKUP(C$29,$C$8:$N$10,2,FALSE),HLOOKUP(C$29,$C$8:$N$10,3,FALSE))),IF(AND($A47&gt;6,$A47&lt;23),HLOOKUP(C$29,$C$8:$N$10,2,FALSE),HLOOKUP(C$29,$C$8:$N$10,3,FALSE)))*'Historical 99 Scalers WE'!C22</f>
        <v>51.724166322475973</v>
      </c>
      <c r="D76" s="22">
        <f>IF(K18="East",(IF(AND($A47&gt;7,$A47&lt;24),HLOOKUP(D$29,$C$8:$N$10,2,FALSE),HLOOKUP(D$29,$C$8:$N$10,3,FALSE))),IF(AND($A47&gt;6,$A47&lt;23),HLOOKUP(D$29,$C$8:$N$10,2,FALSE),HLOOKUP(D$29,$C$8:$N$10,3,FALSE)))*'Historical 99 Scalers WE'!D22</f>
        <v>52.817589538256058</v>
      </c>
      <c r="E76" s="22">
        <f>IF(L18="East",(IF(AND($A47&gt;7,$A47&lt;24),HLOOKUP(E$29,$C$8:$N$10,2,FALSE),HLOOKUP(E$29,$C$8:$N$10,3,FALSE))),IF(AND($A47&gt;6,$A47&lt;23),HLOOKUP(E$29,$C$8:$N$10,2,FALSE),HLOOKUP(E$29,$C$8:$N$10,3,FALSE)))*'Historical 99 Scalers WE'!E22</f>
        <v>52.468010752924563</v>
      </c>
      <c r="F76" s="22">
        <f>IF(M18="East",(IF(AND($A47&gt;7,$A47&lt;24),HLOOKUP(F$29,$C$8:$N$10,2,FALSE),HLOOKUP(F$29,$C$8:$N$10,3,FALSE))),IF(AND($A47&gt;6,$A47&lt;23),HLOOKUP(F$29,$C$8:$N$10,2,FALSE),HLOOKUP(F$29,$C$8:$N$10,3,FALSE)))*'Historical 99 Scalers WE'!F22</f>
        <v>50.818539402200336</v>
      </c>
      <c r="G76" s="22">
        <f>IF(N18="East",(IF(AND($A47&gt;7,$A47&lt;24),HLOOKUP(G$29,$C$8:$N$10,2,FALSE),HLOOKUP(G$29,$C$8:$N$10,3,FALSE))),IF(AND($A47&gt;6,$A47&lt;23),HLOOKUP(G$29,$C$8:$N$10,2,FALSE),HLOOKUP(G$29,$C$8:$N$10,3,FALSE)))*'Historical 99 Scalers WE'!G22</f>
        <v>60.481933499619601</v>
      </c>
      <c r="H76" s="22">
        <f>IF(O18="East",(IF(AND($A47&gt;7,$A47&lt;24),HLOOKUP(H$29,$C$8:$N$10,2,FALSE),HLOOKUP(H$29,$C$8:$N$10,3,FALSE))),IF(AND($A47&gt;6,$A47&lt;23),HLOOKUP(H$29,$C$8:$N$10,2,FALSE),HLOOKUP(H$29,$C$8:$N$10,3,FALSE)))*'Historical 99 Scalers WE'!H22</f>
        <v>72.317853257166092</v>
      </c>
      <c r="I76" s="22">
        <f>IF(P18="East",(IF(AND($A47&gt;7,$A47&lt;24),HLOOKUP(I$29,$C$8:$N$10,2,FALSE),HLOOKUP(I$29,$C$8:$N$10,3,FALSE))),IF(AND($A47&gt;6,$A47&lt;23),HLOOKUP(I$29,$C$8:$N$10,2,FALSE),HLOOKUP(I$29,$C$8:$N$10,3,FALSE)))*'Historical 99 Scalers WE'!I22</f>
        <v>74.248987575345225</v>
      </c>
      <c r="J76" s="22">
        <f>IF(Q18="East",(IF(AND($A47&gt;7,$A47&lt;24),HLOOKUP(J$29,$C$8:$N$10,2,FALSE),HLOOKUP(J$29,$C$8:$N$10,3,FALSE))),IF(AND($A47&gt;6,$A47&lt;23),HLOOKUP(J$29,$C$8:$N$10,2,FALSE),HLOOKUP(J$29,$C$8:$N$10,3,FALSE)))*'Historical 99 Scalers WE'!J22</f>
        <v>68.157044583631134</v>
      </c>
      <c r="K76" s="22">
        <f>IF(R18="East",(IF(AND($A47&gt;7,$A47&lt;24),HLOOKUP(K$29,$C$8:$N$10,2,FALSE),HLOOKUP(K$29,$C$8:$N$10,3,FALSE))),IF(AND($A47&gt;6,$A47&lt;23),HLOOKUP(K$29,$C$8:$N$10,2,FALSE),HLOOKUP(K$29,$C$8:$N$10,3,FALSE)))*'Historical 99 Scalers WE'!K22</f>
        <v>56.354160492481434</v>
      </c>
      <c r="L76" s="22">
        <f>IF(S18="East",(IF(AND($A47&gt;7,$A47&lt;24),HLOOKUP(L$29,$C$8:$N$10,2,FALSE),HLOOKUP(L$29,$C$8:$N$10,3,FALSE))),IF(AND($A47&gt;6,$A47&lt;23),HLOOKUP(L$29,$C$8:$N$10,2,FALSE),HLOOKUP(L$29,$C$8:$N$10,3,FALSE)))*'Historical 99 Scalers WE'!L22</f>
        <v>59.672859092298701</v>
      </c>
      <c r="M76" s="22">
        <f>IF(T18="East",(IF(AND($A47&gt;7,$A47&lt;24),HLOOKUP(M$29,$C$8:$N$10,2,FALSE),HLOOKUP(M$29,$C$8:$N$10,3,FALSE))),IF(AND($A47&gt;6,$A47&lt;23),HLOOKUP(M$29,$C$8:$N$10,2,FALSE),HLOOKUP(M$29,$C$8:$N$10,3,FALSE)))*'Historical 99 Scalers WE'!M22</f>
        <v>54.824866680441374</v>
      </c>
      <c r="N76" s="22">
        <f>IF(U18="East",(IF(AND($A47&gt;7,$A47&lt;24),HLOOKUP(N$29,$C$8:$N$10,2,FALSE),HLOOKUP(N$29,$C$8:$N$10,3,FALSE))),IF(AND($A47&gt;6,$A47&lt;23),HLOOKUP(N$29,$C$8:$N$10,2,FALSE),HLOOKUP(N$29,$C$8:$N$10,3,FALSE)))*'Historical 99 Scalers WE'!N22</f>
        <v>50.144163028879937</v>
      </c>
    </row>
    <row r="77" spans="1:14" x14ac:dyDescent="0.25">
      <c r="A77" s="2">
        <v>18</v>
      </c>
      <c r="C77" s="22">
        <f>IF(J19="East",(IF(AND($A48&gt;7,$A48&lt;24),HLOOKUP(C$29,$C$8:$N$10,2,FALSE),HLOOKUP(C$29,$C$8:$N$10,3,FALSE))),IF(AND($A48&gt;6,$A48&lt;23),HLOOKUP(C$29,$C$8:$N$10,2,FALSE),HLOOKUP(C$29,$C$8:$N$10,3,FALSE)))*'Historical 99 Scalers WE'!C23</f>
        <v>64.004214942752881</v>
      </c>
      <c r="D77" s="22">
        <f>IF(K19="East",(IF(AND($A48&gt;7,$A48&lt;24),HLOOKUP(D$29,$C$8:$N$10,2,FALSE),HLOOKUP(D$29,$C$8:$N$10,3,FALSE))),IF(AND($A48&gt;6,$A48&lt;23),HLOOKUP(D$29,$C$8:$N$10,2,FALSE),HLOOKUP(D$29,$C$8:$N$10,3,FALSE)))*'Historical 99 Scalers WE'!D23</f>
        <v>61.857160175891998</v>
      </c>
      <c r="E77" s="22">
        <f>IF(L19="East",(IF(AND($A48&gt;7,$A48&lt;24),HLOOKUP(E$29,$C$8:$N$10,2,FALSE),HLOOKUP(E$29,$C$8:$N$10,3,FALSE))),IF(AND($A48&gt;6,$A48&lt;23),HLOOKUP(E$29,$C$8:$N$10,2,FALSE),HLOOKUP(E$29,$C$8:$N$10,3,FALSE)))*'Historical 99 Scalers WE'!E23</f>
        <v>56.445713471669819</v>
      </c>
      <c r="F77" s="22">
        <f>IF(M19="East",(IF(AND($A48&gt;7,$A48&lt;24),HLOOKUP(F$29,$C$8:$N$10,2,FALSE),HLOOKUP(F$29,$C$8:$N$10,3,FALSE))),IF(AND($A48&gt;6,$A48&lt;23),HLOOKUP(F$29,$C$8:$N$10,2,FALSE),HLOOKUP(F$29,$C$8:$N$10,3,FALSE)))*'Historical 99 Scalers WE'!F23</f>
        <v>50.43059380943091</v>
      </c>
      <c r="G77" s="22">
        <f>IF(N19="East",(IF(AND($A48&gt;7,$A48&lt;24),HLOOKUP(G$29,$C$8:$N$10,2,FALSE),HLOOKUP(G$29,$C$8:$N$10,3,FALSE))),IF(AND($A48&gt;6,$A48&lt;23),HLOOKUP(G$29,$C$8:$N$10,2,FALSE),HLOOKUP(G$29,$C$8:$N$10,3,FALSE)))*'Historical 99 Scalers WE'!G23</f>
        <v>60.439661745494469</v>
      </c>
      <c r="H77" s="22">
        <f>IF(O19="East",(IF(AND($A48&gt;7,$A48&lt;24),HLOOKUP(H$29,$C$8:$N$10,2,FALSE),HLOOKUP(H$29,$C$8:$N$10,3,FALSE))),IF(AND($A48&gt;6,$A48&lt;23),HLOOKUP(H$29,$C$8:$N$10,2,FALSE),HLOOKUP(H$29,$C$8:$N$10,3,FALSE)))*'Historical 99 Scalers WE'!H23</f>
        <v>68.200843942890103</v>
      </c>
      <c r="I77" s="22">
        <f>IF(P19="East",(IF(AND($A48&gt;7,$A48&lt;24),HLOOKUP(I$29,$C$8:$N$10,2,FALSE),HLOOKUP(I$29,$C$8:$N$10,3,FALSE))),IF(AND($A48&gt;6,$A48&lt;23),HLOOKUP(I$29,$C$8:$N$10,2,FALSE),HLOOKUP(I$29,$C$8:$N$10,3,FALSE)))*'Historical 99 Scalers WE'!I23</f>
        <v>71.884063168235343</v>
      </c>
      <c r="J77" s="22">
        <f>IF(Q19="East",(IF(AND($A48&gt;7,$A48&lt;24),HLOOKUP(J$29,$C$8:$N$10,2,FALSE),HLOOKUP(J$29,$C$8:$N$10,3,FALSE))),IF(AND($A48&gt;6,$A48&lt;23),HLOOKUP(J$29,$C$8:$N$10,2,FALSE),HLOOKUP(J$29,$C$8:$N$10,3,FALSE)))*'Historical 99 Scalers WE'!J23</f>
        <v>66.195602329851383</v>
      </c>
      <c r="K77" s="22">
        <f>IF(R19="East",(IF(AND($A48&gt;7,$A48&lt;24),HLOOKUP(K$29,$C$8:$N$10,2,FALSE),HLOOKUP(K$29,$C$8:$N$10,3,FALSE))),IF(AND($A48&gt;6,$A48&lt;23),HLOOKUP(K$29,$C$8:$N$10,2,FALSE),HLOOKUP(K$29,$C$8:$N$10,3,FALSE)))*'Historical 99 Scalers WE'!K23</f>
        <v>54.973553504713855</v>
      </c>
      <c r="L77" s="22">
        <f>IF(S19="East",(IF(AND($A48&gt;7,$A48&lt;24),HLOOKUP(L$29,$C$8:$N$10,2,FALSE),HLOOKUP(L$29,$C$8:$N$10,3,FALSE))),IF(AND($A48&gt;6,$A48&lt;23),HLOOKUP(L$29,$C$8:$N$10,2,FALSE),HLOOKUP(L$29,$C$8:$N$10,3,FALSE)))*'Historical 99 Scalers WE'!L23</f>
        <v>59.185137341604687</v>
      </c>
      <c r="M77" s="22">
        <f>IF(T19="East",(IF(AND($A48&gt;7,$A48&lt;24),HLOOKUP(M$29,$C$8:$N$10,2,FALSE),HLOOKUP(M$29,$C$8:$N$10,3,FALSE))),IF(AND($A48&gt;6,$A48&lt;23),HLOOKUP(M$29,$C$8:$N$10,2,FALSE),HLOOKUP(M$29,$C$8:$N$10,3,FALSE)))*'Historical 99 Scalers WE'!M23</f>
        <v>67.638803605394614</v>
      </c>
      <c r="N77" s="22">
        <f>IF(U19="East",(IF(AND($A48&gt;7,$A48&lt;24),HLOOKUP(N$29,$C$8:$N$10,2,FALSE),HLOOKUP(N$29,$C$8:$N$10,3,FALSE))),IF(AND($A48&gt;6,$A48&lt;23),HLOOKUP(N$29,$C$8:$N$10,2,FALSE),HLOOKUP(N$29,$C$8:$N$10,3,FALSE)))*'Historical 99 Scalers WE'!N23</f>
        <v>66.153103690400243</v>
      </c>
    </row>
    <row r="78" spans="1:14" x14ac:dyDescent="0.25">
      <c r="A78" s="2">
        <v>19</v>
      </c>
      <c r="C78" s="22">
        <f>IF(J20="East",(IF(AND($A49&gt;7,$A49&lt;24),HLOOKUP(C$29,$C$8:$N$10,2,FALSE),HLOOKUP(C$29,$C$8:$N$10,3,FALSE))),IF(AND($A49&gt;6,$A49&lt;23),HLOOKUP(C$29,$C$8:$N$10,2,FALSE),HLOOKUP(C$29,$C$8:$N$10,3,FALSE)))*'Historical 99 Scalers WE'!C24</f>
        <v>63.958385557868183</v>
      </c>
      <c r="D78" s="22">
        <f>IF(K20="East",(IF(AND($A49&gt;7,$A49&lt;24),HLOOKUP(D$29,$C$8:$N$10,2,FALSE),HLOOKUP(D$29,$C$8:$N$10,3,FALSE))),IF(AND($A49&gt;6,$A49&lt;23),HLOOKUP(D$29,$C$8:$N$10,2,FALSE),HLOOKUP(D$29,$C$8:$N$10,3,FALSE)))*'Historical 99 Scalers WE'!D24</f>
        <v>63.936598531010091</v>
      </c>
      <c r="E78" s="22">
        <f>IF(L20="East",(IF(AND($A49&gt;7,$A49&lt;24),HLOOKUP(E$29,$C$8:$N$10,2,FALSE),HLOOKUP(E$29,$C$8:$N$10,3,FALSE))),IF(AND($A49&gt;6,$A49&lt;23),HLOOKUP(E$29,$C$8:$N$10,2,FALSE),HLOOKUP(E$29,$C$8:$N$10,3,FALSE)))*'Historical 99 Scalers WE'!E24</f>
        <v>64.878932868088498</v>
      </c>
      <c r="F78" s="22">
        <f>IF(M20="East",(IF(AND($A49&gt;7,$A49&lt;24),HLOOKUP(F$29,$C$8:$N$10,2,FALSE),HLOOKUP(F$29,$C$8:$N$10,3,FALSE))),IF(AND($A49&gt;6,$A49&lt;23),HLOOKUP(F$29,$C$8:$N$10,2,FALSE),HLOOKUP(F$29,$C$8:$N$10,3,FALSE)))*'Historical 99 Scalers WE'!F24</f>
        <v>53.054476374462446</v>
      </c>
      <c r="G78" s="22">
        <f>IF(N20="East",(IF(AND($A49&gt;7,$A49&lt;24),HLOOKUP(G$29,$C$8:$N$10,2,FALSE),HLOOKUP(G$29,$C$8:$N$10,3,FALSE))),IF(AND($A49&gt;6,$A49&lt;23),HLOOKUP(G$29,$C$8:$N$10,2,FALSE),HLOOKUP(G$29,$C$8:$N$10,3,FALSE)))*'Historical 99 Scalers WE'!G24</f>
        <v>59.62935056171613</v>
      </c>
      <c r="H78" s="22">
        <f>IF(O20="East",(IF(AND($A49&gt;7,$A49&lt;24),HLOOKUP(H$29,$C$8:$N$10,2,FALSE),HLOOKUP(H$29,$C$8:$N$10,3,FALSE))),IF(AND($A49&gt;6,$A49&lt;23),HLOOKUP(H$29,$C$8:$N$10,2,FALSE),HLOOKUP(H$29,$C$8:$N$10,3,FALSE)))*'Historical 99 Scalers WE'!H24</f>
        <v>64.265754475293733</v>
      </c>
      <c r="I78" s="22">
        <f>IF(P20="East",(IF(AND($A49&gt;7,$A49&lt;24),HLOOKUP(I$29,$C$8:$N$10,2,FALSE),HLOOKUP(I$29,$C$8:$N$10,3,FALSE))),IF(AND($A49&gt;6,$A49&lt;23),HLOOKUP(I$29,$C$8:$N$10,2,FALSE),HLOOKUP(I$29,$C$8:$N$10,3,FALSE)))*'Historical 99 Scalers WE'!I24</f>
        <v>60.528515245893047</v>
      </c>
      <c r="J78" s="22">
        <f>IF(Q20="East",(IF(AND($A49&gt;7,$A49&lt;24),HLOOKUP(J$29,$C$8:$N$10,2,FALSE),HLOOKUP(J$29,$C$8:$N$10,3,FALSE))),IF(AND($A49&gt;6,$A49&lt;23),HLOOKUP(J$29,$C$8:$N$10,2,FALSE),HLOOKUP(J$29,$C$8:$N$10,3,FALSE)))*'Historical 99 Scalers WE'!J24</f>
        <v>53.447664751292749</v>
      </c>
      <c r="K78" s="22">
        <f>IF(R20="East",(IF(AND($A49&gt;7,$A49&lt;24),HLOOKUP(K$29,$C$8:$N$10,2,FALSE),HLOOKUP(K$29,$C$8:$N$10,3,FALSE))),IF(AND($A49&gt;6,$A49&lt;23),HLOOKUP(K$29,$C$8:$N$10,2,FALSE),HLOOKUP(K$29,$C$8:$N$10,3,FALSE)))*'Historical 99 Scalers WE'!K24</f>
        <v>55.251266336796398</v>
      </c>
      <c r="L78" s="22">
        <f>IF(S20="East",(IF(AND($A49&gt;7,$A49&lt;24),HLOOKUP(L$29,$C$8:$N$10,2,FALSE),HLOOKUP(L$29,$C$8:$N$10,3,FALSE))),IF(AND($A49&gt;6,$A49&lt;23),HLOOKUP(L$29,$C$8:$N$10,2,FALSE),HLOOKUP(L$29,$C$8:$N$10,3,FALSE)))*'Historical 99 Scalers WE'!L24</f>
        <v>59.24275847670777</v>
      </c>
      <c r="M78" s="22">
        <f>IF(T20="East",(IF(AND($A49&gt;7,$A49&lt;24),HLOOKUP(M$29,$C$8:$N$10,2,FALSE),HLOOKUP(M$29,$C$8:$N$10,3,FALSE))),IF(AND($A49&gt;6,$A49&lt;23),HLOOKUP(M$29,$C$8:$N$10,2,FALSE),HLOOKUP(M$29,$C$8:$N$10,3,FALSE)))*'Historical 99 Scalers WE'!M24</f>
        <v>62.979290250410635</v>
      </c>
      <c r="N78" s="22">
        <f>IF(U20="East",(IF(AND($A49&gt;7,$A49&lt;24),HLOOKUP(N$29,$C$8:$N$10,2,FALSE),HLOOKUP(N$29,$C$8:$N$10,3,FALSE))),IF(AND($A49&gt;6,$A49&lt;23),HLOOKUP(N$29,$C$8:$N$10,2,FALSE),HLOOKUP(N$29,$C$8:$N$10,3,FALSE)))*'Historical 99 Scalers WE'!N24</f>
        <v>64.942957883168191</v>
      </c>
    </row>
    <row r="79" spans="1:14" x14ac:dyDescent="0.25">
      <c r="A79" s="2">
        <v>20</v>
      </c>
      <c r="C79" s="22">
        <f>IF(J21="East",(IF(AND($A50&gt;7,$A50&lt;24),HLOOKUP(C$29,$C$8:$N$10,2,FALSE),HLOOKUP(C$29,$C$8:$N$10,3,FALSE))),IF(AND($A50&gt;6,$A50&lt;23),HLOOKUP(C$29,$C$8:$N$10,2,FALSE),HLOOKUP(C$29,$C$8:$N$10,3,FALSE)))*'Historical 99 Scalers WE'!C25</f>
        <v>61.15495384301385</v>
      </c>
      <c r="D79" s="22">
        <f>IF(K21="East",(IF(AND($A50&gt;7,$A50&lt;24),HLOOKUP(D$29,$C$8:$N$10,2,FALSE),HLOOKUP(D$29,$C$8:$N$10,3,FALSE))),IF(AND($A50&gt;6,$A50&lt;23),HLOOKUP(D$29,$C$8:$N$10,2,FALSE),HLOOKUP(D$29,$C$8:$N$10,3,FALSE)))*'Historical 99 Scalers WE'!D25</f>
        <v>63.157993729613814</v>
      </c>
      <c r="E79" s="22">
        <f>IF(L21="East",(IF(AND($A50&gt;7,$A50&lt;24),HLOOKUP(E$29,$C$8:$N$10,2,FALSE),HLOOKUP(E$29,$C$8:$N$10,3,FALSE))),IF(AND($A50&gt;6,$A50&lt;23),HLOOKUP(E$29,$C$8:$N$10,2,FALSE),HLOOKUP(E$29,$C$8:$N$10,3,FALSE)))*'Historical 99 Scalers WE'!E25</f>
        <v>63.876944614700079</v>
      </c>
      <c r="F79" s="22">
        <f>IF(M21="East",(IF(AND($A50&gt;7,$A50&lt;24),HLOOKUP(F$29,$C$8:$N$10,2,FALSE),HLOOKUP(F$29,$C$8:$N$10,3,FALSE))),IF(AND($A50&gt;6,$A50&lt;23),HLOOKUP(F$29,$C$8:$N$10,2,FALSE),HLOOKUP(F$29,$C$8:$N$10,3,FALSE)))*'Historical 99 Scalers WE'!F25</f>
        <v>57.161794140714548</v>
      </c>
      <c r="G79" s="22">
        <f>IF(N21="East",(IF(AND($A50&gt;7,$A50&lt;24),HLOOKUP(G$29,$C$8:$N$10,2,FALSE),HLOOKUP(G$29,$C$8:$N$10,3,FALSE))),IF(AND($A50&gt;6,$A50&lt;23),HLOOKUP(G$29,$C$8:$N$10,2,FALSE),HLOOKUP(G$29,$C$8:$N$10,3,FALSE)))*'Historical 99 Scalers WE'!G25</f>
        <v>60.186267904697324</v>
      </c>
      <c r="H79" s="22">
        <f>IF(O21="East",(IF(AND($A50&gt;7,$A50&lt;24),HLOOKUP(H$29,$C$8:$N$10,2,FALSE),HLOOKUP(H$29,$C$8:$N$10,3,FALSE))),IF(AND($A50&gt;6,$A50&lt;23),HLOOKUP(H$29,$C$8:$N$10,2,FALSE),HLOOKUP(H$29,$C$8:$N$10,3,FALSE)))*'Historical 99 Scalers WE'!H25</f>
        <v>62.877905492136023</v>
      </c>
      <c r="I79" s="22">
        <f>IF(P21="East",(IF(AND($A50&gt;7,$A50&lt;24),HLOOKUP(I$29,$C$8:$N$10,2,FALSE),HLOOKUP(I$29,$C$8:$N$10,3,FALSE))),IF(AND($A50&gt;6,$A50&lt;23),HLOOKUP(I$29,$C$8:$N$10,2,FALSE),HLOOKUP(I$29,$C$8:$N$10,3,FALSE)))*'Historical 99 Scalers WE'!I25</f>
        <v>48.220099198186517</v>
      </c>
      <c r="J79" s="22">
        <f>IF(Q21="East",(IF(AND($A50&gt;7,$A50&lt;24),HLOOKUP(J$29,$C$8:$N$10,2,FALSE),HLOOKUP(J$29,$C$8:$N$10,3,FALSE))),IF(AND($A50&gt;6,$A50&lt;23),HLOOKUP(J$29,$C$8:$N$10,2,FALSE),HLOOKUP(J$29,$C$8:$N$10,3,FALSE)))*'Historical 99 Scalers WE'!J25</f>
        <v>50.395525519736516</v>
      </c>
      <c r="K79" s="22">
        <f>IF(R21="East",(IF(AND($A50&gt;7,$A50&lt;24),HLOOKUP(K$29,$C$8:$N$10,2,FALSE),HLOOKUP(K$29,$C$8:$N$10,3,FALSE))),IF(AND($A50&gt;6,$A50&lt;23),HLOOKUP(K$29,$C$8:$N$10,2,FALSE),HLOOKUP(K$29,$C$8:$N$10,3,FALSE)))*'Historical 99 Scalers WE'!K25</f>
        <v>56.753633079568132</v>
      </c>
      <c r="L79" s="22">
        <f>IF(S21="East",(IF(AND($A50&gt;7,$A50&lt;24),HLOOKUP(L$29,$C$8:$N$10,2,FALSE),HLOOKUP(L$29,$C$8:$N$10,3,FALSE))),IF(AND($A50&gt;6,$A50&lt;23),HLOOKUP(L$29,$C$8:$N$10,2,FALSE),HLOOKUP(L$29,$C$8:$N$10,3,FALSE)))*'Historical 99 Scalers WE'!L25</f>
        <v>65.373235672140325</v>
      </c>
      <c r="M79" s="22">
        <f>IF(T21="East",(IF(AND($A50&gt;7,$A50&lt;24),HLOOKUP(M$29,$C$8:$N$10,2,FALSE),HLOOKUP(M$29,$C$8:$N$10,3,FALSE))),IF(AND($A50&gt;6,$A50&lt;23),HLOOKUP(M$29,$C$8:$N$10,2,FALSE),HLOOKUP(M$29,$C$8:$N$10,3,FALSE)))*'Historical 99 Scalers WE'!M25</f>
        <v>60.33020812996569</v>
      </c>
      <c r="N79" s="22">
        <f>IF(U21="East",(IF(AND($A50&gt;7,$A50&lt;24),HLOOKUP(N$29,$C$8:$N$10,2,FALSE),HLOOKUP(N$29,$C$8:$N$10,3,FALSE))),IF(AND($A50&gt;6,$A50&lt;23),HLOOKUP(N$29,$C$8:$N$10,2,FALSE),HLOOKUP(N$29,$C$8:$N$10,3,FALSE)))*'Historical 99 Scalers WE'!N25</f>
        <v>61.446924868427331</v>
      </c>
    </row>
    <row r="80" spans="1:14" x14ac:dyDescent="0.25">
      <c r="A80" s="2">
        <v>21</v>
      </c>
      <c r="C80" s="22">
        <f>IF(J22="East",(IF(AND($A51&gt;7,$A51&lt;24),HLOOKUP(C$29,$C$8:$N$10,2,FALSE),HLOOKUP(C$29,$C$8:$N$10,3,FALSE))),IF(AND($A51&gt;6,$A51&lt;23),HLOOKUP(C$29,$C$8:$N$10,2,FALSE),HLOOKUP(C$29,$C$8:$N$10,3,FALSE)))*'Historical 99 Scalers WE'!C26</f>
        <v>57.717749976662027</v>
      </c>
      <c r="D80" s="22">
        <f>IF(K22="East",(IF(AND($A51&gt;7,$A51&lt;24),HLOOKUP(D$29,$C$8:$N$10,2,FALSE),HLOOKUP(D$29,$C$8:$N$10,3,FALSE))),IF(AND($A51&gt;6,$A51&lt;23),HLOOKUP(D$29,$C$8:$N$10,2,FALSE),HLOOKUP(D$29,$C$8:$N$10,3,FALSE)))*'Historical 99 Scalers WE'!D26</f>
        <v>59.775117549395105</v>
      </c>
      <c r="E80" s="22">
        <f>IF(L22="East",(IF(AND($A51&gt;7,$A51&lt;24),HLOOKUP(E$29,$C$8:$N$10,2,FALSE),HLOOKUP(E$29,$C$8:$N$10,3,FALSE))),IF(AND($A51&gt;6,$A51&lt;23),HLOOKUP(E$29,$C$8:$N$10,2,FALSE),HLOOKUP(E$29,$C$8:$N$10,3,FALSE)))*'Historical 99 Scalers WE'!E26</f>
        <v>59.774793590103236</v>
      </c>
      <c r="F80" s="22">
        <f>IF(M22="East",(IF(AND($A51&gt;7,$A51&lt;24),HLOOKUP(F$29,$C$8:$N$10,2,FALSE),HLOOKUP(F$29,$C$8:$N$10,3,FALSE))),IF(AND($A51&gt;6,$A51&lt;23),HLOOKUP(F$29,$C$8:$N$10,2,FALSE),HLOOKUP(F$29,$C$8:$N$10,3,FALSE)))*'Historical 99 Scalers WE'!F26</f>
        <v>60.841387236986463</v>
      </c>
      <c r="G80" s="22">
        <f>IF(N22="East",(IF(AND($A51&gt;7,$A51&lt;24),HLOOKUP(G$29,$C$8:$N$10,2,FALSE),HLOOKUP(G$29,$C$8:$N$10,3,FALSE))),IF(AND($A51&gt;6,$A51&lt;23),HLOOKUP(G$29,$C$8:$N$10,2,FALSE),HLOOKUP(G$29,$C$8:$N$10,3,FALSE)))*'Historical 99 Scalers WE'!G26</f>
        <v>65.07757849120371</v>
      </c>
      <c r="H80" s="22">
        <f>IF(O22="East",(IF(AND($A51&gt;7,$A51&lt;24),HLOOKUP(H$29,$C$8:$N$10,2,FALSE),HLOOKUP(H$29,$C$8:$N$10,3,FALSE))),IF(AND($A51&gt;6,$A51&lt;23),HLOOKUP(H$29,$C$8:$N$10,2,FALSE),HLOOKUP(H$29,$C$8:$N$10,3,FALSE)))*'Historical 99 Scalers WE'!H26</f>
        <v>69.470233491000585</v>
      </c>
      <c r="I80" s="22">
        <f>IF(P22="East",(IF(AND($A51&gt;7,$A51&lt;24),HLOOKUP(I$29,$C$8:$N$10,2,FALSE),HLOOKUP(I$29,$C$8:$N$10,3,FALSE))),IF(AND($A51&gt;6,$A51&lt;23),HLOOKUP(I$29,$C$8:$N$10,2,FALSE),HLOOKUP(I$29,$C$8:$N$10,3,FALSE)))*'Historical 99 Scalers WE'!I26</f>
        <v>51.557154808298918</v>
      </c>
      <c r="J80" s="22">
        <f>IF(Q22="East",(IF(AND($A51&gt;7,$A51&lt;24),HLOOKUP(J$29,$C$8:$N$10,2,FALSE),HLOOKUP(J$29,$C$8:$N$10,3,FALSE))),IF(AND($A51&gt;6,$A51&lt;23),HLOOKUP(J$29,$C$8:$N$10,2,FALSE),HLOOKUP(J$29,$C$8:$N$10,3,FALSE)))*'Historical 99 Scalers WE'!J26</f>
        <v>54.471498008475727</v>
      </c>
      <c r="K80" s="22">
        <f>IF(R22="East",(IF(AND($A51&gt;7,$A51&lt;24),HLOOKUP(K$29,$C$8:$N$10,2,FALSE),HLOOKUP(K$29,$C$8:$N$10,3,FALSE))),IF(AND($A51&gt;6,$A51&lt;23),HLOOKUP(K$29,$C$8:$N$10,2,FALSE),HLOOKUP(K$29,$C$8:$N$10,3,FALSE)))*'Historical 99 Scalers WE'!K26</f>
        <v>55.035859667878753</v>
      </c>
      <c r="L80" s="22">
        <f>IF(S22="East",(IF(AND($A51&gt;7,$A51&lt;24),HLOOKUP(L$29,$C$8:$N$10,2,FALSE),HLOOKUP(L$29,$C$8:$N$10,3,FALSE))),IF(AND($A51&gt;6,$A51&lt;23),HLOOKUP(L$29,$C$8:$N$10,2,FALSE),HLOOKUP(L$29,$C$8:$N$10,3,FALSE)))*'Historical 99 Scalers WE'!L26</f>
        <v>58.067698900141153</v>
      </c>
      <c r="M80" s="22">
        <f>IF(T22="East",(IF(AND($A51&gt;7,$A51&lt;24),HLOOKUP(M$29,$C$8:$N$10,2,FALSE),HLOOKUP(M$29,$C$8:$N$10,3,FALSE))),IF(AND($A51&gt;6,$A51&lt;23),HLOOKUP(M$29,$C$8:$N$10,2,FALSE),HLOOKUP(M$29,$C$8:$N$10,3,FALSE)))*'Historical 99 Scalers WE'!M26</f>
        <v>52.801112030689666</v>
      </c>
      <c r="N80" s="22">
        <f>IF(U22="East",(IF(AND($A51&gt;7,$A51&lt;24),HLOOKUP(N$29,$C$8:$N$10,2,FALSE),HLOOKUP(N$29,$C$8:$N$10,3,FALSE))),IF(AND($A51&gt;6,$A51&lt;23),HLOOKUP(N$29,$C$8:$N$10,2,FALSE),HLOOKUP(N$29,$C$8:$N$10,3,FALSE)))*'Historical 99 Scalers WE'!N26</f>
        <v>60.268482120555845</v>
      </c>
    </row>
    <row r="81" spans="1:14" x14ac:dyDescent="0.25">
      <c r="A81" s="2">
        <v>22</v>
      </c>
      <c r="C81" s="22">
        <f>IF(J23="East",(IF(AND($A52&gt;7,$A52&lt;24),HLOOKUP(C$29,$C$8:$N$10,2,FALSE),HLOOKUP(C$29,$C$8:$N$10,3,FALSE))),IF(AND($A52&gt;6,$A52&lt;23),HLOOKUP(C$29,$C$8:$N$10,2,FALSE),HLOOKUP(C$29,$C$8:$N$10,3,FALSE)))*'Historical 99 Scalers WE'!C27</f>
        <v>54.321319419332106</v>
      </c>
      <c r="D81" s="22">
        <f>IF(K23="East",(IF(AND($A52&gt;7,$A52&lt;24),HLOOKUP(D$29,$C$8:$N$10,2,FALSE),HLOOKUP(D$29,$C$8:$N$10,3,FALSE))),IF(AND($A52&gt;6,$A52&lt;23),HLOOKUP(D$29,$C$8:$N$10,2,FALSE),HLOOKUP(D$29,$C$8:$N$10,3,FALSE)))*'Historical 99 Scalers WE'!D27</f>
        <v>56.693830463018344</v>
      </c>
      <c r="E81" s="22">
        <f>IF(L23="East",(IF(AND($A52&gt;7,$A52&lt;24),HLOOKUP(E$29,$C$8:$N$10,2,FALSE),HLOOKUP(E$29,$C$8:$N$10,3,FALSE))),IF(AND($A52&gt;6,$A52&lt;23),HLOOKUP(E$29,$C$8:$N$10,2,FALSE),HLOOKUP(E$29,$C$8:$N$10,3,FALSE)))*'Historical 99 Scalers WE'!E27</f>
        <v>54.170187806844837</v>
      </c>
      <c r="F81" s="22">
        <f>IF(M23="East",(IF(AND($A52&gt;7,$A52&lt;24),HLOOKUP(F$29,$C$8:$N$10,2,FALSE),HLOOKUP(F$29,$C$8:$N$10,3,FALSE))),IF(AND($A52&gt;6,$A52&lt;23),HLOOKUP(F$29,$C$8:$N$10,2,FALSE),HLOOKUP(F$29,$C$8:$N$10,3,FALSE)))*'Historical 99 Scalers WE'!F27</f>
        <v>55.972177788763233</v>
      </c>
      <c r="G81" s="22">
        <f>IF(N23="East",(IF(AND($A52&gt;7,$A52&lt;24),HLOOKUP(G$29,$C$8:$N$10,2,FALSE),HLOOKUP(G$29,$C$8:$N$10,3,FALSE))),IF(AND($A52&gt;6,$A52&lt;23),HLOOKUP(G$29,$C$8:$N$10,2,FALSE),HLOOKUP(G$29,$C$8:$N$10,3,FALSE)))*'Historical 99 Scalers WE'!G27</f>
        <v>59.674557196866743</v>
      </c>
      <c r="H81" s="22">
        <f>IF(O23="East",(IF(AND($A52&gt;7,$A52&lt;24),HLOOKUP(H$29,$C$8:$N$10,2,FALSE),HLOOKUP(H$29,$C$8:$N$10,3,FALSE))),IF(AND($A52&gt;6,$A52&lt;23),HLOOKUP(H$29,$C$8:$N$10,2,FALSE),HLOOKUP(H$29,$C$8:$N$10,3,FALSE)))*'Historical 99 Scalers WE'!H27</f>
        <v>66.82961554373135</v>
      </c>
      <c r="I81" s="22">
        <f>IF(P23="East",(IF(AND($A52&gt;7,$A52&lt;24),HLOOKUP(I$29,$C$8:$N$10,2,FALSE),HLOOKUP(I$29,$C$8:$N$10,3,FALSE))),IF(AND($A52&gt;6,$A52&lt;23),HLOOKUP(I$29,$C$8:$N$10,2,FALSE),HLOOKUP(I$29,$C$8:$N$10,3,FALSE)))*'Historical 99 Scalers WE'!I27</f>
        <v>53.767138649423842</v>
      </c>
      <c r="J81" s="22">
        <f>IF(Q23="East",(IF(AND($A52&gt;7,$A52&lt;24),HLOOKUP(J$29,$C$8:$N$10,2,FALSE),HLOOKUP(J$29,$C$8:$N$10,3,FALSE))),IF(AND($A52&gt;6,$A52&lt;23),HLOOKUP(J$29,$C$8:$N$10,2,FALSE),HLOOKUP(J$29,$C$8:$N$10,3,FALSE)))*'Historical 99 Scalers WE'!J27</f>
        <v>52.807130267326805</v>
      </c>
      <c r="K81" s="22">
        <f>IF(R23="East",(IF(AND($A52&gt;7,$A52&lt;24),HLOOKUP(K$29,$C$8:$N$10,2,FALSE),HLOOKUP(K$29,$C$8:$N$10,3,FALSE))),IF(AND($A52&gt;6,$A52&lt;23),HLOOKUP(K$29,$C$8:$N$10,2,FALSE),HLOOKUP(K$29,$C$8:$N$10,3,FALSE)))*'Historical 99 Scalers WE'!K27</f>
        <v>49.286502161088642</v>
      </c>
      <c r="L81" s="22">
        <f>IF(S23="East",(IF(AND($A52&gt;7,$A52&lt;24),HLOOKUP(L$29,$C$8:$N$10,2,FALSE),HLOOKUP(L$29,$C$8:$N$10,3,FALSE))),IF(AND($A52&gt;6,$A52&lt;23),HLOOKUP(L$29,$C$8:$N$10,2,FALSE),HLOOKUP(L$29,$C$8:$N$10,3,FALSE)))*'Historical 99 Scalers WE'!L27</f>
        <v>47.444831064349643</v>
      </c>
      <c r="M81" s="22">
        <f>IF(T23="East",(IF(AND($A52&gt;7,$A52&lt;24),HLOOKUP(M$29,$C$8:$N$10,2,FALSE),HLOOKUP(M$29,$C$8:$N$10,3,FALSE))),IF(AND($A52&gt;6,$A52&lt;23),HLOOKUP(M$29,$C$8:$N$10,2,FALSE),HLOOKUP(M$29,$C$8:$N$10,3,FALSE)))*'Historical 99 Scalers WE'!M27</f>
        <v>49.450443917721785</v>
      </c>
      <c r="N81" s="22">
        <f>IF(U23="East",(IF(AND($A52&gt;7,$A52&lt;24),HLOOKUP(N$29,$C$8:$N$10,2,FALSE),HLOOKUP(N$29,$C$8:$N$10,3,FALSE))),IF(AND($A52&gt;6,$A52&lt;23),HLOOKUP(N$29,$C$8:$N$10,2,FALSE),HLOOKUP(N$29,$C$8:$N$10,3,FALSE)))*'Historical 99 Scalers WE'!N27</f>
        <v>54.82429840876565</v>
      </c>
    </row>
    <row r="82" spans="1:14" x14ac:dyDescent="0.25">
      <c r="A82" s="2">
        <v>23</v>
      </c>
      <c r="C82" s="22">
        <f>IF(J24="East",(IF(AND($A53&gt;7,$A53&lt;24),HLOOKUP(C$29,$C$8:$N$10,2,FALSE),HLOOKUP(C$29,$C$8:$N$10,3,FALSE))),IF(AND($A53&gt;6,$A53&lt;23),HLOOKUP(C$29,$C$8:$N$10,2,FALSE),HLOOKUP(C$29,$C$8:$N$10,3,FALSE)))*'Historical 99 Scalers WE'!C28</f>
        <v>53.592177616698024</v>
      </c>
      <c r="D82" s="22">
        <f>IF(K24="East",(IF(AND($A53&gt;7,$A53&lt;24),HLOOKUP(D$29,$C$8:$N$10,2,FALSE),HLOOKUP(D$29,$C$8:$N$10,3,FALSE))),IF(AND($A53&gt;6,$A53&lt;23),HLOOKUP(D$29,$C$8:$N$10,2,FALSE),HLOOKUP(D$29,$C$8:$N$10,3,FALSE)))*'Historical 99 Scalers WE'!D28</f>
        <v>49.491790305756531</v>
      </c>
      <c r="E82" s="22">
        <f>IF(L24="East",(IF(AND($A53&gt;7,$A53&lt;24),HLOOKUP(E$29,$C$8:$N$10,2,FALSE),HLOOKUP(E$29,$C$8:$N$10,3,FALSE))),IF(AND($A53&gt;6,$A53&lt;23),HLOOKUP(E$29,$C$8:$N$10,2,FALSE),HLOOKUP(E$29,$C$8:$N$10,3,FALSE)))*'Historical 99 Scalers WE'!E28</f>
        <v>50.091533522866683</v>
      </c>
      <c r="F82" s="22">
        <f>IF(M24="East",(IF(AND($A53&gt;7,$A53&lt;24),HLOOKUP(F$29,$C$8:$N$10,2,FALSE),HLOOKUP(F$29,$C$8:$N$10,3,FALSE))),IF(AND($A53&gt;6,$A53&lt;23),HLOOKUP(F$29,$C$8:$N$10,2,FALSE),HLOOKUP(F$29,$C$8:$N$10,3,FALSE)))*'Historical 99 Scalers WE'!F28</f>
        <v>52.092266592660252</v>
      </c>
      <c r="G82" s="22">
        <f>IF(N24="East",(IF(AND($A53&gt;7,$A53&lt;24),HLOOKUP(G$29,$C$8:$N$10,2,FALSE),HLOOKUP(G$29,$C$8:$N$10,3,FALSE))),IF(AND($A53&gt;6,$A53&lt;23),HLOOKUP(G$29,$C$8:$N$10,2,FALSE),HLOOKUP(G$29,$C$8:$N$10,3,FALSE)))*'Historical 99 Scalers WE'!G28</f>
        <v>50.583479199681626</v>
      </c>
      <c r="H82" s="22">
        <f>IF(O24="East",(IF(AND($A53&gt;7,$A53&lt;24),HLOOKUP(H$29,$C$8:$N$10,2,FALSE),HLOOKUP(H$29,$C$8:$N$10,3,FALSE))),IF(AND($A53&gt;6,$A53&lt;23),HLOOKUP(H$29,$C$8:$N$10,2,FALSE),HLOOKUP(H$29,$C$8:$N$10,3,FALSE)))*'Historical 99 Scalers WE'!H28</f>
        <v>49.163808345930583</v>
      </c>
      <c r="I82" s="22">
        <f>IF(P24="East",(IF(AND($A53&gt;7,$A53&lt;24),HLOOKUP(I$29,$C$8:$N$10,2,FALSE),HLOOKUP(I$29,$C$8:$N$10,3,FALSE))),IF(AND($A53&gt;6,$A53&lt;23),HLOOKUP(I$29,$C$8:$N$10,2,FALSE),HLOOKUP(I$29,$C$8:$N$10,3,FALSE)))*'Historical 99 Scalers WE'!I28</f>
        <v>60.724998637803608</v>
      </c>
      <c r="J82" s="22">
        <f>IF(Q24="East",(IF(AND($A53&gt;7,$A53&lt;24),HLOOKUP(J$29,$C$8:$N$10,2,FALSE),HLOOKUP(J$29,$C$8:$N$10,3,FALSE))),IF(AND($A53&gt;6,$A53&lt;23),HLOOKUP(J$29,$C$8:$N$10,2,FALSE),HLOOKUP(J$29,$C$8:$N$10,3,FALSE)))*'Historical 99 Scalers WE'!J28</f>
        <v>60.028332254144011</v>
      </c>
      <c r="K82" s="22">
        <f>IF(R24="East",(IF(AND($A53&gt;7,$A53&lt;24),HLOOKUP(K$29,$C$8:$N$10,2,FALSE),HLOOKUP(K$29,$C$8:$N$10,3,FALSE))),IF(AND($A53&gt;6,$A53&lt;23),HLOOKUP(K$29,$C$8:$N$10,2,FALSE),HLOOKUP(K$29,$C$8:$N$10,3,FALSE)))*'Historical 99 Scalers WE'!K28</f>
        <v>50.013832781455662</v>
      </c>
      <c r="L82" s="22">
        <f>IF(S24="East",(IF(AND($A53&gt;7,$A53&lt;24),HLOOKUP(L$29,$C$8:$N$10,2,FALSE),HLOOKUP(L$29,$C$8:$N$10,3,FALSE))),IF(AND($A53&gt;6,$A53&lt;23),HLOOKUP(L$29,$C$8:$N$10,2,FALSE),HLOOKUP(L$29,$C$8:$N$10,3,FALSE)))*'Historical 99 Scalers WE'!L28</f>
        <v>49.844339761856986</v>
      </c>
      <c r="M82" s="22">
        <f>IF(T24="East",(IF(AND($A53&gt;7,$A53&lt;24),HLOOKUP(M$29,$C$8:$N$10,2,FALSE),HLOOKUP(M$29,$C$8:$N$10,3,FALSE))),IF(AND($A53&gt;6,$A53&lt;23),HLOOKUP(M$29,$C$8:$N$10,2,FALSE),HLOOKUP(M$29,$C$8:$N$10,3,FALSE)))*'Historical 99 Scalers WE'!M28</f>
        <v>49.076477289017781</v>
      </c>
      <c r="N82" s="22">
        <f>IF(U24="East",(IF(AND($A53&gt;7,$A53&lt;24),HLOOKUP(N$29,$C$8:$N$10,2,FALSE),HLOOKUP(N$29,$C$8:$N$10,3,FALSE))),IF(AND($A53&gt;6,$A53&lt;23),HLOOKUP(N$29,$C$8:$N$10,2,FALSE),HLOOKUP(N$29,$C$8:$N$10,3,FALSE)))*'Historical 99 Scalers WE'!N28</f>
        <v>53.301631296487194</v>
      </c>
    </row>
    <row r="83" spans="1:14" x14ac:dyDescent="0.25">
      <c r="A83" s="2">
        <v>24</v>
      </c>
      <c r="C83" s="22">
        <f>IF(J25="East",(IF(AND($A54&gt;7,$A54&lt;24),HLOOKUP(C$29,$C$8:$N$10,2,FALSE),HLOOKUP(C$29,$C$8:$N$10,3,FALSE))),IF(AND($A54&gt;6,$A54&lt;23),HLOOKUP(C$29,$C$8:$N$10,2,FALSE),HLOOKUP(C$29,$C$8:$N$10,3,FALSE)))*'Historical 99 Scalers WE'!C29</f>
        <v>42.245183730181807</v>
      </c>
      <c r="D83" s="22">
        <f>IF(K25="East",(IF(AND($A54&gt;7,$A54&lt;24),HLOOKUP(D$29,$C$8:$N$10,2,FALSE),HLOOKUP(D$29,$C$8:$N$10,3,FALSE))),IF(AND($A54&gt;6,$A54&lt;23),HLOOKUP(D$29,$C$8:$N$10,2,FALSE),HLOOKUP(D$29,$C$8:$N$10,3,FALSE)))*'Historical 99 Scalers WE'!D29</f>
        <v>39.412970706227156</v>
      </c>
      <c r="E83" s="22">
        <f>IF(L25="East",(IF(AND($A54&gt;7,$A54&lt;24),HLOOKUP(E$29,$C$8:$N$10,2,FALSE),HLOOKUP(E$29,$C$8:$N$10,3,FALSE))),IF(AND($A54&gt;6,$A54&lt;23),HLOOKUP(E$29,$C$8:$N$10,2,FALSE),HLOOKUP(E$29,$C$8:$N$10,3,FALSE)))*'Historical 99 Scalers WE'!E29</f>
        <v>39.956559169664594</v>
      </c>
      <c r="F83" s="22">
        <f>IF(M25="East",(IF(AND($A54&gt;7,$A54&lt;24),HLOOKUP(F$29,$C$8:$N$10,2,FALSE),HLOOKUP(F$29,$C$8:$N$10,3,FALSE))),IF(AND($A54&gt;6,$A54&lt;23),HLOOKUP(F$29,$C$8:$N$10,2,FALSE),HLOOKUP(F$29,$C$8:$N$10,3,FALSE)))*'Historical 99 Scalers WE'!F29</f>
        <v>44.868921111564376</v>
      </c>
      <c r="G83" s="22">
        <f>IF(N25="East",(IF(AND($A54&gt;7,$A54&lt;24),HLOOKUP(G$29,$C$8:$N$10,2,FALSE),HLOOKUP(G$29,$C$8:$N$10,3,FALSE))),IF(AND($A54&gt;6,$A54&lt;23),HLOOKUP(G$29,$C$8:$N$10,2,FALSE),HLOOKUP(G$29,$C$8:$N$10,3,FALSE)))*'Historical 99 Scalers WE'!G29</f>
        <v>37.463992974273523</v>
      </c>
      <c r="H83" s="22">
        <f>IF(O25="East",(IF(AND($A54&gt;7,$A54&lt;24),HLOOKUP(H$29,$C$8:$N$10,2,FALSE),HLOOKUP(H$29,$C$8:$N$10,3,FALSE))),IF(AND($A54&gt;6,$A54&lt;23),HLOOKUP(H$29,$C$8:$N$10,2,FALSE),HLOOKUP(H$29,$C$8:$N$10,3,FALSE)))*'Historical 99 Scalers WE'!H29</f>
        <v>33.969814400456769</v>
      </c>
      <c r="I83" s="22">
        <f>IF(P25="East",(IF(AND($A54&gt;7,$A54&lt;24),HLOOKUP(I$29,$C$8:$N$10,2,FALSE),HLOOKUP(I$29,$C$8:$N$10,3,FALSE))),IF(AND($A54&gt;6,$A54&lt;23),HLOOKUP(I$29,$C$8:$N$10,2,FALSE),HLOOKUP(I$29,$C$8:$N$10,3,FALSE)))*'Historical 99 Scalers WE'!I29</f>
        <v>47.414066608027369</v>
      </c>
      <c r="J83" s="22">
        <f>IF(Q25="East",(IF(AND($A54&gt;7,$A54&lt;24),HLOOKUP(J$29,$C$8:$N$10,2,FALSE),HLOOKUP(J$29,$C$8:$N$10,3,FALSE))),IF(AND($A54&gt;6,$A54&lt;23),HLOOKUP(J$29,$C$8:$N$10,2,FALSE),HLOOKUP(J$29,$C$8:$N$10,3,FALSE)))*'Historical 99 Scalers WE'!J29</f>
        <v>46.297637698098328</v>
      </c>
      <c r="K83" s="22">
        <f>IF(R25="East",(IF(AND($A54&gt;7,$A54&lt;24),HLOOKUP(K$29,$C$8:$N$10,2,FALSE),HLOOKUP(K$29,$C$8:$N$10,3,FALSE))),IF(AND($A54&gt;6,$A54&lt;23),HLOOKUP(K$29,$C$8:$N$10,2,FALSE),HLOOKUP(K$29,$C$8:$N$10,3,FALSE)))*'Historical 99 Scalers WE'!K29</f>
        <v>48.366097502576935</v>
      </c>
      <c r="L83" s="22">
        <f>IF(S25="East",(IF(AND($A54&gt;7,$A54&lt;24),HLOOKUP(L$29,$C$8:$N$10,2,FALSE),HLOOKUP(L$29,$C$8:$N$10,3,FALSE))),IF(AND($A54&gt;6,$A54&lt;23),HLOOKUP(L$29,$C$8:$N$10,2,FALSE),HLOOKUP(L$29,$C$8:$N$10,3,FALSE)))*'Historical 99 Scalers WE'!L29</f>
        <v>43.031401958058773</v>
      </c>
      <c r="M83" s="22">
        <f>IF(T25="East",(IF(AND($A54&gt;7,$A54&lt;24),HLOOKUP(M$29,$C$8:$N$10,2,FALSE),HLOOKUP(M$29,$C$8:$N$10,3,FALSE))),IF(AND($A54&gt;6,$A54&lt;23),HLOOKUP(M$29,$C$8:$N$10,2,FALSE),HLOOKUP(M$29,$C$8:$N$10,3,FALSE)))*'Historical 99 Scalers WE'!M29</f>
        <v>44.64293057437839</v>
      </c>
      <c r="N83" s="22">
        <f>IF(U25="East",(IF(AND($A54&gt;7,$A54&lt;24),HLOOKUP(N$29,$C$8:$N$10,2,FALSE),HLOOKUP(N$29,$C$8:$N$10,3,FALSE))),IF(AND($A54&gt;6,$A54&lt;23),HLOOKUP(N$29,$C$8:$N$10,2,FALSE),HLOOKUP(N$29,$C$8:$N$10,3,FALSE)))*'Historical 99 Scalers WE'!N29</f>
        <v>48.530067790404907</v>
      </c>
    </row>
    <row r="84" spans="1:14" x14ac:dyDescent="0.25">
      <c r="C84" s="22">
        <f>IF(J26="East",(IF(AND($A55&gt;7,$A55&lt;24),HLOOKUP(C$29,$C$8:$N$10,2,FALSE),HLOOKUP(C$29,$C$8:$N$10,3,FALSE))),IF(AND($A55&gt;6,$A55&lt;23),HLOOKUP(C$29,$C$8:$N$10,2,FALSE),HLOOKUP(C$29,$C$8:$N$10,3,FALSE)))*'Historical 99 Scalers WE'!C30</f>
        <v>0</v>
      </c>
      <c r="D84" s="22">
        <f>IF(K26="East",(IF(AND($A55&gt;7,$A55&lt;24),HLOOKUP(D$29,$C$8:$N$10,2,FALSE),HLOOKUP(D$29,$C$8:$N$10,3,FALSE))),IF(AND($A55&gt;6,$A55&lt;23),HLOOKUP(D$29,$C$8:$N$10,2,FALSE),HLOOKUP(D$29,$C$8:$N$10,3,FALSE)))*'Historical 99 Scalers WE'!D30</f>
        <v>0</v>
      </c>
      <c r="E84" s="22">
        <f>IF(L26="East",(IF(AND($A55&gt;7,$A55&lt;24),HLOOKUP(E$29,$C$8:$N$10,2,FALSE),HLOOKUP(E$29,$C$8:$N$10,3,FALSE))),IF(AND($A55&gt;6,$A55&lt;23),HLOOKUP(E$29,$C$8:$N$10,2,FALSE),HLOOKUP(E$29,$C$8:$N$10,3,FALSE)))*'Historical 99 Scalers WE'!E30</f>
        <v>0</v>
      </c>
      <c r="F84" s="22">
        <f>IF(M26="East",(IF(AND($A55&gt;7,$A55&lt;24),HLOOKUP(F$29,$C$8:$N$10,2,FALSE),HLOOKUP(F$29,$C$8:$N$10,3,FALSE))),IF(AND($A55&gt;6,$A55&lt;23),HLOOKUP(F$29,$C$8:$N$10,2,FALSE),HLOOKUP(F$29,$C$8:$N$10,3,FALSE)))*'Historical 99 Scalers WE'!F30</f>
        <v>0</v>
      </c>
      <c r="G84" s="22">
        <f>IF(N26="East",(IF(AND($A55&gt;7,$A55&lt;24),HLOOKUP(G$29,$C$8:$N$10,2,FALSE),HLOOKUP(G$29,$C$8:$N$10,3,FALSE))),IF(AND($A55&gt;6,$A55&lt;23),HLOOKUP(G$29,$C$8:$N$10,2,FALSE),HLOOKUP(G$29,$C$8:$N$10,3,FALSE)))*'Historical 99 Scalers WE'!G30</f>
        <v>0</v>
      </c>
      <c r="H84" s="22">
        <f>IF(O26="East",(IF(AND($A55&gt;7,$A55&lt;24),HLOOKUP(H$29,$C$8:$N$10,2,FALSE),HLOOKUP(H$29,$C$8:$N$10,3,FALSE))),IF(AND($A55&gt;6,$A55&lt;23),HLOOKUP(H$29,$C$8:$N$10,2,FALSE),HLOOKUP(H$29,$C$8:$N$10,3,FALSE)))*'Historical 99 Scalers WE'!H30</f>
        <v>0</v>
      </c>
      <c r="I84" s="22">
        <f>IF(P26="East",(IF(AND($A55&gt;7,$A55&lt;24),HLOOKUP(I$29,$C$8:$N$10,2,FALSE),HLOOKUP(I$29,$C$8:$N$10,3,FALSE))),IF(AND($A55&gt;6,$A55&lt;23),HLOOKUP(I$29,$C$8:$N$10,2,FALSE),HLOOKUP(I$29,$C$8:$N$10,3,FALSE)))*'Historical 99 Scalers WE'!I30</f>
        <v>0</v>
      </c>
      <c r="J84" s="22">
        <f>IF(Q26="East",(IF(AND($A55&gt;7,$A55&lt;24),HLOOKUP(J$29,$C$8:$N$10,2,FALSE),HLOOKUP(J$29,$C$8:$N$10,3,FALSE))),IF(AND($A55&gt;6,$A55&lt;23),HLOOKUP(J$29,$C$8:$N$10,2,FALSE),HLOOKUP(J$29,$C$8:$N$10,3,FALSE)))*'Historical 99 Scalers WE'!J30</f>
        <v>0</v>
      </c>
      <c r="K84" s="22">
        <f>IF(R26="East",(IF(AND($A55&gt;7,$A55&lt;24),HLOOKUP(K$29,$C$8:$N$10,2,FALSE),HLOOKUP(K$29,$C$8:$N$10,3,FALSE))),IF(AND($A55&gt;6,$A55&lt;23),HLOOKUP(K$29,$C$8:$N$10,2,FALSE),HLOOKUP(K$29,$C$8:$N$10,3,FALSE)))*'Historical 99 Scalers WE'!K30</f>
        <v>0</v>
      </c>
      <c r="L84" s="22">
        <f>IF(S26="East",(IF(AND($A55&gt;7,$A55&lt;24),HLOOKUP(L$29,$C$8:$N$10,2,FALSE),HLOOKUP(L$29,$C$8:$N$10,3,FALSE))),IF(AND($A55&gt;6,$A55&lt;23),HLOOKUP(L$29,$C$8:$N$10,2,FALSE),HLOOKUP(L$29,$C$8:$N$10,3,FALSE)))*'Historical 99 Scalers WE'!L30</f>
        <v>0</v>
      </c>
      <c r="M84" s="22">
        <f>IF(T26="East",(IF(AND($A55&gt;7,$A55&lt;24),HLOOKUP(M$29,$C$8:$N$10,2,FALSE),HLOOKUP(M$29,$C$8:$N$10,3,FALSE))),IF(AND($A55&gt;6,$A55&lt;23),HLOOKUP(M$29,$C$8:$N$10,2,FALSE),HLOOKUP(M$29,$C$8:$N$10,3,FALSE)))*'Historical 99 Scalers WE'!M30</f>
        <v>0</v>
      </c>
      <c r="N84" s="22">
        <f>IF(U26="East",(IF(AND($A55&gt;7,$A55&lt;24),HLOOKUP(N$29,$C$8:$N$10,2,FALSE),HLOOKUP(N$29,$C$8:$N$10,3,FALSE))),IF(AND($A55&gt;6,$A55&lt;23),HLOOKUP(N$29,$C$8:$N$10,2,FALSE),HLOOKUP(N$29,$C$8:$N$10,3,FALSE)))*'Historical 99 Scalers WE'!N30</f>
        <v>0</v>
      </c>
    </row>
    <row r="85" spans="1:14" x14ac:dyDescent="0.25"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</row>
    <row r="86" spans="1:14" ht="15.6" x14ac:dyDescent="0.3">
      <c r="A86" s="24" t="s">
        <v>33</v>
      </c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</row>
    <row r="87" spans="1:14" x14ac:dyDescent="0.25"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</row>
    <row r="88" spans="1:14" x14ac:dyDescent="0.25">
      <c r="C88" s="2" t="s">
        <v>0</v>
      </c>
      <c r="D88" s="2" t="s">
        <v>1</v>
      </c>
      <c r="E88" s="2" t="s">
        <v>2</v>
      </c>
      <c r="F88" s="2" t="s">
        <v>3</v>
      </c>
      <c r="G88" s="2" t="s">
        <v>4</v>
      </c>
      <c r="H88" s="2" t="s">
        <v>5</v>
      </c>
      <c r="I88" s="2" t="s">
        <v>6</v>
      </c>
      <c r="J88" s="2" t="s">
        <v>7</v>
      </c>
      <c r="K88" s="2" t="s">
        <v>8</v>
      </c>
      <c r="L88" s="2" t="s">
        <v>9</v>
      </c>
      <c r="M88" s="2" t="s">
        <v>10</v>
      </c>
      <c r="N88" s="2" t="s">
        <v>11</v>
      </c>
    </row>
    <row r="89" spans="1:14" x14ac:dyDescent="0.25">
      <c r="A89" s="2" t="s">
        <v>26</v>
      </c>
    </row>
    <row r="90" spans="1:14" x14ac:dyDescent="0.25">
      <c r="A90" s="2">
        <v>1</v>
      </c>
      <c r="C90" s="22">
        <f>IF(J2="East",(IF(AND($A31&gt;7,$A31&lt;24),HLOOKUP(C$29,$C$8:$N$10,2,FALSE),HLOOKUP(C$29,$C$8:$N$10,3,FALSE))),IF(AND($A31&gt;6,$A31&lt;23),HLOOKUP(C$29,$C$8:$N$10,2,FALSE),HLOOKUP(C$29,$C$8:$N$10,3,FALSE)))*'Historical 00 Scalers WE'!C6</f>
        <v>47.322743082838713</v>
      </c>
      <c r="D90" s="22">
        <f>IF(K2="East",(IF(AND($A31&gt;7,$A31&lt;24),HLOOKUP(D$29,$C$8:$N$10,2,FALSE),HLOOKUP(D$29,$C$8:$N$10,3,FALSE))),IF(AND($A31&gt;6,$A31&lt;23),HLOOKUP(D$29,$C$8:$N$10,2,FALSE),HLOOKUP(D$29,$C$8:$N$10,3,FALSE)))*'Historical 00 Scalers WE'!D6</f>
        <v>48.967140037216289</v>
      </c>
      <c r="E90" s="22">
        <f>IF(L2="East",(IF(AND($A31&gt;7,$A31&lt;24),HLOOKUP(E$29,$C$8:$N$10,2,FALSE),HLOOKUP(E$29,$C$8:$N$10,3,FALSE))),IF(AND($A31&gt;6,$A31&lt;23),HLOOKUP(E$29,$C$8:$N$10,2,FALSE),HLOOKUP(E$29,$C$8:$N$10,3,FALSE)))*'Historical 00 Scalers WE'!E6</f>
        <v>45.194942365276283</v>
      </c>
      <c r="F90" s="22">
        <f>IF(M2="East",(IF(AND($A31&gt;7,$A31&lt;24),HLOOKUP(F$29,$C$8:$N$10,2,FALSE),HLOOKUP(F$29,$C$8:$N$10,3,FALSE))),IF(AND($A31&gt;6,$A31&lt;23),HLOOKUP(F$29,$C$8:$N$10,2,FALSE),HLOOKUP(F$29,$C$8:$N$10,3,FALSE)))*'Historical 00 Scalers WE'!F6</f>
        <v>43.62078425202327</v>
      </c>
      <c r="G90" s="22">
        <f>IF(N2="East",(IF(AND($A31&gt;7,$A31&lt;24),HLOOKUP(G$29,$C$8:$N$10,2,FALSE),HLOOKUP(G$29,$C$8:$N$10,3,FALSE))),IF(AND($A31&gt;6,$A31&lt;23),HLOOKUP(G$29,$C$8:$N$10,2,FALSE),HLOOKUP(G$29,$C$8:$N$10,3,FALSE)))*'Historical 00 Scalers WE'!G6</f>
        <v>49.579266118372281</v>
      </c>
      <c r="H90" s="22">
        <f>IF(O2="East",(IF(AND($A31&gt;7,$A31&lt;24),HLOOKUP(H$29,$C$8:$N$10,2,FALSE),HLOOKUP(H$29,$C$8:$N$10,3,FALSE))),IF(AND($A31&gt;6,$A31&lt;23),HLOOKUP(H$29,$C$8:$N$10,2,FALSE),HLOOKUP(H$29,$C$8:$N$10,3,FALSE)))*'Historical 00 Scalers WE'!H6</f>
        <v>41.857153408213065</v>
      </c>
      <c r="I90" s="22">
        <f>IF(P2="East",(IF(AND($A31&gt;7,$A31&lt;24),HLOOKUP(I$29,$C$8:$N$10,2,FALSE),HLOOKUP(I$29,$C$8:$N$10,3,FALSE))),IF(AND($A31&gt;6,$A31&lt;23),HLOOKUP(I$29,$C$8:$N$10,2,FALSE),HLOOKUP(I$29,$C$8:$N$10,3,FALSE)))*'Historical 00 Scalers WE'!I6</f>
        <v>41.253535487345268</v>
      </c>
      <c r="J90" s="22">
        <f>IF(Q2="East",(IF(AND($A31&gt;7,$A31&lt;24),HLOOKUP(J$29,$C$8:$N$10,2,FALSE),HLOOKUP(J$29,$C$8:$N$10,3,FALSE))),IF(AND($A31&gt;6,$A31&lt;23),HLOOKUP(J$29,$C$8:$N$10,2,FALSE),HLOOKUP(J$29,$C$8:$N$10,3,FALSE)))*'Historical 00 Scalers WE'!J6</f>
        <v>39.31432037795399</v>
      </c>
      <c r="K90" s="22">
        <f>IF(R2="East",(IF(AND($A31&gt;7,$A31&lt;24),HLOOKUP(K$29,$C$8:$N$10,2,FALSE),HLOOKUP(K$29,$C$8:$N$10,3,FALSE))),IF(AND($A31&gt;6,$A31&lt;23),HLOOKUP(K$29,$C$8:$N$10,2,FALSE),HLOOKUP(K$29,$C$8:$N$10,3,FALSE)))*'Historical 00 Scalers WE'!K6</f>
        <v>51.59355515396701</v>
      </c>
      <c r="L90" s="22">
        <f>IF(S2="East",(IF(AND($A31&gt;7,$A31&lt;24),HLOOKUP(L$29,$C$8:$N$10,2,FALSE),HLOOKUP(L$29,$C$8:$N$10,3,FALSE))),IF(AND($A31&gt;6,$A31&lt;23),HLOOKUP(L$29,$C$8:$N$10,2,FALSE),HLOOKUP(L$29,$C$8:$N$10,3,FALSE)))*'Historical 00 Scalers WE'!L6</f>
        <v>52.336042367192569</v>
      </c>
      <c r="M90" s="22">
        <f>IF(T2="East",(IF(AND($A31&gt;7,$A31&lt;24),HLOOKUP(M$29,$C$8:$N$10,2,FALSE),HLOOKUP(M$29,$C$8:$N$10,3,FALSE))),IF(AND($A31&gt;6,$A31&lt;23),HLOOKUP(M$29,$C$8:$N$10,2,FALSE),HLOOKUP(M$29,$C$8:$N$10,3,FALSE)))*'Historical 00 Scalers WE'!M6</f>
        <v>49.184527434532342</v>
      </c>
      <c r="N90" s="22">
        <f>IF(U2="East",(IF(AND($A31&gt;7,$A31&lt;24),HLOOKUP(N$29,$C$8:$N$10,2,FALSE),HLOOKUP(N$29,$C$8:$N$10,3,FALSE))),IF(AND($A31&gt;6,$A31&lt;23),HLOOKUP(N$29,$C$8:$N$10,2,FALSE),HLOOKUP(N$29,$C$8:$N$10,3,FALSE)))*'Historical 00 Scalers WE'!N6</f>
        <v>51.87783032835204</v>
      </c>
    </row>
    <row r="91" spans="1:14" x14ac:dyDescent="0.25">
      <c r="A91" s="2">
        <v>2</v>
      </c>
      <c r="C91" s="22">
        <f>IF(J3="East",(IF(AND($A32&gt;7,$A32&lt;24),HLOOKUP(C$29,$C$8:$N$10,2,FALSE),HLOOKUP(C$29,$C$8:$N$10,3,FALSE))),IF(AND($A32&gt;6,$A32&lt;23),HLOOKUP(C$29,$C$8:$N$10,2,FALSE),HLOOKUP(C$29,$C$8:$N$10,3,FALSE)))*'Historical 00 Scalers WE'!C7</f>
        <v>44.058898156749997</v>
      </c>
      <c r="D91" s="22">
        <f>IF(K3="East",(IF(AND($A32&gt;7,$A32&lt;24),HLOOKUP(D$29,$C$8:$N$10,2,FALSE),HLOOKUP(D$29,$C$8:$N$10,3,FALSE))),IF(AND($A32&gt;6,$A32&lt;23),HLOOKUP(D$29,$C$8:$N$10,2,FALSE),HLOOKUP(D$29,$C$8:$N$10,3,FALSE)))*'Historical 00 Scalers WE'!D7</f>
        <v>47.625570365441476</v>
      </c>
      <c r="E91" s="22">
        <f>IF(L3="East",(IF(AND($A32&gt;7,$A32&lt;24),HLOOKUP(E$29,$C$8:$N$10,2,FALSE),HLOOKUP(E$29,$C$8:$N$10,3,FALSE))),IF(AND($A32&gt;6,$A32&lt;23),HLOOKUP(E$29,$C$8:$N$10,2,FALSE),HLOOKUP(E$29,$C$8:$N$10,3,FALSE)))*'Historical 00 Scalers WE'!E7</f>
        <v>41.129628767045169</v>
      </c>
      <c r="F91" s="22">
        <f>IF(M3="East",(IF(AND($A32&gt;7,$A32&lt;24),HLOOKUP(F$29,$C$8:$N$10,2,FALSE),HLOOKUP(F$29,$C$8:$N$10,3,FALSE))),IF(AND($A32&gt;6,$A32&lt;23),HLOOKUP(F$29,$C$8:$N$10,2,FALSE),HLOOKUP(F$29,$C$8:$N$10,3,FALSE)))*'Historical 00 Scalers WE'!F7</f>
        <v>34.696622549153858</v>
      </c>
      <c r="G91" s="22">
        <f>IF(N3="East",(IF(AND($A32&gt;7,$A32&lt;24),HLOOKUP(G$29,$C$8:$N$10,2,FALSE),HLOOKUP(G$29,$C$8:$N$10,3,FALSE))),IF(AND($A32&gt;6,$A32&lt;23),HLOOKUP(G$29,$C$8:$N$10,2,FALSE),HLOOKUP(G$29,$C$8:$N$10,3,FALSE)))*'Historical 00 Scalers WE'!G7</f>
        <v>40.076854317899326</v>
      </c>
      <c r="H91" s="22">
        <f>IF(O3="East",(IF(AND($A32&gt;7,$A32&lt;24),HLOOKUP(H$29,$C$8:$N$10,2,FALSE),HLOOKUP(H$29,$C$8:$N$10,3,FALSE))),IF(AND($A32&gt;6,$A32&lt;23),HLOOKUP(H$29,$C$8:$N$10,2,FALSE),HLOOKUP(H$29,$C$8:$N$10,3,FALSE)))*'Historical 00 Scalers WE'!H7</f>
        <v>38.208050544112595</v>
      </c>
      <c r="I91" s="22">
        <f>IF(P3="East",(IF(AND($A32&gt;7,$A32&lt;24),HLOOKUP(I$29,$C$8:$N$10,2,FALSE),HLOOKUP(I$29,$C$8:$N$10,3,FALSE))),IF(AND($A32&gt;6,$A32&lt;23),HLOOKUP(I$29,$C$8:$N$10,2,FALSE),HLOOKUP(I$29,$C$8:$N$10,3,FALSE)))*'Historical 00 Scalers WE'!I7</f>
        <v>32.432398693077353</v>
      </c>
      <c r="J91" s="22">
        <f>IF(Q3="East",(IF(AND($A32&gt;7,$A32&lt;24),HLOOKUP(J$29,$C$8:$N$10,2,FALSE),HLOOKUP(J$29,$C$8:$N$10,3,FALSE))),IF(AND($A32&gt;6,$A32&lt;23),HLOOKUP(J$29,$C$8:$N$10,2,FALSE),HLOOKUP(J$29,$C$8:$N$10,3,FALSE)))*'Historical 00 Scalers WE'!J7</f>
        <v>34.450576547910842</v>
      </c>
      <c r="K91" s="22">
        <f>IF(R3="East",(IF(AND($A32&gt;7,$A32&lt;24),HLOOKUP(K$29,$C$8:$N$10,2,FALSE),HLOOKUP(K$29,$C$8:$N$10,3,FALSE))),IF(AND($A32&gt;6,$A32&lt;23),HLOOKUP(K$29,$C$8:$N$10,2,FALSE),HLOOKUP(K$29,$C$8:$N$10,3,FALSE)))*'Historical 00 Scalers WE'!K7</f>
        <v>48.286148471968623</v>
      </c>
      <c r="L91" s="22">
        <f>IF(S3="East",(IF(AND($A32&gt;7,$A32&lt;24),HLOOKUP(L$29,$C$8:$N$10,2,FALSE),HLOOKUP(L$29,$C$8:$N$10,3,FALSE))),IF(AND($A32&gt;6,$A32&lt;23),HLOOKUP(L$29,$C$8:$N$10,2,FALSE),HLOOKUP(L$29,$C$8:$N$10,3,FALSE)))*'Historical 00 Scalers WE'!L7</f>
        <v>49.61518273198331</v>
      </c>
      <c r="M91" s="22">
        <f>IF(T3="East",(IF(AND($A32&gt;7,$A32&lt;24),HLOOKUP(M$29,$C$8:$N$10,2,FALSE),HLOOKUP(M$29,$C$8:$N$10,3,FALSE))),IF(AND($A32&gt;6,$A32&lt;23),HLOOKUP(M$29,$C$8:$N$10,2,FALSE),HLOOKUP(M$29,$C$8:$N$10,3,FALSE)))*'Historical 00 Scalers WE'!M7</f>
        <v>46.633007877728225</v>
      </c>
      <c r="N91" s="22">
        <f>IF(U3="East",(IF(AND($A32&gt;7,$A32&lt;24),HLOOKUP(N$29,$C$8:$N$10,2,FALSE),HLOOKUP(N$29,$C$8:$N$10,3,FALSE))),IF(AND($A32&gt;6,$A32&lt;23),HLOOKUP(N$29,$C$8:$N$10,2,FALSE),HLOOKUP(N$29,$C$8:$N$10,3,FALSE)))*'Historical 00 Scalers WE'!N7</f>
        <v>50.429625846551708</v>
      </c>
    </row>
    <row r="92" spans="1:14" x14ac:dyDescent="0.25">
      <c r="A92" s="2">
        <v>3</v>
      </c>
      <c r="C92" s="22">
        <f>IF(J4="East",(IF(AND($A33&gt;7,$A33&lt;24),HLOOKUP(C$29,$C$8:$N$10,2,FALSE),HLOOKUP(C$29,$C$8:$N$10,3,FALSE))),IF(AND($A33&gt;6,$A33&lt;23),HLOOKUP(C$29,$C$8:$N$10,2,FALSE),HLOOKUP(C$29,$C$8:$N$10,3,FALSE)))*'Historical 00 Scalers WE'!C8</f>
        <v>43.462791008230347</v>
      </c>
      <c r="D92" s="22">
        <f>IF(K4="East",(IF(AND($A33&gt;7,$A33&lt;24),HLOOKUP(D$29,$C$8:$N$10,2,FALSE),HLOOKUP(D$29,$C$8:$N$10,3,FALSE))),IF(AND($A33&gt;6,$A33&lt;23),HLOOKUP(D$29,$C$8:$N$10,2,FALSE),HLOOKUP(D$29,$C$8:$N$10,3,FALSE)))*'Historical 00 Scalers WE'!D8</f>
        <v>46.531351645759116</v>
      </c>
      <c r="E92" s="22">
        <f>IF(L4="East",(IF(AND($A33&gt;7,$A33&lt;24),HLOOKUP(E$29,$C$8:$N$10,2,FALSE),HLOOKUP(E$29,$C$8:$N$10,3,FALSE))),IF(AND($A33&gt;6,$A33&lt;23),HLOOKUP(E$29,$C$8:$N$10,2,FALSE),HLOOKUP(E$29,$C$8:$N$10,3,FALSE)))*'Historical 00 Scalers WE'!E8</f>
        <v>35.738754508605965</v>
      </c>
      <c r="F92" s="22">
        <f>IF(M4="East",(IF(AND($A33&gt;7,$A33&lt;24),HLOOKUP(F$29,$C$8:$N$10,2,FALSE),HLOOKUP(F$29,$C$8:$N$10,3,FALSE))),IF(AND($A33&gt;6,$A33&lt;23),HLOOKUP(F$29,$C$8:$N$10,2,FALSE),HLOOKUP(F$29,$C$8:$N$10,3,FALSE)))*'Historical 00 Scalers WE'!F8</f>
        <v>26.627910815029772</v>
      </c>
      <c r="G92" s="22">
        <f>IF(N4="East",(IF(AND($A33&gt;7,$A33&lt;24),HLOOKUP(G$29,$C$8:$N$10,2,FALSE),HLOOKUP(G$29,$C$8:$N$10,3,FALSE))),IF(AND($A33&gt;6,$A33&lt;23),HLOOKUP(G$29,$C$8:$N$10,2,FALSE),HLOOKUP(G$29,$C$8:$N$10,3,FALSE)))*'Historical 00 Scalers WE'!G8</f>
        <v>34.066833032616309</v>
      </c>
      <c r="H92" s="22">
        <f>IF(O4="East",(IF(AND($A33&gt;7,$A33&lt;24),HLOOKUP(H$29,$C$8:$N$10,2,FALSE),HLOOKUP(H$29,$C$8:$N$10,3,FALSE))),IF(AND($A33&gt;6,$A33&lt;23),HLOOKUP(H$29,$C$8:$N$10,2,FALSE),HLOOKUP(H$29,$C$8:$N$10,3,FALSE)))*'Historical 00 Scalers WE'!H8</f>
        <v>35.779205258498315</v>
      </c>
      <c r="I92" s="22">
        <f>IF(P4="East",(IF(AND($A33&gt;7,$A33&lt;24),HLOOKUP(I$29,$C$8:$N$10,2,FALSE),HLOOKUP(I$29,$C$8:$N$10,3,FALSE))),IF(AND($A33&gt;6,$A33&lt;23),HLOOKUP(I$29,$C$8:$N$10,2,FALSE),HLOOKUP(I$29,$C$8:$N$10,3,FALSE)))*'Historical 00 Scalers WE'!I8</f>
        <v>30.261108958582117</v>
      </c>
      <c r="J92" s="22">
        <f>IF(Q4="East",(IF(AND($A33&gt;7,$A33&lt;24),HLOOKUP(J$29,$C$8:$N$10,2,FALSE),HLOOKUP(J$29,$C$8:$N$10,3,FALSE))),IF(AND($A33&gt;6,$A33&lt;23),HLOOKUP(J$29,$C$8:$N$10,2,FALSE),HLOOKUP(J$29,$C$8:$N$10,3,FALSE)))*'Historical 00 Scalers WE'!J8</f>
        <v>33.316705569476554</v>
      </c>
      <c r="K92" s="22">
        <f>IF(R4="East",(IF(AND($A33&gt;7,$A33&lt;24),HLOOKUP(K$29,$C$8:$N$10,2,FALSE),HLOOKUP(K$29,$C$8:$N$10,3,FALSE))),IF(AND($A33&gt;6,$A33&lt;23),HLOOKUP(K$29,$C$8:$N$10,2,FALSE),HLOOKUP(K$29,$C$8:$N$10,3,FALSE)))*'Historical 00 Scalers WE'!K8</f>
        <v>45.289260091888544</v>
      </c>
      <c r="L92" s="22">
        <f>IF(S4="East",(IF(AND($A33&gt;7,$A33&lt;24),HLOOKUP(L$29,$C$8:$N$10,2,FALSE),HLOOKUP(L$29,$C$8:$N$10,3,FALSE))),IF(AND($A33&gt;6,$A33&lt;23),HLOOKUP(L$29,$C$8:$N$10,2,FALSE),HLOOKUP(L$29,$C$8:$N$10,3,FALSE)))*'Historical 00 Scalers WE'!L8</f>
        <v>46.818898856372961</v>
      </c>
      <c r="M92" s="22">
        <f>IF(T4="East",(IF(AND($A33&gt;7,$A33&lt;24),HLOOKUP(M$29,$C$8:$N$10,2,FALSE),HLOOKUP(M$29,$C$8:$N$10,3,FALSE))),IF(AND($A33&gt;6,$A33&lt;23),HLOOKUP(M$29,$C$8:$N$10,2,FALSE),HLOOKUP(M$29,$C$8:$N$10,3,FALSE)))*'Historical 00 Scalers WE'!M8</f>
        <v>45.029173133214151</v>
      </c>
      <c r="N92" s="22">
        <f>IF(U4="East",(IF(AND($A33&gt;7,$A33&lt;24),HLOOKUP(N$29,$C$8:$N$10,2,FALSE),HLOOKUP(N$29,$C$8:$N$10,3,FALSE))),IF(AND($A33&gt;6,$A33&lt;23),HLOOKUP(N$29,$C$8:$N$10,2,FALSE),HLOOKUP(N$29,$C$8:$N$10,3,FALSE)))*'Historical 00 Scalers WE'!N8</f>
        <v>48.553153804151457</v>
      </c>
    </row>
    <row r="93" spans="1:14" x14ac:dyDescent="0.25">
      <c r="A93" s="2">
        <v>4</v>
      </c>
      <c r="C93" s="22">
        <f>IF(J5="East",(IF(AND($A34&gt;7,$A34&lt;24),HLOOKUP(C$29,$C$8:$N$10,2,FALSE),HLOOKUP(C$29,$C$8:$N$10,3,FALSE))),IF(AND($A34&gt;6,$A34&lt;23),HLOOKUP(C$29,$C$8:$N$10,2,FALSE),HLOOKUP(C$29,$C$8:$N$10,3,FALSE)))*'Historical 00 Scalers WE'!C9</f>
        <v>42.452826476098458</v>
      </c>
      <c r="D93" s="22">
        <f>IF(K5="East",(IF(AND($A34&gt;7,$A34&lt;24),HLOOKUP(D$29,$C$8:$N$10,2,FALSE),HLOOKUP(D$29,$C$8:$N$10,3,FALSE))),IF(AND($A34&gt;6,$A34&lt;23),HLOOKUP(D$29,$C$8:$N$10,2,FALSE),HLOOKUP(D$29,$C$8:$N$10,3,FALSE)))*'Historical 00 Scalers WE'!D9</f>
        <v>46.434404409190634</v>
      </c>
      <c r="E93" s="22">
        <f>IF(L5="East",(IF(AND($A34&gt;7,$A34&lt;24),HLOOKUP(E$29,$C$8:$N$10,2,FALSE),HLOOKUP(E$29,$C$8:$N$10,3,FALSE))),IF(AND($A34&gt;6,$A34&lt;23),HLOOKUP(E$29,$C$8:$N$10,2,FALSE),HLOOKUP(E$29,$C$8:$N$10,3,FALSE)))*'Historical 00 Scalers WE'!E9</f>
        <v>35.464572024009257</v>
      </c>
      <c r="F93" s="22">
        <f>IF(M5="East",(IF(AND($A34&gt;7,$A34&lt;24),HLOOKUP(F$29,$C$8:$N$10,2,FALSE),HLOOKUP(F$29,$C$8:$N$10,3,FALSE))),IF(AND($A34&gt;6,$A34&lt;23),HLOOKUP(F$29,$C$8:$N$10,2,FALSE),HLOOKUP(F$29,$C$8:$N$10,3,FALSE)))*'Historical 00 Scalers WE'!F9</f>
        <v>26.349258546507698</v>
      </c>
      <c r="G93" s="22">
        <f>IF(N5="East",(IF(AND($A34&gt;7,$A34&lt;24),HLOOKUP(G$29,$C$8:$N$10,2,FALSE),HLOOKUP(G$29,$C$8:$N$10,3,FALSE))),IF(AND($A34&gt;6,$A34&lt;23),HLOOKUP(G$29,$C$8:$N$10,2,FALSE),HLOOKUP(G$29,$C$8:$N$10,3,FALSE)))*'Historical 00 Scalers WE'!G9</f>
        <v>33.612135909326881</v>
      </c>
      <c r="H93" s="22">
        <f>IF(O5="East",(IF(AND($A34&gt;7,$A34&lt;24),HLOOKUP(H$29,$C$8:$N$10,2,FALSE),HLOOKUP(H$29,$C$8:$N$10,3,FALSE))),IF(AND($A34&gt;6,$A34&lt;23),HLOOKUP(H$29,$C$8:$N$10,2,FALSE),HLOOKUP(H$29,$C$8:$N$10,3,FALSE)))*'Historical 00 Scalers WE'!H9</f>
        <v>35.106539916097127</v>
      </c>
      <c r="I93" s="22">
        <f>IF(P5="East",(IF(AND($A34&gt;7,$A34&lt;24),HLOOKUP(I$29,$C$8:$N$10,2,FALSE),HLOOKUP(I$29,$C$8:$N$10,3,FALSE))),IF(AND($A34&gt;6,$A34&lt;23),HLOOKUP(I$29,$C$8:$N$10,2,FALSE),HLOOKUP(I$29,$C$8:$N$10,3,FALSE)))*'Historical 00 Scalers WE'!I9</f>
        <v>29.564114541987745</v>
      </c>
      <c r="J93" s="22">
        <f>IF(Q5="East",(IF(AND($A34&gt;7,$A34&lt;24),HLOOKUP(J$29,$C$8:$N$10,2,FALSE),HLOOKUP(J$29,$C$8:$N$10,3,FALSE))),IF(AND($A34&gt;6,$A34&lt;23),HLOOKUP(J$29,$C$8:$N$10,2,FALSE),HLOOKUP(J$29,$C$8:$N$10,3,FALSE)))*'Historical 00 Scalers WE'!J9</f>
        <v>32.703536603960089</v>
      </c>
      <c r="K93" s="22">
        <f>IF(R5="East",(IF(AND($A34&gt;7,$A34&lt;24),HLOOKUP(K$29,$C$8:$N$10,2,FALSE),HLOOKUP(K$29,$C$8:$N$10,3,FALSE))),IF(AND($A34&gt;6,$A34&lt;23),HLOOKUP(K$29,$C$8:$N$10,2,FALSE),HLOOKUP(K$29,$C$8:$N$10,3,FALSE)))*'Historical 00 Scalers WE'!K9</f>
        <v>44.051607073566394</v>
      </c>
      <c r="L93" s="22">
        <f>IF(S5="East",(IF(AND($A34&gt;7,$A34&lt;24),HLOOKUP(L$29,$C$8:$N$10,2,FALSE),HLOOKUP(L$29,$C$8:$N$10,3,FALSE))),IF(AND($A34&gt;6,$A34&lt;23),HLOOKUP(L$29,$C$8:$N$10,2,FALSE),HLOOKUP(L$29,$C$8:$N$10,3,FALSE)))*'Historical 00 Scalers WE'!L9</f>
        <v>44.818759740551769</v>
      </c>
      <c r="M93" s="22">
        <f>IF(T5="East",(IF(AND($A34&gt;7,$A34&lt;24),HLOOKUP(M$29,$C$8:$N$10,2,FALSE),HLOOKUP(M$29,$C$8:$N$10,3,FALSE))),IF(AND($A34&gt;6,$A34&lt;23),HLOOKUP(M$29,$C$8:$N$10,2,FALSE),HLOOKUP(M$29,$C$8:$N$10,3,FALSE)))*'Historical 00 Scalers WE'!M9</f>
        <v>44.590692100662046</v>
      </c>
      <c r="N93" s="22">
        <f>IF(U5="East",(IF(AND($A34&gt;7,$A34&lt;24),HLOOKUP(N$29,$C$8:$N$10,2,FALSE),HLOOKUP(N$29,$C$8:$N$10,3,FALSE))),IF(AND($A34&gt;6,$A34&lt;23),HLOOKUP(N$29,$C$8:$N$10,2,FALSE),HLOOKUP(N$29,$C$8:$N$10,3,FALSE)))*'Historical 00 Scalers WE'!N9</f>
        <v>48.738967322356551</v>
      </c>
    </row>
    <row r="94" spans="1:14" x14ac:dyDescent="0.25">
      <c r="A94" s="2">
        <v>5</v>
      </c>
      <c r="C94" s="22">
        <f>IF(J6="East",(IF(AND($A35&gt;7,$A35&lt;24),HLOOKUP(C$29,$C$8:$N$10,2,FALSE),HLOOKUP(C$29,$C$8:$N$10,3,FALSE))),IF(AND($A35&gt;6,$A35&lt;23),HLOOKUP(C$29,$C$8:$N$10,2,FALSE),HLOOKUP(C$29,$C$8:$N$10,3,FALSE)))*'Historical 00 Scalers WE'!C10</f>
        <v>42.986388023916682</v>
      </c>
      <c r="D94" s="22">
        <f>IF(K6="East",(IF(AND($A35&gt;7,$A35&lt;24),HLOOKUP(D$29,$C$8:$N$10,2,FALSE),HLOOKUP(D$29,$C$8:$N$10,3,FALSE))),IF(AND($A35&gt;6,$A35&lt;23),HLOOKUP(D$29,$C$8:$N$10,2,FALSE),HLOOKUP(D$29,$C$8:$N$10,3,FALSE)))*'Historical 00 Scalers WE'!D10</f>
        <v>45.887775851694919</v>
      </c>
      <c r="E94" s="22">
        <f>IF(L6="East",(IF(AND($A35&gt;7,$A35&lt;24),HLOOKUP(E$29,$C$8:$N$10,2,FALSE),HLOOKUP(E$29,$C$8:$N$10,3,FALSE))),IF(AND($A35&gt;6,$A35&lt;23),HLOOKUP(E$29,$C$8:$N$10,2,FALSE),HLOOKUP(E$29,$C$8:$N$10,3,FALSE)))*'Historical 00 Scalers WE'!E10</f>
        <v>39.428270048184125</v>
      </c>
      <c r="F94" s="22">
        <f>IF(M6="East",(IF(AND($A35&gt;7,$A35&lt;24),HLOOKUP(F$29,$C$8:$N$10,2,FALSE),HLOOKUP(F$29,$C$8:$N$10,3,FALSE))),IF(AND($A35&gt;6,$A35&lt;23),HLOOKUP(F$29,$C$8:$N$10,2,FALSE),HLOOKUP(F$29,$C$8:$N$10,3,FALSE)))*'Historical 00 Scalers WE'!F10</f>
        <v>28.356013052505443</v>
      </c>
      <c r="G94" s="22">
        <f>IF(N6="East",(IF(AND($A35&gt;7,$A35&lt;24),HLOOKUP(G$29,$C$8:$N$10,2,FALSE),HLOOKUP(G$29,$C$8:$N$10,3,FALSE))),IF(AND($A35&gt;6,$A35&lt;23),HLOOKUP(G$29,$C$8:$N$10,2,FALSE),HLOOKUP(G$29,$C$8:$N$10,3,FALSE)))*'Historical 00 Scalers WE'!G10</f>
        <v>33.262083040629065</v>
      </c>
      <c r="H94" s="22">
        <f>IF(O6="East",(IF(AND($A35&gt;7,$A35&lt;24),HLOOKUP(H$29,$C$8:$N$10,2,FALSE),HLOOKUP(H$29,$C$8:$N$10,3,FALSE))),IF(AND($A35&gt;6,$A35&lt;23),HLOOKUP(H$29,$C$8:$N$10,2,FALSE),HLOOKUP(H$29,$C$8:$N$10,3,FALSE)))*'Historical 00 Scalers WE'!H10</f>
        <v>33.57511161495318</v>
      </c>
      <c r="I94" s="22">
        <f>IF(P6="East",(IF(AND($A35&gt;7,$A35&lt;24),HLOOKUP(I$29,$C$8:$N$10,2,FALSE),HLOOKUP(I$29,$C$8:$N$10,3,FALSE))),IF(AND($A35&gt;6,$A35&lt;23),HLOOKUP(I$29,$C$8:$N$10,2,FALSE),HLOOKUP(I$29,$C$8:$N$10,3,FALSE)))*'Historical 00 Scalers WE'!I10</f>
        <v>29.31099041455051</v>
      </c>
      <c r="J94" s="22">
        <f>IF(Q6="East",(IF(AND($A35&gt;7,$A35&lt;24),HLOOKUP(J$29,$C$8:$N$10,2,FALSE),HLOOKUP(J$29,$C$8:$N$10,3,FALSE))),IF(AND($A35&gt;6,$A35&lt;23),HLOOKUP(J$29,$C$8:$N$10,2,FALSE),HLOOKUP(J$29,$C$8:$N$10,3,FALSE)))*'Historical 00 Scalers WE'!J10</f>
        <v>32.67940313155637</v>
      </c>
      <c r="K94" s="22">
        <f>IF(R6="East",(IF(AND($A35&gt;7,$A35&lt;24),HLOOKUP(K$29,$C$8:$N$10,2,FALSE),HLOOKUP(K$29,$C$8:$N$10,3,FALSE))),IF(AND($A35&gt;6,$A35&lt;23),HLOOKUP(K$29,$C$8:$N$10,2,FALSE),HLOOKUP(K$29,$C$8:$N$10,3,FALSE)))*'Historical 00 Scalers WE'!K10</f>
        <v>44.249410547030372</v>
      </c>
      <c r="L94" s="22">
        <f>IF(S6="East",(IF(AND($A35&gt;7,$A35&lt;24),HLOOKUP(L$29,$C$8:$N$10,2,FALSE),HLOOKUP(L$29,$C$8:$N$10,3,FALSE))),IF(AND($A35&gt;6,$A35&lt;23),HLOOKUP(L$29,$C$8:$N$10,2,FALSE),HLOOKUP(L$29,$C$8:$N$10,3,FALSE)))*'Historical 00 Scalers WE'!L10</f>
        <v>44.332692413522608</v>
      </c>
      <c r="M94" s="22">
        <f>IF(T6="East",(IF(AND($A35&gt;7,$A35&lt;24),HLOOKUP(M$29,$C$8:$N$10,2,FALSE),HLOOKUP(M$29,$C$8:$N$10,3,FALSE))),IF(AND($A35&gt;6,$A35&lt;23),HLOOKUP(M$29,$C$8:$N$10,2,FALSE),HLOOKUP(M$29,$C$8:$N$10,3,FALSE)))*'Historical 00 Scalers WE'!M10</f>
        <v>45.986287645128975</v>
      </c>
      <c r="N94" s="22">
        <f>IF(U6="East",(IF(AND($A35&gt;7,$A35&lt;24),HLOOKUP(N$29,$C$8:$N$10,2,FALSE),HLOOKUP(N$29,$C$8:$N$10,3,FALSE))),IF(AND($A35&gt;6,$A35&lt;23),HLOOKUP(N$29,$C$8:$N$10,2,FALSE),HLOOKUP(N$29,$C$8:$N$10,3,FALSE)))*'Historical 00 Scalers WE'!N10</f>
        <v>48.002640507890263</v>
      </c>
    </row>
    <row r="95" spans="1:14" x14ac:dyDescent="0.25">
      <c r="A95" s="2">
        <v>6</v>
      </c>
      <c r="C95" s="22">
        <f>IF(J7="East",(IF(AND($A36&gt;7,$A36&lt;24),HLOOKUP(C$29,$C$8:$N$10,2,FALSE),HLOOKUP(C$29,$C$8:$N$10,3,FALSE))),IF(AND($A36&gt;6,$A36&lt;23),HLOOKUP(C$29,$C$8:$N$10,2,FALSE),HLOOKUP(C$29,$C$8:$N$10,3,FALSE)))*'Historical 00 Scalers WE'!C11</f>
        <v>45.162786032217092</v>
      </c>
      <c r="D95" s="22">
        <f>IF(K7="East",(IF(AND($A36&gt;7,$A36&lt;24),HLOOKUP(D$29,$C$8:$N$10,2,FALSE),HLOOKUP(D$29,$C$8:$N$10,3,FALSE))),IF(AND($A36&gt;6,$A36&lt;23),HLOOKUP(D$29,$C$8:$N$10,2,FALSE),HLOOKUP(D$29,$C$8:$N$10,3,FALSE)))*'Historical 00 Scalers WE'!D11</f>
        <v>47.25220548953164</v>
      </c>
      <c r="E95" s="22">
        <f>IF(L7="East",(IF(AND($A36&gt;7,$A36&lt;24),HLOOKUP(E$29,$C$8:$N$10,2,FALSE),HLOOKUP(E$29,$C$8:$N$10,3,FALSE))),IF(AND($A36&gt;6,$A36&lt;23),HLOOKUP(E$29,$C$8:$N$10,2,FALSE),HLOOKUP(E$29,$C$8:$N$10,3,FALSE)))*'Historical 00 Scalers WE'!E11</f>
        <v>45.336891080643476</v>
      </c>
      <c r="F95" s="22">
        <f>IF(M7="East",(IF(AND($A36&gt;7,$A36&lt;24),HLOOKUP(F$29,$C$8:$N$10,2,FALSE),HLOOKUP(F$29,$C$8:$N$10,3,FALSE))),IF(AND($A36&gt;6,$A36&lt;23),HLOOKUP(F$29,$C$8:$N$10,2,FALSE),HLOOKUP(F$29,$C$8:$N$10,3,FALSE)))*'Historical 00 Scalers WE'!F11</f>
        <v>34.957780953284406</v>
      </c>
      <c r="G95" s="22">
        <f>IF(N7="East",(IF(AND($A36&gt;7,$A36&lt;24),HLOOKUP(G$29,$C$8:$N$10,2,FALSE),HLOOKUP(G$29,$C$8:$N$10,3,FALSE))),IF(AND($A36&gt;6,$A36&lt;23),HLOOKUP(G$29,$C$8:$N$10,2,FALSE),HLOOKUP(G$29,$C$8:$N$10,3,FALSE)))*'Historical 00 Scalers WE'!G11</f>
        <v>32.720913197014809</v>
      </c>
      <c r="H95" s="22">
        <f>IF(O7="East",(IF(AND($A36&gt;7,$A36&lt;24),HLOOKUP(H$29,$C$8:$N$10,2,FALSE),HLOOKUP(H$29,$C$8:$N$10,3,FALSE))),IF(AND($A36&gt;6,$A36&lt;23),HLOOKUP(H$29,$C$8:$N$10,2,FALSE),HLOOKUP(H$29,$C$8:$N$10,3,FALSE)))*'Historical 00 Scalers WE'!H11</f>
        <v>31.276069416737119</v>
      </c>
      <c r="I95" s="22">
        <f>IF(P7="East",(IF(AND($A36&gt;7,$A36&lt;24),HLOOKUP(I$29,$C$8:$N$10,2,FALSE),HLOOKUP(I$29,$C$8:$N$10,3,FALSE))),IF(AND($A36&gt;6,$A36&lt;23),HLOOKUP(I$29,$C$8:$N$10,2,FALSE),HLOOKUP(I$29,$C$8:$N$10,3,FALSE)))*'Historical 00 Scalers WE'!I11</f>
        <v>31.701605698081725</v>
      </c>
      <c r="J95" s="22">
        <f>IF(Q7="East",(IF(AND($A36&gt;7,$A36&lt;24),HLOOKUP(J$29,$C$8:$N$10,2,FALSE),HLOOKUP(J$29,$C$8:$N$10,3,FALSE))),IF(AND($A36&gt;6,$A36&lt;23),HLOOKUP(J$29,$C$8:$N$10,2,FALSE),HLOOKUP(J$29,$C$8:$N$10,3,FALSE)))*'Historical 00 Scalers WE'!J11</f>
        <v>32.546222117180349</v>
      </c>
      <c r="K95" s="22">
        <f>IF(R7="East",(IF(AND($A36&gt;7,$A36&lt;24),HLOOKUP(K$29,$C$8:$N$10,2,FALSE),HLOOKUP(K$29,$C$8:$N$10,3,FALSE))),IF(AND($A36&gt;6,$A36&lt;23),HLOOKUP(K$29,$C$8:$N$10,2,FALSE),HLOOKUP(K$29,$C$8:$N$10,3,FALSE)))*'Historical 00 Scalers WE'!K11</f>
        <v>44.96106103256561</v>
      </c>
      <c r="L95" s="22">
        <f>IF(S7="East",(IF(AND($A36&gt;7,$A36&lt;24),HLOOKUP(L$29,$C$8:$N$10,2,FALSE),HLOOKUP(L$29,$C$8:$N$10,3,FALSE))),IF(AND($A36&gt;6,$A36&lt;23),HLOOKUP(L$29,$C$8:$N$10,2,FALSE),HLOOKUP(L$29,$C$8:$N$10,3,FALSE)))*'Historical 00 Scalers WE'!L11</f>
        <v>46.258804034135323</v>
      </c>
      <c r="M95" s="22">
        <f>IF(T7="East",(IF(AND($A36&gt;7,$A36&lt;24),HLOOKUP(M$29,$C$8:$N$10,2,FALSE),HLOOKUP(M$29,$C$8:$N$10,3,FALSE))),IF(AND($A36&gt;6,$A36&lt;23),HLOOKUP(M$29,$C$8:$N$10,2,FALSE),HLOOKUP(M$29,$C$8:$N$10,3,FALSE)))*'Historical 00 Scalers WE'!M11</f>
        <v>46.912755633263259</v>
      </c>
      <c r="N95" s="22">
        <f>IF(U7="East",(IF(AND($A36&gt;7,$A36&lt;24),HLOOKUP(N$29,$C$8:$N$10,2,FALSE),HLOOKUP(N$29,$C$8:$N$10,3,FALSE))),IF(AND($A36&gt;6,$A36&lt;23),HLOOKUP(N$29,$C$8:$N$10,2,FALSE),HLOOKUP(N$29,$C$8:$N$10,3,FALSE)))*'Historical 00 Scalers WE'!N11</f>
        <v>50.033142177223702</v>
      </c>
    </row>
    <row r="96" spans="1:14" x14ac:dyDescent="0.25">
      <c r="A96" s="2">
        <v>7</v>
      </c>
      <c r="C96" s="22">
        <f>IF(J8="East",(IF(AND($A37&gt;7,$A37&lt;24),HLOOKUP(C$29,$C$8:$N$10,2,FALSE),HLOOKUP(C$29,$C$8:$N$10,3,FALSE))),IF(AND($A37&gt;6,$A37&lt;23),HLOOKUP(C$29,$C$8:$N$10,2,FALSE),HLOOKUP(C$29,$C$8:$N$10,3,FALSE)))*'Historical 00 Scalers WE'!C12</f>
        <v>48.028409974868929</v>
      </c>
      <c r="D96" s="22">
        <f>IF(K8="East",(IF(AND($A37&gt;7,$A37&lt;24),HLOOKUP(D$29,$C$8:$N$10,2,FALSE),HLOOKUP(D$29,$C$8:$N$10,3,FALSE))),IF(AND($A37&gt;6,$A37&lt;23),HLOOKUP(D$29,$C$8:$N$10,2,FALSE),HLOOKUP(D$29,$C$8:$N$10,3,FALSE)))*'Historical 00 Scalers WE'!D12</f>
        <v>50.370820630165049</v>
      </c>
      <c r="E96" s="22">
        <f>IF(L8="East",(IF(AND($A37&gt;7,$A37&lt;24),HLOOKUP(E$29,$C$8:$N$10,2,FALSE),HLOOKUP(E$29,$C$8:$N$10,3,FALSE))),IF(AND($A37&gt;6,$A37&lt;23),HLOOKUP(E$29,$C$8:$N$10,2,FALSE),HLOOKUP(E$29,$C$8:$N$10,3,FALSE)))*'Historical 00 Scalers WE'!E12</f>
        <v>46.775393745001985</v>
      </c>
      <c r="F96" s="22">
        <f>IF(M8="East",(IF(AND($A37&gt;7,$A37&lt;24),HLOOKUP(F$29,$C$8:$N$10,2,FALSE),HLOOKUP(F$29,$C$8:$N$10,3,FALSE))),IF(AND($A37&gt;6,$A37&lt;23),HLOOKUP(F$29,$C$8:$N$10,2,FALSE),HLOOKUP(F$29,$C$8:$N$10,3,FALSE)))*'Historical 00 Scalers WE'!F12</f>
        <v>42.80419565346196</v>
      </c>
      <c r="G96" s="22">
        <f>IF(N8="East",(IF(AND($A37&gt;7,$A37&lt;24),HLOOKUP(G$29,$C$8:$N$10,2,FALSE),HLOOKUP(G$29,$C$8:$N$10,3,FALSE))),IF(AND($A37&gt;6,$A37&lt;23),HLOOKUP(G$29,$C$8:$N$10,2,FALSE),HLOOKUP(G$29,$C$8:$N$10,3,FALSE)))*'Historical 00 Scalers WE'!G12</f>
        <v>36.456482690204588</v>
      </c>
      <c r="H96" s="22">
        <f>IF(O8="East",(IF(AND($A37&gt;7,$A37&lt;24),HLOOKUP(H$29,$C$8:$N$10,2,FALSE),HLOOKUP(H$29,$C$8:$N$10,3,FALSE))),IF(AND($A37&gt;6,$A37&lt;23),HLOOKUP(H$29,$C$8:$N$10,2,FALSE),HLOOKUP(H$29,$C$8:$N$10,3,FALSE)))*'Historical 00 Scalers WE'!H12</f>
        <v>34.288485810929089</v>
      </c>
      <c r="I96" s="22">
        <f>IF(P8="East",(IF(AND($A37&gt;7,$A37&lt;24),HLOOKUP(I$29,$C$8:$N$10,2,FALSE),HLOOKUP(I$29,$C$8:$N$10,3,FALSE))),IF(AND($A37&gt;6,$A37&lt;23),HLOOKUP(I$29,$C$8:$N$10,2,FALSE),HLOOKUP(I$29,$C$8:$N$10,3,FALSE)))*'Historical 00 Scalers WE'!I12</f>
        <v>28.319091781068863</v>
      </c>
      <c r="J96" s="22">
        <f>IF(Q8="East",(IF(AND($A37&gt;7,$A37&lt;24),HLOOKUP(J$29,$C$8:$N$10,2,FALSE),HLOOKUP(J$29,$C$8:$N$10,3,FALSE))),IF(AND($A37&gt;6,$A37&lt;23),HLOOKUP(J$29,$C$8:$N$10,2,FALSE),HLOOKUP(J$29,$C$8:$N$10,3,FALSE)))*'Historical 00 Scalers WE'!J12</f>
        <v>26.828376822123701</v>
      </c>
      <c r="K96" s="22">
        <f>IF(R8="East",(IF(AND($A37&gt;7,$A37&lt;24),HLOOKUP(K$29,$C$8:$N$10,2,FALSE),HLOOKUP(K$29,$C$8:$N$10,3,FALSE))),IF(AND($A37&gt;6,$A37&lt;23),HLOOKUP(K$29,$C$8:$N$10,2,FALSE),HLOOKUP(K$29,$C$8:$N$10,3,FALSE)))*'Historical 00 Scalers WE'!K12</f>
        <v>33.814448536301718</v>
      </c>
      <c r="L96" s="22">
        <f>IF(S8="East",(IF(AND($A37&gt;7,$A37&lt;24),HLOOKUP(L$29,$C$8:$N$10,2,FALSE),HLOOKUP(L$29,$C$8:$N$10,3,FALSE))),IF(AND($A37&gt;6,$A37&lt;23),HLOOKUP(L$29,$C$8:$N$10,2,FALSE),HLOOKUP(L$29,$C$8:$N$10,3,FALSE)))*'Historical 00 Scalers WE'!L12</f>
        <v>45.712676663823821</v>
      </c>
      <c r="M96" s="22">
        <f>IF(T8="East",(IF(AND($A37&gt;7,$A37&lt;24),HLOOKUP(M$29,$C$8:$N$10,2,FALSE),HLOOKUP(M$29,$C$8:$N$10,3,FALSE))),IF(AND($A37&gt;6,$A37&lt;23),HLOOKUP(M$29,$C$8:$N$10,2,FALSE),HLOOKUP(M$29,$C$8:$N$10,3,FALSE)))*'Historical 00 Scalers WE'!M12</f>
        <v>44.050055988841521</v>
      </c>
      <c r="N96" s="22">
        <f>IF(U8="East",(IF(AND($A37&gt;7,$A37&lt;24),HLOOKUP(N$29,$C$8:$N$10,2,FALSE),HLOOKUP(N$29,$C$8:$N$10,3,FALSE))),IF(AND($A37&gt;6,$A37&lt;23),HLOOKUP(N$29,$C$8:$N$10,2,FALSE),HLOOKUP(N$29,$C$8:$N$10,3,FALSE)))*'Historical 00 Scalers WE'!N12</f>
        <v>46.019407189679178</v>
      </c>
    </row>
    <row r="97" spans="1:14" x14ac:dyDescent="0.25">
      <c r="A97" s="2">
        <v>8</v>
      </c>
      <c r="C97" s="22">
        <f>IF(J9="East",(IF(AND($A38&gt;7,$A38&lt;24),HLOOKUP(C$29,$C$8:$N$10,2,FALSE),HLOOKUP(C$29,$C$8:$N$10,3,FALSE))),IF(AND($A38&gt;6,$A38&lt;23),HLOOKUP(C$29,$C$8:$N$10,2,FALSE),HLOOKUP(C$29,$C$8:$N$10,3,FALSE)))*'Historical 00 Scalers WE'!C13</f>
        <v>50.256859355565162</v>
      </c>
      <c r="D97" s="22">
        <f>IF(K9="East",(IF(AND($A38&gt;7,$A38&lt;24),HLOOKUP(D$29,$C$8:$N$10,2,FALSE),HLOOKUP(D$29,$C$8:$N$10,3,FALSE))),IF(AND($A38&gt;6,$A38&lt;23),HLOOKUP(D$29,$C$8:$N$10,2,FALSE),HLOOKUP(D$29,$C$8:$N$10,3,FALSE)))*'Historical 00 Scalers WE'!D13</f>
        <v>50.684434887324159</v>
      </c>
      <c r="E97" s="22">
        <f>IF(L9="East",(IF(AND($A38&gt;7,$A38&lt;24),HLOOKUP(E$29,$C$8:$N$10,2,FALSE),HLOOKUP(E$29,$C$8:$N$10,3,FALSE))),IF(AND($A38&gt;6,$A38&lt;23),HLOOKUP(E$29,$C$8:$N$10,2,FALSE),HLOOKUP(E$29,$C$8:$N$10,3,FALSE)))*'Historical 00 Scalers WE'!E13</f>
        <v>49.311501153323704</v>
      </c>
      <c r="F97" s="22">
        <f>IF(M9="East",(IF(AND($A38&gt;7,$A38&lt;24),HLOOKUP(F$29,$C$8:$N$10,2,FALSE),HLOOKUP(F$29,$C$8:$N$10,3,FALSE))),IF(AND($A38&gt;6,$A38&lt;23),HLOOKUP(F$29,$C$8:$N$10,2,FALSE),HLOOKUP(F$29,$C$8:$N$10,3,FALSE)))*'Historical 00 Scalers WE'!F13</f>
        <v>49.961810269252446</v>
      </c>
      <c r="G97" s="22">
        <f>IF(N9="East",(IF(AND($A38&gt;7,$A38&lt;24),HLOOKUP(G$29,$C$8:$N$10,2,FALSE),HLOOKUP(G$29,$C$8:$N$10,3,FALSE))),IF(AND($A38&gt;6,$A38&lt;23),HLOOKUP(G$29,$C$8:$N$10,2,FALSE),HLOOKUP(G$29,$C$8:$N$10,3,FALSE)))*'Historical 00 Scalers WE'!G13</f>
        <v>44.022381211104246</v>
      </c>
      <c r="H97" s="22">
        <f>IF(O9="East",(IF(AND($A38&gt;7,$A38&lt;24),HLOOKUP(H$29,$C$8:$N$10,2,FALSE),HLOOKUP(H$29,$C$8:$N$10,3,FALSE))),IF(AND($A38&gt;6,$A38&lt;23),HLOOKUP(H$29,$C$8:$N$10,2,FALSE),HLOOKUP(H$29,$C$8:$N$10,3,FALSE)))*'Historical 00 Scalers WE'!H13</f>
        <v>35.602800226341223</v>
      </c>
      <c r="I97" s="22">
        <f>IF(P9="East",(IF(AND($A38&gt;7,$A38&lt;24),HLOOKUP(I$29,$C$8:$N$10,2,FALSE),HLOOKUP(I$29,$C$8:$N$10,3,FALSE))),IF(AND($A38&gt;6,$A38&lt;23),HLOOKUP(I$29,$C$8:$N$10,2,FALSE),HLOOKUP(I$29,$C$8:$N$10,3,FALSE)))*'Historical 00 Scalers WE'!I13</f>
        <v>31.801208581385993</v>
      </c>
      <c r="J97" s="22">
        <f>IF(Q9="East",(IF(AND($A38&gt;7,$A38&lt;24),HLOOKUP(J$29,$C$8:$N$10,2,FALSE),HLOOKUP(J$29,$C$8:$N$10,3,FALSE))),IF(AND($A38&gt;6,$A38&lt;23),HLOOKUP(J$29,$C$8:$N$10,2,FALSE),HLOOKUP(J$29,$C$8:$N$10,3,FALSE)))*'Historical 00 Scalers WE'!J13</f>
        <v>29.507192258935454</v>
      </c>
      <c r="K97" s="22">
        <f>IF(R9="East",(IF(AND($A38&gt;7,$A38&lt;24),HLOOKUP(K$29,$C$8:$N$10,2,FALSE),HLOOKUP(K$29,$C$8:$N$10,3,FALSE))),IF(AND($A38&gt;6,$A38&lt;23),HLOOKUP(K$29,$C$8:$N$10,2,FALSE),HLOOKUP(K$29,$C$8:$N$10,3,FALSE)))*'Historical 00 Scalers WE'!K13</f>
        <v>33.750355790710032</v>
      </c>
      <c r="L97" s="22">
        <f>IF(S9="East",(IF(AND($A38&gt;7,$A38&lt;24),HLOOKUP(L$29,$C$8:$N$10,2,FALSE),HLOOKUP(L$29,$C$8:$N$10,3,FALSE))),IF(AND($A38&gt;6,$A38&lt;23),HLOOKUP(L$29,$C$8:$N$10,2,FALSE),HLOOKUP(L$29,$C$8:$N$10,3,FALSE)))*'Historical 00 Scalers WE'!L13</f>
        <v>43.574259773933996</v>
      </c>
      <c r="M97" s="22">
        <f>IF(T9="East",(IF(AND($A38&gt;7,$A38&lt;24),HLOOKUP(M$29,$C$8:$N$10,2,FALSE),HLOOKUP(M$29,$C$8:$N$10,3,FALSE))),IF(AND($A38&gt;6,$A38&lt;23),HLOOKUP(M$29,$C$8:$N$10,2,FALSE),HLOOKUP(M$29,$C$8:$N$10,3,FALSE)))*'Historical 00 Scalers WE'!M13</f>
        <v>47.308803017503884</v>
      </c>
      <c r="N97" s="22">
        <f>IF(U9="East",(IF(AND($A38&gt;7,$A38&lt;24),HLOOKUP(N$29,$C$8:$N$10,2,FALSE),HLOOKUP(N$29,$C$8:$N$10,3,FALSE))),IF(AND($A38&gt;6,$A38&lt;23),HLOOKUP(N$29,$C$8:$N$10,2,FALSE),HLOOKUP(N$29,$C$8:$N$10,3,FALSE)))*'Historical 00 Scalers WE'!N13</f>
        <v>47.025897079956849</v>
      </c>
    </row>
    <row r="98" spans="1:14" x14ac:dyDescent="0.25">
      <c r="A98" s="2">
        <v>9</v>
      </c>
      <c r="C98" s="22">
        <f>IF(J10="East",(IF(AND($A39&gt;7,$A39&lt;24),HLOOKUP(C$29,$C$8:$N$10,2,FALSE),HLOOKUP(C$29,$C$8:$N$10,3,FALSE))),IF(AND($A39&gt;6,$A39&lt;23),HLOOKUP(C$29,$C$8:$N$10,2,FALSE),HLOOKUP(C$29,$C$8:$N$10,3,FALSE)))*'Historical 00 Scalers WE'!C14</f>
        <v>52.247264657529158</v>
      </c>
      <c r="D98" s="22">
        <f>IF(K10="East",(IF(AND($A39&gt;7,$A39&lt;24),HLOOKUP(D$29,$C$8:$N$10,2,FALSE),HLOOKUP(D$29,$C$8:$N$10,3,FALSE))),IF(AND($A39&gt;6,$A39&lt;23),HLOOKUP(D$29,$C$8:$N$10,2,FALSE),HLOOKUP(D$29,$C$8:$N$10,3,FALSE)))*'Historical 00 Scalers WE'!D14</f>
        <v>51.626938612358543</v>
      </c>
      <c r="E98" s="22">
        <f>IF(L10="East",(IF(AND($A39&gt;7,$A39&lt;24),HLOOKUP(E$29,$C$8:$N$10,2,FALSE),HLOOKUP(E$29,$C$8:$N$10,3,FALSE))),IF(AND($A39&gt;6,$A39&lt;23),HLOOKUP(E$29,$C$8:$N$10,2,FALSE),HLOOKUP(E$29,$C$8:$N$10,3,FALSE)))*'Historical 00 Scalers WE'!E14</f>
        <v>50.597971816987275</v>
      </c>
      <c r="F98" s="22">
        <f>IF(M10="East",(IF(AND($A39&gt;7,$A39&lt;24),HLOOKUP(F$29,$C$8:$N$10,2,FALSE),HLOOKUP(F$29,$C$8:$N$10,3,FALSE))),IF(AND($A39&gt;6,$A39&lt;23),HLOOKUP(F$29,$C$8:$N$10,2,FALSE),HLOOKUP(F$29,$C$8:$N$10,3,FALSE)))*'Historical 00 Scalers WE'!F14</f>
        <v>55.709919239783304</v>
      </c>
      <c r="G98" s="22">
        <f>IF(N10="East",(IF(AND($A39&gt;7,$A39&lt;24),HLOOKUP(G$29,$C$8:$N$10,2,FALSE),HLOOKUP(G$29,$C$8:$N$10,3,FALSE))),IF(AND($A39&gt;6,$A39&lt;23),HLOOKUP(G$29,$C$8:$N$10,2,FALSE),HLOOKUP(G$29,$C$8:$N$10,3,FALSE)))*'Historical 00 Scalers WE'!G14</f>
        <v>51.574753272958688</v>
      </c>
      <c r="H98" s="22">
        <f>IF(O10="East",(IF(AND($A39&gt;7,$A39&lt;24),HLOOKUP(H$29,$C$8:$N$10,2,FALSE),HLOOKUP(H$29,$C$8:$N$10,3,FALSE))),IF(AND($A39&gt;6,$A39&lt;23),HLOOKUP(H$29,$C$8:$N$10,2,FALSE),HLOOKUP(H$29,$C$8:$N$10,3,FALSE)))*'Historical 00 Scalers WE'!H14</f>
        <v>37.999524287968228</v>
      </c>
      <c r="I98" s="22">
        <f>IF(P10="East",(IF(AND($A39&gt;7,$A39&lt;24),HLOOKUP(I$29,$C$8:$N$10,2,FALSE),HLOOKUP(I$29,$C$8:$N$10,3,FALSE))),IF(AND($A39&gt;6,$A39&lt;23),HLOOKUP(I$29,$C$8:$N$10,2,FALSE),HLOOKUP(I$29,$C$8:$N$10,3,FALSE)))*'Historical 00 Scalers WE'!I14</f>
        <v>34.956627924465138</v>
      </c>
      <c r="J98" s="22">
        <f>IF(Q10="East",(IF(AND($A39&gt;7,$A39&lt;24),HLOOKUP(J$29,$C$8:$N$10,2,FALSE),HLOOKUP(J$29,$C$8:$N$10,3,FALSE))),IF(AND($A39&gt;6,$A39&lt;23),HLOOKUP(J$29,$C$8:$N$10,2,FALSE),HLOOKUP(J$29,$C$8:$N$10,3,FALSE)))*'Historical 00 Scalers WE'!J14</f>
        <v>35.524730589630614</v>
      </c>
      <c r="K98" s="22">
        <f>IF(R10="East",(IF(AND($A39&gt;7,$A39&lt;24),HLOOKUP(K$29,$C$8:$N$10,2,FALSE),HLOOKUP(K$29,$C$8:$N$10,3,FALSE))),IF(AND($A39&gt;6,$A39&lt;23),HLOOKUP(K$29,$C$8:$N$10,2,FALSE),HLOOKUP(K$29,$C$8:$N$10,3,FALSE)))*'Historical 00 Scalers WE'!K14</f>
        <v>39.20044926067866</v>
      </c>
      <c r="L98" s="22">
        <f>IF(S10="East",(IF(AND($A39&gt;7,$A39&lt;24),HLOOKUP(L$29,$C$8:$N$10,2,FALSE),HLOOKUP(L$29,$C$8:$N$10,3,FALSE))),IF(AND($A39&gt;6,$A39&lt;23),HLOOKUP(L$29,$C$8:$N$10,2,FALSE),HLOOKUP(L$29,$C$8:$N$10,3,FALSE)))*'Historical 00 Scalers WE'!L14</f>
        <v>45.852351183085077</v>
      </c>
      <c r="M98" s="22">
        <f>IF(T10="East",(IF(AND($A39&gt;7,$A39&lt;24),HLOOKUP(M$29,$C$8:$N$10,2,FALSE),HLOOKUP(M$29,$C$8:$N$10,3,FALSE))),IF(AND($A39&gt;6,$A39&lt;23),HLOOKUP(M$29,$C$8:$N$10,2,FALSE),HLOOKUP(M$29,$C$8:$N$10,3,FALSE)))*'Historical 00 Scalers WE'!M14</f>
        <v>50.850441034909544</v>
      </c>
      <c r="N98" s="22">
        <f>IF(U10="East",(IF(AND($A39&gt;7,$A39&lt;24),HLOOKUP(N$29,$C$8:$N$10,2,FALSE),HLOOKUP(N$29,$C$8:$N$10,3,FALSE))),IF(AND($A39&gt;6,$A39&lt;23),HLOOKUP(N$29,$C$8:$N$10,2,FALSE),HLOOKUP(N$29,$C$8:$N$10,3,FALSE)))*'Historical 00 Scalers WE'!N14</f>
        <v>50.379912580716123</v>
      </c>
    </row>
    <row r="99" spans="1:14" x14ac:dyDescent="0.25">
      <c r="A99" s="2">
        <v>10</v>
      </c>
      <c r="C99" s="22">
        <f>IF(J11="East",(IF(AND($A40&gt;7,$A40&lt;24),HLOOKUP(C$29,$C$8:$N$10,2,FALSE),HLOOKUP(C$29,$C$8:$N$10,3,FALSE))),IF(AND($A40&gt;6,$A40&lt;23),HLOOKUP(C$29,$C$8:$N$10,2,FALSE),HLOOKUP(C$29,$C$8:$N$10,3,FALSE)))*'Historical 00 Scalers WE'!C15</f>
        <v>51.848483981915983</v>
      </c>
      <c r="D99" s="22">
        <f>IF(K11="East",(IF(AND($A40&gt;7,$A40&lt;24),HLOOKUP(D$29,$C$8:$N$10,2,FALSE),HLOOKUP(D$29,$C$8:$N$10,3,FALSE))),IF(AND($A40&gt;6,$A40&lt;23),HLOOKUP(D$29,$C$8:$N$10,2,FALSE),HLOOKUP(D$29,$C$8:$N$10,3,FALSE)))*'Historical 00 Scalers WE'!D15</f>
        <v>51.627288286791604</v>
      </c>
      <c r="E99" s="22">
        <f>IF(L11="East",(IF(AND($A40&gt;7,$A40&lt;24),HLOOKUP(E$29,$C$8:$N$10,2,FALSE),HLOOKUP(E$29,$C$8:$N$10,3,FALSE))),IF(AND($A40&gt;6,$A40&lt;23),HLOOKUP(E$29,$C$8:$N$10,2,FALSE),HLOOKUP(E$29,$C$8:$N$10,3,FALSE)))*'Historical 00 Scalers WE'!E15</f>
        <v>54.002024484273313</v>
      </c>
      <c r="F99" s="22">
        <f>IF(M11="East",(IF(AND($A40&gt;7,$A40&lt;24),HLOOKUP(F$29,$C$8:$N$10,2,FALSE),HLOOKUP(F$29,$C$8:$N$10,3,FALSE))),IF(AND($A40&gt;6,$A40&lt;23),HLOOKUP(F$29,$C$8:$N$10,2,FALSE),HLOOKUP(F$29,$C$8:$N$10,3,FALSE)))*'Historical 00 Scalers WE'!F15</f>
        <v>59.455772126588514</v>
      </c>
      <c r="G99" s="22">
        <f>IF(N11="East",(IF(AND($A40&gt;7,$A40&lt;24),HLOOKUP(G$29,$C$8:$N$10,2,FALSE),HLOOKUP(G$29,$C$8:$N$10,3,FALSE))),IF(AND($A40&gt;6,$A40&lt;23),HLOOKUP(G$29,$C$8:$N$10,2,FALSE),HLOOKUP(G$29,$C$8:$N$10,3,FALSE)))*'Historical 00 Scalers WE'!G15</f>
        <v>56.393888753235458</v>
      </c>
      <c r="H99" s="22">
        <f>IF(O11="East",(IF(AND($A40&gt;7,$A40&lt;24),HLOOKUP(H$29,$C$8:$N$10,2,FALSE),HLOOKUP(H$29,$C$8:$N$10,3,FALSE))),IF(AND($A40&gt;6,$A40&lt;23),HLOOKUP(H$29,$C$8:$N$10,2,FALSE),HLOOKUP(H$29,$C$8:$N$10,3,FALSE)))*'Historical 00 Scalers WE'!H15</f>
        <v>47.209243313522343</v>
      </c>
      <c r="I99" s="22">
        <f>IF(P11="East",(IF(AND($A40&gt;7,$A40&lt;24),HLOOKUP(I$29,$C$8:$N$10,2,FALSE),HLOOKUP(I$29,$C$8:$N$10,3,FALSE))),IF(AND($A40&gt;6,$A40&lt;23),HLOOKUP(I$29,$C$8:$N$10,2,FALSE),HLOOKUP(I$29,$C$8:$N$10,3,FALSE)))*'Historical 00 Scalers WE'!I15</f>
        <v>44.470044598851032</v>
      </c>
      <c r="J99" s="22">
        <f>IF(Q11="East",(IF(AND($A40&gt;7,$A40&lt;24),HLOOKUP(J$29,$C$8:$N$10,2,FALSE),HLOOKUP(J$29,$C$8:$N$10,3,FALSE))),IF(AND($A40&gt;6,$A40&lt;23),HLOOKUP(J$29,$C$8:$N$10,2,FALSE),HLOOKUP(J$29,$C$8:$N$10,3,FALSE)))*'Historical 00 Scalers WE'!J15</f>
        <v>45.367808644207564</v>
      </c>
      <c r="K99" s="22">
        <f>IF(R11="East",(IF(AND($A40&gt;7,$A40&lt;24),HLOOKUP(K$29,$C$8:$N$10,2,FALSE),HLOOKUP(K$29,$C$8:$N$10,3,FALSE))),IF(AND($A40&gt;6,$A40&lt;23),HLOOKUP(K$29,$C$8:$N$10,2,FALSE),HLOOKUP(K$29,$C$8:$N$10,3,FALSE)))*'Historical 00 Scalers WE'!K15</f>
        <v>45.924662311116435</v>
      </c>
      <c r="L99" s="22">
        <f>IF(S11="East",(IF(AND($A40&gt;7,$A40&lt;24),HLOOKUP(L$29,$C$8:$N$10,2,FALSE),HLOOKUP(L$29,$C$8:$N$10,3,FALSE))),IF(AND($A40&gt;6,$A40&lt;23),HLOOKUP(L$29,$C$8:$N$10,2,FALSE),HLOOKUP(L$29,$C$8:$N$10,3,FALSE)))*'Historical 00 Scalers WE'!L15</f>
        <v>51.354130496785942</v>
      </c>
      <c r="M99" s="22">
        <f>IF(T11="East",(IF(AND($A40&gt;7,$A40&lt;24),HLOOKUP(M$29,$C$8:$N$10,2,FALSE),HLOOKUP(M$29,$C$8:$N$10,3,FALSE))),IF(AND($A40&gt;6,$A40&lt;23),HLOOKUP(M$29,$C$8:$N$10,2,FALSE),HLOOKUP(M$29,$C$8:$N$10,3,FALSE)))*'Historical 00 Scalers WE'!M15</f>
        <v>51.453156002593168</v>
      </c>
      <c r="N99" s="22">
        <f>IF(U11="East",(IF(AND($A40&gt;7,$A40&lt;24),HLOOKUP(N$29,$C$8:$N$10,2,FALSE),HLOOKUP(N$29,$C$8:$N$10,3,FALSE))),IF(AND($A40&gt;6,$A40&lt;23),HLOOKUP(N$29,$C$8:$N$10,2,FALSE),HLOOKUP(N$29,$C$8:$N$10,3,FALSE)))*'Historical 00 Scalers WE'!N15</f>
        <v>51.165545175232452</v>
      </c>
    </row>
    <row r="100" spans="1:14" x14ac:dyDescent="0.25">
      <c r="A100" s="2">
        <v>11</v>
      </c>
      <c r="C100" s="22">
        <f>IF(J12="East",(IF(AND($A41&gt;7,$A41&lt;24),HLOOKUP(C$29,$C$8:$N$10,2,FALSE),HLOOKUP(C$29,$C$8:$N$10,3,FALSE))),IF(AND($A41&gt;6,$A41&lt;23),HLOOKUP(C$29,$C$8:$N$10,2,FALSE),HLOOKUP(C$29,$C$8:$N$10,3,FALSE)))*'Historical 00 Scalers WE'!C16</f>
        <v>52.939883725699403</v>
      </c>
      <c r="D100" s="22">
        <f>IF(K12="East",(IF(AND($A41&gt;7,$A41&lt;24),HLOOKUP(D$29,$C$8:$N$10,2,FALSE),HLOOKUP(D$29,$C$8:$N$10,3,FALSE))),IF(AND($A41&gt;6,$A41&lt;23),HLOOKUP(D$29,$C$8:$N$10,2,FALSE),HLOOKUP(D$29,$C$8:$N$10,3,FALSE)))*'Historical 00 Scalers WE'!D16</f>
        <v>52.142839529048281</v>
      </c>
      <c r="E100" s="22">
        <f>IF(L12="East",(IF(AND($A41&gt;7,$A41&lt;24),HLOOKUP(E$29,$C$8:$N$10,2,FALSE),HLOOKUP(E$29,$C$8:$N$10,3,FALSE))),IF(AND($A41&gt;6,$A41&lt;23),HLOOKUP(E$29,$C$8:$N$10,2,FALSE),HLOOKUP(E$29,$C$8:$N$10,3,FALSE)))*'Historical 00 Scalers WE'!E16</f>
        <v>55.22026031297932</v>
      </c>
      <c r="F100" s="22">
        <f>IF(M12="East",(IF(AND($A41&gt;7,$A41&lt;24),HLOOKUP(F$29,$C$8:$N$10,2,FALSE),HLOOKUP(F$29,$C$8:$N$10,3,FALSE))),IF(AND($A41&gt;6,$A41&lt;23),HLOOKUP(F$29,$C$8:$N$10,2,FALSE),HLOOKUP(F$29,$C$8:$N$10,3,FALSE)))*'Historical 00 Scalers WE'!F16</f>
        <v>61.32969821938493</v>
      </c>
      <c r="G100" s="22">
        <f>IF(N12="East",(IF(AND($A41&gt;7,$A41&lt;24),HLOOKUP(G$29,$C$8:$N$10,2,FALSE),HLOOKUP(G$29,$C$8:$N$10,3,FALSE))),IF(AND($A41&gt;6,$A41&lt;23),HLOOKUP(G$29,$C$8:$N$10,2,FALSE),HLOOKUP(G$29,$C$8:$N$10,3,FALSE)))*'Historical 00 Scalers WE'!G16</f>
        <v>57.100757720153709</v>
      </c>
      <c r="H100" s="22">
        <f>IF(O12="East",(IF(AND($A41&gt;7,$A41&lt;24),HLOOKUP(H$29,$C$8:$N$10,2,FALSE),HLOOKUP(H$29,$C$8:$N$10,3,FALSE))),IF(AND($A41&gt;6,$A41&lt;23),HLOOKUP(H$29,$C$8:$N$10,2,FALSE),HLOOKUP(H$29,$C$8:$N$10,3,FALSE)))*'Historical 00 Scalers WE'!H16</f>
        <v>50.183141378165288</v>
      </c>
      <c r="I100" s="22">
        <f>IF(P12="East",(IF(AND($A41&gt;7,$A41&lt;24),HLOOKUP(I$29,$C$8:$N$10,2,FALSE),HLOOKUP(I$29,$C$8:$N$10,3,FALSE))),IF(AND($A41&gt;6,$A41&lt;23),HLOOKUP(I$29,$C$8:$N$10,2,FALSE),HLOOKUP(I$29,$C$8:$N$10,3,FALSE)))*'Historical 00 Scalers WE'!I16</f>
        <v>54.518979495418392</v>
      </c>
      <c r="J100" s="22">
        <f>IF(Q12="East",(IF(AND($A41&gt;7,$A41&lt;24),HLOOKUP(J$29,$C$8:$N$10,2,FALSE),HLOOKUP(J$29,$C$8:$N$10,3,FALSE))),IF(AND($A41&gt;6,$A41&lt;23),HLOOKUP(J$29,$C$8:$N$10,2,FALSE),HLOOKUP(J$29,$C$8:$N$10,3,FALSE)))*'Historical 00 Scalers WE'!J16</f>
        <v>54.777100939812499</v>
      </c>
      <c r="K100" s="22">
        <f>IF(R12="East",(IF(AND($A41&gt;7,$A41&lt;24),HLOOKUP(K$29,$C$8:$N$10,2,FALSE),HLOOKUP(K$29,$C$8:$N$10,3,FALSE))),IF(AND($A41&gt;6,$A41&lt;23),HLOOKUP(K$29,$C$8:$N$10,2,FALSE),HLOOKUP(K$29,$C$8:$N$10,3,FALSE)))*'Historical 00 Scalers WE'!K16</f>
        <v>52.846402573183745</v>
      </c>
      <c r="L100" s="22">
        <f>IF(S12="East",(IF(AND($A41&gt;7,$A41&lt;24),HLOOKUP(L$29,$C$8:$N$10,2,FALSE),HLOOKUP(L$29,$C$8:$N$10,3,FALSE))),IF(AND($A41&gt;6,$A41&lt;23),HLOOKUP(L$29,$C$8:$N$10,2,FALSE),HLOOKUP(L$29,$C$8:$N$10,3,FALSE)))*'Historical 00 Scalers WE'!L16</f>
        <v>54.692351507129956</v>
      </c>
      <c r="M100" s="22">
        <f>IF(T12="East",(IF(AND($A41&gt;7,$A41&lt;24),HLOOKUP(M$29,$C$8:$N$10,2,FALSE),HLOOKUP(M$29,$C$8:$N$10,3,FALSE))),IF(AND($A41&gt;6,$A41&lt;23),HLOOKUP(M$29,$C$8:$N$10,2,FALSE),HLOOKUP(M$29,$C$8:$N$10,3,FALSE)))*'Historical 00 Scalers WE'!M16</f>
        <v>52.926546568964504</v>
      </c>
      <c r="N100" s="22">
        <f>IF(U12="East",(IF(AND($A41&gt;7,$A41&lt;24),HLOOKUP(N$29,$C$8:$N$10,2,FALSE),HLOOKUP(N$29,$C$8:$N$10,3,FALSE))),IF(AND($A41&gt;6,$A41&lt;23),HLOOKUP(N$29,$C$8:$N$10,2,FALSE),HLOOKUP(N$29,$C$8:$N$10,3,FALSE)))*'Historical 00 Scalers WE'!N16</f>
        <v>50.568985985205536</v>
      </c>
    </row>
    <row r="101" spans="1:14" x14ac:dyDescent="0.25">
      <c r="A101" s="2">
        <v>12</v>
      </c>
      <c r="C101" s="22">
        <f>IF(J13="East",(IF(AND($A42&gt;7,$A42&lt;24),HLOOKUP(C$29,$C$8:$N$10,2,FALSE),HLOOKUP(C$29,$C$8:$N$10,3,FALSE))),IF(AND($A42&gt;6,$A42&lt;23),HLOOKUP(C$29,$C$8:$N$10,2,FALSE),HLOOKUP(C$29,$C$8:$N$10,3,FALSE)))*'Historical 00 Scalers WE'!C17</f>
        <v>51.701564785637444</v>
      </c>
      <c r="D101" s="22">
        <f>IF(K13="East",(IF(AND($A42&gt;7,$A42&lt;24),HLOOKUP(D$29,$C$8:$N$10,2,FALSE),HLOOKUP(D$29,$C$8:$N$10,3,FALSE))),IF(AND($A42&gt;6,$A42&lt;23),HLOOKUP(D$29,$C$8:$N$10,2,FALSE),HLOOKUP(D$29,$C$8:$N$10,3,FALSE)))*'Historical 00 Scalers WE'!D17</f>
        <v>51.520812421921981</v>
      </c>
      <c r="E101" s="22">
        <f>IF(L13="East",(IF(AND($A42&gt;7,$A42&lt;24),HLOOKUP(E$29,$C$8:$N$10,2,FALSE),HLOOKUP(E$29,$C$8:$N$10,3,FALSE))),IF(AND($A42&gt;6,$A42&lt;23),HLOOKUP(E$29,$C$8:$N$10,2,FALSE),HLOOKUP(E$29,$C$8:$N$10,3,FALSE)))*'Historical 00 Scalers WE'!E17</f>
        <v>54.465303100564178</v>
      </c>
      <c r="F101" s="22">
        <f>IF(M13="East",(IF(AND($A42&gt;7,$A42&lt;24),HLOOKUP(F$29,$C$8:$N$10,2,FALSE),HLOOKUP(F$29,$C$8:$N$10,3,FALSE))),IF(AND($A42&gt;6,$A42&lt;23),HLOOKUP(F$29,$C$8:$N$10,2,FALSE),HLOOKUP(F$29,$C$8:$N$10,3,FALSE)))*'Historical 00 Scalers WE'!F17</f>
        <v>61.455237522423126</v>
      </c>
      <c r="G101" s="22">
        <f>IF(N13="East",(IF(AND($A42&gt;7,$A42&lt;24),HLOOKUP(G$29,$C$8:$N$10,2,FALSE),HLOOKUP(G$29,$C$8:$N$10,3,FALSE))),IF(AND($A42&gt;6,$A42&lt;23),HLOOKUP(G$29,$C$8:$N$10,2,FALSE),HLOOKUP(G$29,$C$8:$N$10,3,FALSE)))*'Historical 00 Scalers WE'!G17</f>
        <v>57.76533792225473</v>
      </c>
      <c r="H101" s="22">
        <f>IF(O13="East",(IF(AND($A42&gt;7,$A42&lt;24),HLOOKUP(H$29,$C$8:$N$10,2,FALSE),HLOOKUP(H$29,$C$8:$N$10,3,FALSE))),IF(AND($A42&gt;6,$A42&lt;23),HLOOKUP(H$29,$C$8:$N$10,2,FALSE),HLOOKUP(H$29,$C$8:$N$10,3,FALSE)))*'Historical 00 Scalers WE'!H17</f>
        <v>55.984773337949591</v>
      </c>
      <c r="I101" s="22">
        <f>IF(P13="East",(IF(AND($A42&gt;7,$A42&lt;24),HLOOKUP(I$29,$C$8:$N$10,2,FALSE),HLOOKUP(I$29,$C$8:$N$10,3,FALSE))),IF(AND($A42&gt;6,$A42&lt;23),HLOOKUP(I$29,$C$8:$N$10,2,FALSE),HLOOKUP(I$29,$C$8:$N$10,3,FALSE)))*'Historical 00 Scalers WE'!I17</f>
        <v>59.988904238799869</v>
      </c>
      <c r="J101" s="22">
        <f>IF(Q13="East",(IF(AND($A42&gt;7,$A42&lt;24),HLOOKUP(J$29,$C$8:$N$10,2,FALSE),HLOOKUP(J$29,$C$8:$N$10,3,FALSE))),IF(AND($A42&gt;6,$A42&lt;23),HLOOKUP(J$29,$C$8:$N$10,2,FALSE),HLOOKUP(J$29,$C$8:$N$10,3,FALSE)))*'Historical 00 Scalers WE'!J17</f>
        <v>65.843182930901435</v>
      </c>
      <c r="K101" s="22">
        <f>IF(R13="East",(IF(AND($A42&gt;7,$A42&lt;24),HLOOKUP(K$29,$C$8:$N$10,2,FALSE),HLOOKUP(K$29,$C$8:$N$10,3,FALSE))),IF(AND($A42&gt;6,$A42&lt;23),HLOOKUP(K$29,$C$8:$N$10,2,FALSE),HLOOKUP(K$29,$C$8:$N$10,3,FALSE)))*'Historical 00 Scalers WE'!K17</f>
        <v>55.674428669576479</v>
      </c>
      <c r="L101" s="22">
        <f>IF(S13="East",(IF(AND($A42&gt;7,$A42&lt;24),HLOOKUP(L$29,$C$8:$N$10,2,FALSE),HLOOKUP(L$29,$C$8:$N$10,3,FALSE))),IF(AND($A42&gt;6,$A42&lt;23),HLOOKUP(L$29,$C$8:$N$10,2,FALSE),HLOOKUP(L$29,$C$8:$N$10,3,FALSE)))*'Historical 00 Scalers WE'!L17</f>
        <v>53.777483405968731</v>
      </c>
      <c r="M101" s="22">
        <f>IF(T13="East",(IF(AND($A42&gt;7,$A42&lt;24),HLOOKUP(M$29,$C$8:$N$10,2,FALSE),HLOOKUP(M$29,$C$8:$N$10,3,FALSE))),IF(AND($A42&gt;6,$A42&lt;23),HLOOKUP(M$29,$C$8:$N$10,2,FALSE),HLOOKUP(M$29,$C$8:$N$10,3,FALSE)))*'Historical 00 Scalers WE'!M17</f>
        <v>51.834273029094561</v>
      </c>
      <c r="N101" s="22">
        <f>IF(U13="East",(IF(AND($A42&gt;7,$A42&lt;24),HLOOKUP(N$29,$C$8:$N$10,2,FALSE),HLOOKUP(N$29,$C$8:$N$10,3,FALSE))),IF(AND($A42&gt;6,$A42&lt;23),HLOOKUP(N$29,$C$8:$N$10,2,FALSE),HLOOKUP(N$29,$C$8:$N$10,3,FALSE)))*'Historical 00 Scalers WE'!N17</f>
        <v>50.436960590691385</v>
      </c>
    </row>
    <row r="102" spans="1:14" x14ac:dyDescent="0.25">
      <c r="A102" s="2">
        <v>13</v>
      </c>
      <c r="C102" s="22">
        <f>IF(J14="East",(IF(AND($A43&gt;7,$A43&lt;24),HLOOKUP(C$29,$C$8:$N$10,2,FALSE),HLOOKUP(C$29,$C$8:$N$10,3,FALSE))),IF(AND($A43&gt;6,$A43&lt;23),HLOOKUP(C$29,$C$8:$N$10,2,FALSE),HLOOKUP(C$29,$C$8:$N$10,3,FALSE)))*'Historical 00 Scalers WE'!C18</f>
        <v>50.568188128631583</v>
      </c>
      <c r="D102" s="22">
        <f>IF(K14="East",(IF(AND($A43&gt;7,$A43&lt;24),HLOOKUP(D$29,$C$8:$N$10,2,FALSE),HLOOKUP(D$29,$C$8:$N$10,3,FALSE))),IF(AND($A43&gt;6,$A43&lt;23),HLOOKUP(D$29,$C$8:$N$10,2,FALSE),HLOOKUP(D$29,$C$8:$N$10,3,FALSE)))*'Historical 00 Scalers WE'!D18</f>
        <v>50.907221210493489</v>
      </c>
      <c r="E102" s="22">
        <f>IF(L14="East",(IF(AND($A43&gt;7,$A43&lt;24),HLOOKUP(E$29,$C$8:$N$10,2,FALSE),HLOOKUP(E$29,$C$8:$N$10,3,FALSE))),IF(AND($A43&gt;6,$A43&lt;23),HLOOKUP(E$29,$C$8:$N$10,2,FALSE),HLOOKUP(E$29,$C$8:$N$10,3,FALSE)))*'Historical 00 Scalers WE'!E18</f>
        <v>53.893088168814749</v>
      </c>
      <c r="F102" s="22">
        <f>IF(M14="East",(IF(AND($A43&gt;7,$A43&lt;24),HLOOKUP(F$29,$C$8:$N$10,2,FALSE),HLOOKUP(F$29,$C$8:$N$10,3,FALSE))),IF(AND($A43&gt;6,$A43&lt;23),HLOOKUP(F$29,$C$8:$N$10,2,FALSE),HLOOKUP(F$29,$C$8:$N$10,3,FALSE)))*'Historical 00 Scalers WE'!F18</f>
        <v>58.974066074950592</v>
      </c>
      <c r="G102" s="22">
        <f>IF(N14="East",(IF(AND($A43&gt;7,$A43&lt;24),HLOOKUP(G$29,$C$8:$N$10,2,FALSE),HLOOKUP(G$29,$C$8:$N$10,3,FALSE))),IF(AND($A43&gt;6,$A43&lt;23),HLOOKUP(G$29,$C$8:$N$10,2,FALSE),HLOOKUP(G$29,$C$8:$N$10,3,FALSE)))*'Historical 00 Scalers WE'!G18</f>
        <v>57.453077385559638</v>
      </c>
      <c r="H102" s="22">
        <f>IF(O14="East",(IF(AND($A43&gt;7,$A43&lt;24),HLOOKUP(H$29,$C$8:$N$10,2,FALSE),HLOOKUP(H$29,$C$8:$N$10,3,FALSE))),IF(AND($A43&gt;6,$A43&lt;23),HLOOKUP(H$29,$C$8:$N$10,2,FALSE),HLOOKUP(H$29,$C$8:$N$10,3,FALSE)))*'Historical 00 Scalers WE'!H18</f>
        <v>61.836612883809373</v>
      </c>
      <c r="I102" s="22">
        <f>IF(P14="East",(IF(AND($A43&gt;7,$A43&lt;24),HLOOKUP(I$29,$C$8:$N$10,2,FALSE),HLOOKUP(I$29,$C$8:$N$10,3,FALSE))),IF(AND($A43&gt;6,$A43&lt;23),HLOOKUP(I$29,$C$8:$N$10,2,FALSE),HLOOKUP(I$29,$C$8:$N$10,3,FALSE)))*'Historical 00 Scalers WE'!I18</f>
        <v>65.151985699682001</v>
      </c>
      <c r="J102" s="22">
        <f>IF(Q14="East",(IF(AND($A43&gt;7,$A43&lt;24),HLOOKUP(J$29,$C$8:$N$10,2,FALSE),HLOOKUP(J$29,$C$8:$N$10,3,FALSE))),IF(AND($A43&gt;6,$A43&lt;23),HLOOKUP(J$29,$C$8:$N$10,2,FALSE),HLOOKUP(J$29,$C$8:$N$10,3,FALSE)))*'Historical 00 Scalers WE'!J18</f>
        <v>76.861185681968308</v>
      </c>
      <c r="K102" s="22">
        <f>IF(R14="East",(IF(AND($A43&gt;7,$A43&lt;24),HLOOKUP(K$29,$C$8:$N$10,2,FALSE),HLOOKUP(K$29,$C$8:$N$10,3,FALSE))),IF(AND($A43&gt;6,$A43&lt;23),HLOOKUP(K$29,$C$8:$N$10,2,FALSE),HLOOKUP(K$29,$C$8:$N$10,3,FALSE)))*'Historical 00 Scalers WE'!K18</f>
        <v>57.296549757661722</v>
      </c>
      <c r="L102" s="22">
        <f>IF(S14="East",(IF(AND($A43&gt;7,$A43&lt;24),HLOOKUP(L$29,$C$8:$N$10,2,FALSE),HLOOKUP(L$29,$C$8:$N$10,3,FALSE))),IF(AND($A43&gt;6,$A43&lt;23),HLOOKUP(L$29,$C$8:$N$10,2,FALSE),HLOOKUP(L$29,$C$8:$N$10,3,FALSE)))*'Historical 00 Scalers WE'!L18</f>
        <v>50.976576303770841</v>
      </c>
      <c r="M102" s="22">
        <f>IF(T14="East",(IF(AND($A43&gt;7,$A43&lt;24),HLOOKUP(M$29,$C$8:$N$10,2,FALSE),HLOOKUP(M$29,$C$8:$N$10,3,FALSE))),IF(AND($A43&gt;6,$A43&lt;23),HLOOKUP(M$29,$C$8:$N$10,2,FALSE),HLOOKUP(M$29,$C$8:$N$10,3,FALSE)))*'Historical 00 Scalers WE'!M18</f>
        <v>51.457870852405549</v>
      </c>
      <c r="N102" s="22">
        <f>IF(U14="East",(IF(AND($A43&gt;7,$A43&lt;24),HLOOKUP(N$29,$C$8:$N$10,2,FALSE),HLOOKUP(N$29,$C$8:$N$10,3,FALSE))),IF(AND($A43&gt;6,$A43&lt;23),HLOOKUP(N$29,$C$8:$N$10,2,FALSE),HLOOKUP(N$29,$C$8:$N$10,3,FALSE)))*'Historical 00 Scalers WE'!N18</f>
        <v>50.500120887449697</v>
      </c>
    </row>
    <row r="103" spans="1:14" x14ac:dyDescent="0.25">
      <c r="A103" s="2">
        <v>14</v>
      </c>
      <c r="C103" s="22">
        <f>IF(J15="East",(IF(AND($A44&gt;7,$A44&lt;24),HLOOKUP(C$29,$C$8:$N$10,2,FALSE),HLOOKUP(C$29,$C$8:$N$10,3,FALSE))),IF(AND($A44&gt;6,$A44&lt;23),HLOOKUP(C$29,$C$8:$N$10,2,FALSE),HLOOKUP(C$29,$C$8:$N$10,3,FALSE)))*'Historical 00 Scalers WE'!C19</f>
        <v>49.812603690627675</v>
      </c>
      <c r="D103" s="22">
        <f>IF(K15="East",(IF(AND($A44&gt;7,$A44&lt;24),HLOOKUP(D$29,$C$8:$N$10,2,FALSE),HLOOKUP(D$29,$C$8:$N$10,3,FALSE))),IF(AND($A44&gt;6,$A44&lt;23),HLOOKUP(D$29,$C$8:$N$10,2,FALSE),HLOOKUP(D$29,$C$8:$N$10,3,FALSE)))*'Historical 00 Scalers WE'!D19</f>
        <v>49.881538679692724</v>
      </c>
      <c r="E103" s="22">
        <f>IF(L15="East",(IF(AND($A44&gt;7,$A44&lt;24),HLOOKUP(E$29,$C$8:$N$10,2,FALSE),HLOOKUP(E$29,$C$8:$N$10,3,FALSE))),IF(AND($A44&gt;6,$A44&lt;23),HLOOKUP(E$29,$C$8:$N$10,2,FALSE),HLOOKUP(E$29,$C$8:$N$10,3,FALSE)))*'Historical 00 Scalers WE'!E19</f>
        <v>52.998392276172737</v>
      </c>
      <c r="F103" s="22">
        <f>IF(M15="East",(IF(AND($A44&gt;7,$A44&lt;24),HLOOKUP(F$29,$C$8:$N$10,2,FALSE),HLOOKUP(F$29,$C$8:$N$10,3,FALSE))),IF(AND($A44&gt;6,$A44&lt;23),HLOOKUP(F$29,$C$8:$N$10,2,FALSE),HLOOKUP(F$29,$C$8:$N$10,3,FALSE)))*'Historical 00 Scalers WE'!F19</f>
        <v>58.158643734015371</v>
      </c>
      <c r="G103" s="22">
        <f>IF(N15="East",(IF(AND($A44&gt;7,$A44&lt;24),HLOOKUP(G$29,$C$8:$N$10,2,FALSE),HLOOKUP(G$29,$C$8:$N$10,3,FALSE))),IF(AND($A44&gt;6,$A44&lt;23),HLOOKUP(G$29,$C$8:$N$10,2,FALSE),HLOOKUP(G$29,$C$8:$N$10,3,FALSE)))*'Historical 00 Scalers WE'!G19</f>
        <v>57.045945832539125</v>
      </c>
      <c r="H103" s="22">
        <f>IF(O15="East",(IF(AND($A44&gt;7,$A44&lt;24),HLOOKUP(H$29,$C$8:$N$10,2,FALSE),HLOOKUP(H$29,$C$8:$N$10,3,FALSE))),IF(AND($A44&gt;6,$A44&lt;23),HLOOKUP(H$29,$C$8:$N$10,2,FALSE),HLOOKUP(H$29,$C$8:$N$10,3,FALSE)))*'Historical 00 Scalers WE'!H19</f>
        <v>65.854789968485534</v>
      </c>
      <c r="I103" s="22">
        <f>IF(P15="East",(IF(AND($A44&gt;7,$A44&lt;24),HLOOKUP(I$29,$C$8:$N$10,2,FALSE),HLOOKUP(I$29,$C$8:$N$10,3,FALSE))),IF(AND($A44&gt;6,$A44&lt;23),HLOOKUP(I$29,$C$8:$N$10,2,FALSE),HLOOKUP(I$29,$C$8:$N$10,3,FALSE)))*'Historical 00 Scalers WE'!I19</f>
        <v>69.713465745406353</v>
      </c>
      <c r="J103" s="22">
        <f>IF(Q15="East",(IF(AND($A44&gt;7,$A44&lt;24),HLOOKUP(J$29,$C$8:$N$10,2,FALSE),HLOOKUP(J$29,$C$8:$N$10,3,FALSE))),IF(AND($A44&gt;6,$A44&lt;23),HLOOKUP(J$29,$C$8:$N$10,2,FALSE),HLOOKUP(J$29,$C$8:$N$10,3,FALSE)))*'Historical 00 Scalers WE'!J19</f>
        <v>73.309319535144581</v>
      </c>
      <c r="K103" s="22">
        <f>IF(R15="East",(IF(AND($A44&gt;7,$A44&lt;24),HLOOKUP(K$29,$C$8:$N$10,2,FALSE),HLOOKUP(K$29,$C$8:$N$10,3,FALSE))),IF(AND($A44&gt;6,$A44&lt;23),HLOOKUP(K$29,$C$8:$N$10,2,FALSE),HLOOKUP(K$29,$C$8:$N$10,3,FALSE)))*'Historical 00 Scalers WE'!K19</f>
        <v>59.464210615465952</v>
      </c>
      <c r="L103" s="22">
        <f>IF(S15="East",(IF(AND($A44&gt;7,$A44&lt;24),HLOOKUP(L$29,$C$8:$N$10,2,FALSE),HLOOKUP(L$29,$C$8:$N$10,3,FALSE))),IF(AND($A44&gt;6,$A44&lt;23),HLOOKUP(L$29,$C$8:$N$10,2,FALSE),HLOOKUP(L$29,$C$8:$N$10,3,FALSE)))*'Historical 00 Scalers WE'!L19</f>
        <v>50.471164055823991</v>
      </c>
      <c r="M103" s="22">
        <f>IF(T15="East",(IF(AND($A44&gt;7,$A44&lt;24),HLOOKUP(M$29,$C$8:$N$10,2,FALSE),HLOOKUP(M$29,$C$8:$N$10,3,FALSE))),IF(AND($A44&gt;6,$A44&lt;23),HLOOKUP(M$29,$C$8:$N$10,2,FALSE),HLOOKUP(M$29,$C$8:$N$10,3,FALSE)))*'Historical 00 Scalers WE'!M19</f>
        <v>50.635915368445872</v>
      </c>
      <c r="N103" s="22">
        <f>IF(U15="East",(IF(AND($A44&gt;7,$A44&lt;24),HLOOKUP(N$29,$C$8:$N$10,2,FALSE),HLOOKUP(N$29,$C$8:$N$10,3,FALSE))),IF(AND($A44&gt;6,$A44&lt;23),HLOOKUP(N$29,$C$8:$N$10,2,FALSE),HLOOKUP(N$29,$C$8:$N$10,3,FALSE)))*'Historical 00 Scalers WE'!N19</f>
        <v>48.223905289437141</v>
      </c>
    </row>
    <row r="104" spans="1:14" x14ac:dyDescent="0.25">
      <c r="A104" s="2">
        <v>15</v>
      </c>
      <c r="C104" s="22">
        <f>IF(J16="East",(IF(AND($A45&gt;7,$A45&lt;24),HLOOKUP(C$29,$C$8:$N$10,2,FALSE),HLOOKUP(C$29,$C$8:$N$10,3,FALSE))),IF(AND($A45&gt;6,$A45&lt;23),HLOOKUP(C$29,$C$8:$N$10,2,FALSE),HLOOKUP(C$29,$C$8:$N$10,3,FALSE)))*'Historical 00 Scalers WE'!C20</f>
        <v>48.427365554287206</v>
      </c>
      <c r="D104" s="22">
        <f>IF(K16="East",(IF(AND($A45&gt;7,$A45&lt;24),HLOOKUP(D$29,$C$8:$N$10,2,FALSE),HLOOKUP(D$29,$C$8:$N$10,3,FALSE))),IF(AND($A45&gt;6,$A45&lt;23),HLOOKUP(D$29,$C$8:$N$10,2,FALSE),HLOOKUP(D$29,$C$8:$N$10,3,FALSE)))*'Historical 00 Scalers WE'!D20</f>
        <v>48.682024246352348</v>
      </c>
      <c r="E104" s="22">
        <f>IF(L16="East",(IF(AND($A45&gt;7,$A45&lt;24),HLOOKUP(E$29,$C$8:$N$10,2,FALSE),HLOOKUP(E$29,$C$8:$N$10,3,FALSE))),IF(AND($A45&gt;6,$A45&lt;23),HLOOKUP(E$29,$C$8:$N$10,2,FALSE),HLOOKUP(E$29,$C$8:$N$10,3,FALSE)))*'Historical 00 Scalers WE'!E20</f>
        <v>51.680520696557018</v>
      </c>
      <c r="F104" s="22">
        <f>IF(M16="East",(IF(AND($A45&gt;7,$A45&lt;24),HLOOKUP(F$29,$C$8:$N$10,2,FALSE),HLOOKUP(F$29,$C$8:$N$10,3,FALSE))),IF(AND($A45&gt;6,$A45&lt;23),HLOOKUP(F$29,$C$8:$N$10,2,FALSE),HLOOKUP(F$29,$C$8:$N$10,3,FALSE)))*'Historical 00 Scalers WE'!F20</f>
        <v>57.886655794785312</v>
      </c>
      <c r="G104" s="22">
        <f>IF(N16="East",(IF(AND($A45&gt;7,$A45&lt;24),HLOOKUP(G$29,$C$8:$N$10,2,FALSE),HLOOKUP(G$29,$C$8:$N$10,3,FALSE))),IF(AND($A45&gt;6,$A45&lt;23),HLOOKUP(G$29,$C$8:$N$10,2,FALSE),HLOOKUP(G$29,$C$8:$N$10,3,FALSE)))*'Historical 00 Scalers WE'!G20</f>
        <v>58.522819628787239</v>
      </c>
      <c r="H104" s="22">
        <f>IF(O16="East",(IF(AND($A45&gt;7,$A45&lt;24),HLOOKUP(H$29,$C$8:$N$10,2,FALSE),HLOOKUP(H$29,$C$8:$N$10,3,FALSE))),IF(AND($A45&gt;6,$A45&lt;23),HLOOKUP(H$29,$C$8:$N$10,2,FALSE),HLOOKUP(H$29,$C$8:$N$10,3,FALSE)))*'Historical 00 Scalers WE'!H20</f>
        <v>66.656347295371617</v>
      </c>
      <c r="I104" s="22">
        <f>IF(P16="East",(IF(AND($A45&gt;7,$A45&lt;24),HLOOKUP(I$29,$C$8:$N$10,2,FALSE),HLOOKUP(I$29,$C$8:$N$10,3,FALSE))),IF(AND($A45&gt;6,$A45&lt;23),HLOOKUP(I$29,$C$8:$N$10,2,FALSE),HLOOKUP(I$29,$C$8:$N$10,3,FALSE)))*'Historical 00 Scalers WE'!I20</f>
        <v>74.574020048732322</v>
      </c>
      <c r="J104" s="22">
        <f>IF(Q16="East",(IF(AND($A45&gt;7,$A45&lt;24),HLOOKUP(J$29,$C$8:$N$10,2,FALSE),HLOOKUP(J$29,$C$8:$N$10,3,FALSE))),IF(AND($A45&gt;6,$A45&lt;23),HLOOKUP(J$29,$C$8:$N$10,2,FALSE),HLOOKUP(J$29,$C$8:$N$10,3,FALSE)))*'Historical 00 Scalers WE'!J20</f>
        <v>69.912881888923863</v>
      </c>
      <c r="K104" s="22">
        <f>IF(R16="East",(IF(AND($A45&gt;7,$A45&lt;24),HLOOKUP(K$29,$C$8:$N$10,2,FALSE),HLOOKUP(K$29,$C$8:$N$10,3,FALSE))),IF(AND($A45&gt;6,$A45&lt;23),HLOOKUP(K$29,$C$8:$N$10,2,FALSE),HLOOKUP(K$29,$C$8:$N$10,3,FALSE)))*'Historical 00 Scalers WE'!K20</f>
        <v>58.490243992886683</v>
      </c>
      <c r="L104" s="22">
        <f>IF(S16="East",(IF(AND($A45&gt;7,$A45&lt;24),HLOOKUP(L$29,$C$8:$N$10,2,FALSE),HLOOKUP(L$29,$C$8:$N$10,3,FALSE))),IF(AND($A45&gt;6,$A45&lt;23),HLOOKUP(L$29,$C$8:$N$10,2,FALSE),HLOOKUP(L$29,$C$8:$N$10,3,FALSE)))*'Historical 00 Scalers WE'!L20</f>
        <v>49.665786810311666</v>
      </c>
      <c r="M104" s="22">
        <f>IF(T16="East",(IF(AND($A45&gt;7,$A45&lt;24),HLOOKUP(M$29,$C$8:$N$10,2,FALSE),HLOOKUP(M$29,$C$8:$N$10,3,FALSE))),IF(AND($A45&gt;6,$A45&lt;23),HLOOKUP(M$29,$C$8:$N$10,2,FALSE),HLOOKUP(M$29,$C$8:$N$10,3,FALSE)))*'Historical 00 Scalers WE'!M20</f>
        <v>48.391646857749052</v>
      </c>
      <c r="N104" s="22">
        <f>IF(U16="East",(IF(AND($A45&gt;7,$A45&lt;24),HLOOKUP(N$29,$C$8:$N$10,2,FALSE),HLOOKUP(N$29,$C$8:$N$10,3,FALSE))),IF(AND($A45&gt;6,$A45&lt;23),HLOOKUP(N$29,$C$8:$N$10,2,FALSE),HLOOKUP(N$29,$C$8:$N$10,3,FALSE)))*'Historical 00 Scalers WE'!N20</f>
        <v>47.091094805642854</v>
      </c>
    </row>
    <row r="105" spans="1:14" x14ac:dyDescent="0.25">
      <c r="A105" s="2">
        <v>16</v>
      </c>
      <c r="C105" s="22">
        <f>IF(J17="East",(IF(AND($A46&gt;7,$A46&lt;24),HLOOKUP(C$29,$C$8:$N$10,2,FALSE),HLOOKUP(C$29,$C$8:$N$10,3,FALSE))),IF(AND($A46&gt;6,$A46&lt;23),HLOOKUP(C$29,$C$8:$N$10,2,FALSE),HLOOKUP(C$29,$C$8:$N$10,3,FALSE)))*'Historical 00 Scalers WE'!C21</f>
        <v>47.899156062904837</v>
      </c>
      <c r="D105" s="22">
        <f>IF(K17="East",(IF(AND($A46&gt;7,$A46&lt;24),HLOOKUP(D$29,$C$8:$N$10,2,FALSE),HLOOKUP(D$29,$C$8:$N$10,3,FALSE))),IF(AND($A46&gt;6,$A46&lt;23),HLOOKUP(D$29,$C$8:$N$10,2,FALSE),HLOOKUP(D$29,$C$8:$N$10,3,FALSE)))*'Historical 00 Scalers WE'!D21</f>
        <v>47.517783221447836</v>
      </c>
      <c r="E105" s="22">
        <f>IF(L17="East",(IF(AND($A46&gt;7,$A46&lt;24),HLOOKUP(E$29,$C$8:$N$10,2,FALSE),HLOOKUP(E$29,$C$8:$N$10,3,FALSE))),IF(AND($A46&gt;6,$A46&lt;23),HLOOKUP(E$29,$C$8:$N$10,2,FALSE),HLOOKUP(E$29,$C$8:$N$10,3,FALSE)))*'Historical 00 Scalers WE'!E21</f>
        <v>50.677579124437777</v>
      </c>
      <c r="F105" s="22">
        <f>IF(M17="East",(IF(AND($A46&gt;7,$A46&lt;24),HLOOKUP(F$29,$C$8:$N$10,2,FALSE),HLOOKUP(F$29,$C$8:$N$10,3,FALSE))),IF(AND($A46&gt;6,$A46&lt;23),HLOOKUP(F$29,$C$8:$N$10,2,FALSE),HLOOKUP(F$29,$C$8:$N$10,3,FALSE)))*'Historical 00 Scalers WE'!F21</f>
        <v>56.125398519081905</v>
      </c>
      <c r="G105" s="22">
        <f>IF(N17="East",(IF(AND($A46&gt;7,$A46&lt;24),HLOOKUP(G$29,$C$8:$N$10,2,FALSE),HLOOKUP(G$29,$C$8:$N$10,3,FALSE))),IF(AND($A46&gt;6,$A46&lt;23),HLOOKUP(G$29,$C$8:$N$10,2,FALSE),HLOOKUP(G$29,$C$8:$N$10,3,FALSE)))*'Historical 00 Scalers WE'!G21</f>
        <v>58.75254646894539</v>
      </c>
      <c r="H105" s="22">
        <f>IF(O17="East",(IF(AND($A46&gt;7,$A46&lt;24),HLOOKUP(H$29,$C$8:$N$10,2,FALSE),HLOOKUP(H$29,$C$8:$N$10,3,FALSE))),IF(AND($A46&gt;6,$A46&lt;23),HLOOKUP(H$29,$C$8:$N$10,2,FALSE),HLOOKUP(H$29,$C$8:$N$10,3,FALSE)))*'Historical 00 Scalers WE'!H21</f>
        <v>70.475787633929713</v>
      </c>
      <c r="I105" s="22">
        <f>IF(P17="East",(IF(AND($A46&gt;7,$A46&lt;24),HLOOKUP(I$29,$C$8:$N$10,2,FALSE),HLOOKUP(I$29,$C$8:$N$10,3,FALSE))),IF(AND($A46&gt;6,$A46&lt;23),HLOOKUP(I$29,$C$8:$N$10,2,FALSE),HLOOKUP(I$29,$C$8:$N$10,3,FALSE)))*'Historical 00 Scalers WE'!I21</f>
        <v>63.447474917503875</v>
      </c>
      <c r="J105" s="22">
        <f>IF(Q17="East",(IF(AND($A46&gt;7,$A46&lt;24),HLOOKUP(J$29,$C$8:$N$10,2,FALSE),HLOOKUP(J$29,$C$8:$N$10,3,FALSE))),IF(AND($A46&gt;6,$A46&lt;23),HLOOKUP(J$29,$C$8:$N$10,2,FALSE),HLOOKUP(J$29,$C$8:$N$10,3,FALSE)))*'Historical 00 Scalers WE'!J21</f>
        <v>65.269423031987913</v>
      </c>
      <c r="K105" s="22">
        <f>IF(R17="East",(IF(AND($A46&gt;7,$A46&lt;24),HLOOKUP(K$29,$C$8:$N$10,2,FALSE),HLOOKUP(K$29,$C$8:$N$10,3,FALSE))),IF(AND($A46&gt;6,$A46&lt;23),HLOOKUP(K$29,$C$8:$N$10,2,FALSE),HLOOKUP(K$29,$C$8:$N$10,3,FALSE)))*'Historical 00 Scalers WE'!K21</f>
        <v>59.58674931475322</v>
      </c>
      <c r="L105" s="22">
        <f>IF(S17="East",(IF(AND($A46&gt;7,$A46&lt;24),HLOOKUP(L$29,$C$8:$N$10,2,FALSE),HLOOKUP(L$29,$C$8:$N$10,3,FALSE))),IF(AND($A46&gt;6,$A46&lt;23),HLOOKUP(L$29,$C$8:$N$10,2,FALSE),HLOOKUP(L$29,$C$8:$N$10,3,FALSE)))*'Historical 00 Scalers WE'!L21</f>
        <v>48.916810135677032</v>
      </c>
      <c r="M105" s="22">
        <f>IF(T17="East",(IF(AND($A46&gt;7,$A46&lt;24),HLOOKUP(M$29,$C$8:$N$10,2,FALSE),HLOOKUP(M$29,$C$8:$N$10,3,FALSE))),IF(AND($A46&gt;6,$A46&lt;23),HLOOKUP(M$29,$C$8:$N$10,2,FALSE),HLOOKUP(M$29,$C$8:$N$10,3,FALSE)))*'Historical 00 Scalers WE'!M21</f>
        <v>47.456534978292041</v>
      </c>
      <c r="N105" s="22">
        <f>IF(U17="East",(IF(AND($A46&gt;7,$A46&lt;24),HLOOKUP(N$29,$C$8:$N$10,2,FALSE),HLOOKUP(N$29,$C$8:$N$10,3,FALSE))),IF(AND($A46&gt;6,$A46&lt;23),HLOOKUP(N$29,$C$8:$N$10,2,FALSE),HLOOKUP(N$29,$C$8:$N$10,3,FALSE)))*'Historical 00 Scalers WE'!N21</f>
        <v>45.802217265987693</v>
      </c>
    </row>
    <row r="106" spans="1:14" x14ac:dyDescent="0.25">
      <c r="A106" s="2">
        <v>17</v>
      </c>
      <c r="C106" s="22">
        <f>IF(J18="East",(IF(AND($A47&gt;7,$A47&lt;24),HLOOKUP(C$29,$C$8:$N$10,2,FALSE),HLOOKUP(C$29,$C$8:$N$10,3,FALSE))),IF(AND($A47&gt;6,$A47&lt;23),HLOOKUP(C$29,$C$8:$N$10,2,FALSE),HLOOKUP(C$29,$C$8:$N$10,3,FALSE)))*'Historical 00 Scalers WE'!C22</f>
        <v>49.711159483673455</v>
      </c>
      <c r="D106" s="22">
        <f>IF(K18="East",(IF(AND($A47&gt;7,$A47&lt;24),HLOOKUP(D$29,$C$8:$N$10,2,FALSE),HLOOKUP(D$29,$C$8:$N$10,3,FALSE))),IF(AND($A47&gt;6,$A47&lt;23),HLOOKUP(D$29,$C$8:$N$10,2,FALSE),HLOOKUP(D$29,$C$8:$N$10,3,FALSE)))*'Historical 00 Scalers WE'!D22</f>
        <v>48.558764008695391</v>
      </c>
      <c r="E106" s="22">
        <f>IF(L18="East",(IF(AND($A47&gt;7,$A47&lt;24),HLOOKUP(E$29,$C$8:$N$10,2,FALSE),HLOOKUP(E$29,$C$8:$N$10,3,FALSE))),IF(AND($A47&gt;6,$A47&lt;23),HLOOKUP(E$29,$C$8:$N$10,2,FALSE),HLOOKUP(E$29,$C$8:$N$10,3,FALSE)))*'Historical 00 Scalers WE'!E22</f>
        <v>50.58871729483716</v>
      </c>
      <c r="F106" s="22">
        <f>IF(M18="East",(IF(AND($A47&gt;7,$A47&lt;24),HLOOKUP(F$29,$C$8:$N$10,2,FALSE),HLOOKUP(F$29,$C$8:$N$10,3,FALSE))),IF(AND($A47&gt;6,$A47&lt;23),HLOOKUP(F$29,$C$8:$N$10,2,FALSE),HLOOKUP(F$29,$C$8:$N$10,3,FALSE)))*'Historical 00 Scalers WE'!F22</f>
        <v>54.71897512611983</v>
      </c>
      <c r="G106" s="22">
        <f>IF(N18="East",(IF(AND($A47&gt;7,$A47&lt;24),HLOOKUP(G$29,$C$8:$N$10,2,FALSE),HLOOKUP(G$29,$C$8:$N$10,3,FALSE))),IF(AND($A47&gt;6,$A47&lt;23),HLOOKUP(G$29,$C$8:$N$10,2,FALSE),HLOOKUP(G$29,$C$8:$N$10,3,FALSE)))*'Historical 00 Scalers WE'!G22</f>
        <v>57.957309591011942</v>
      </c>
      <c r="H106" s="22">
        <f>IF(O18="East",(IF(AND($A47&gt;7,$A47&lt;24),HLOOKUP(H$29,$C$8:$N$10,2,FALSE),HLOOKUP(H$29,$C$8:$N$10,3,FALSE))),IF(AND($A47&gt;6,$A47&lt;23),HLOOKUP(H$29,$C$8:$N$10,2,FALSE),HLOOKUP(H$29,$C$8:$N$10,3,FALSE)))*'Historical 00 Scalers WE'!H22</f>
        <v>72.535519928631558</v>
      </c>
      <c r="I106" s="22">
        <f>IF(P18="East",(IF(AND($A47&gt;7,$A47&lt;24),HLOOKUP(I$29,$C$8:$N$10,2,FALSE),HLOOKUP(I$29,$C$8:$N$10,3,FALSE))),IF(AND($A47&gt;6,$A47&lt;23),HLOOKUP(I$29,$C$8:$N$10,2,FALSE),HLOOKUP(I$29,$C$8:$N$10,3,FALSE)))*'Historical 00 Scalers WE'!I22</f>
        <v>81.372408208472777</v>
      </c>
      <c r="J106" s="22">
        <f>IF(Q18="East",(IF(AND($A47&gt;7,$A47&lt;24),HLOOKUP(J$29,$C$8:$N$10,2,FALSE),HLOOKUP(J$29,$C$8:$N$10,3,FALSE))),IF(AND($A47&gt;6,$A47&lt;23),HLOOKUP(J$29,$C$8:$N$10,2,FALSE),HLOOKUP(J$29,$C$8:$N$10,3,FALSE)))*'Historical 00 Scalers WE'!J22</f>
        <v>62.438656102263913</v>
      </c>
      <c r="K106" s="22">
        <f>IF(R18="East",(IF(AND($A47&gt;7,$A47&lt;24),HLOOKUP(K$29,$C$8:$N$10,2,FALSE),HLOOKUP(K$29,$C$8:$N$10,3,FALSE))),IF(AND($A47&gt;6,$A47&lt;23),HLOOKUP(K$29,$C$8:$N$10,2,FALSE),HLOOKUP(K$29,$C$8:$N$10,3,FALSE)))*'Historical 00 Scalers WE'!K22</f>
        <v>58.504278094076575</v>
      </c>
      <c r="L106" s="22">
        <f>IF(S18="East",(IF(AND($A47&gt;7,$A47&lt;24),HLOOKUP(L$29,$C$8:$N$10,2,FALSE),HLOOKUP(L$29,$C$8:$N$10,3,FALSE))),IF(AND($A47&gt;6,$A47&lt;23),HLOOKUP(L$29,$C$8:$N$10,2,FALSE),HLOOKUP(L$29,$C$8:$N$10,3,FALSE)))*'Historical 00 Scalers WE'!L22</f>
        <v>49.247154341181826</v>
      </c>
      <c r="M106" s="22">
        <f>IF(T18="East",(IF(AND($A47&gt;7,$A47&lt;24),HLOOKUP(M$29,$C$8:$N$10,2,FALSE),HLOOKUP(M$29,$C$8:$N$10,3,FALSE))),IF(AND($A47&gt;6,$A47&lt;23),HLOOKUP(M$29,$C$8:$N$10,2,FALSE),HLOOKUP(M$29,$C$8:$N$10,3,FALSE)))*'Historical 00 Scalers WE'!M22</f>
        <v>52.099090426890356</v>
      </c>
      <c r="N106" s="22">
        <f>IF(U18="East",(IF(AND($A47&gt;7,$A47&lt;24),HLOOKUP(N$29,$C$8:$N$10,2,FALSE),HLOOKUP(N$29,$C$8:$N$10,3,FALSE))),IF(AND($A47&gt;6,$A47&lt;23),HLOOKUP(N$29,$C$8:$N$10,2,FALSE),HLOOKUP(N$29,$C$8:$N$10,3,FALSE)))*'Historical 00 Scalers WE'!N22</f>
        <v>48.554376261508068</v>
      </c>
    </row>
    <row r="107" spans="1:14" x14ac:dyDescent="0.25">
      <c r="A107" s="2">
        <v>18</v>
      </c>
      <c r="C107" s="22">
        <f>IF(J19="East",(IF(AND($A48&gt;7,$A48&lt;24),HLOOKUP(C$29,$C$8:$N$10,2,FALSE),HLOOKUP(C$29,$C$8:$N$10,3,FALSE))),IF(AND($A48&gt;6,$A48&lt;23),HLOOKUP(C$29,$C$8:$N$10,2,FALSE),HLOOKUP(C$29,$C$8:$N$10,3,FALSE)))*'Historical 00 Scalers WE'!C23</f>
        <v>58.451312508761568</v>
      </c>
      <c r="D107" s="22">
        <f>IF(K19="East",(IF(AND($A48&gt;7,$A48&lt;24),HLOOKUP(D$29,$C$8:$N$10,2,FALSE),HLOOKUP(D$29,$C$8:$N$10,3,FALSE))),IF(AND($A48&gt;6,$A48&lt;23),HLOOKUP(D$29,$C$8:$N$10,2,FALSE),HLOOKUP(D$29,$C$8:$N$10,3,FALSE)))*'Historical 00 Scalers WE'!D23</f>
        <v>53.134953314274384</v>
      </c>
      <c r="E107" s="22">
        <f>IF(L19="East",(IF(AND($A48&gt;7,$A48&lt;24),HLOOKUP(E$29,$C$8:$N$10,2,FALSE),HLOOKUP(E$29,$C$8:$N$10,3,FALSE))),IF(AND($A48&gt;6,$A48&lt;23),HLOOKUP(E$29,$C$8:$N$10,2,FALSE),HLOOKUP(E$29,$C$8:$N$10,3,FALSE)))*'Historical 00 Scalers WE'!E23</f>
        <v>53.282197622109607</v>
      </c>
      <c r="F107" s="22">
        <f>IF(M19="East",(IF(AND($A48&gt;7,$A48&lt;24),HLOOKUP(F$29,$C$8:$N$10,2,FALSE),HLOOKUP(F$29,$C$8:$N$10,3,FALSE))),IF(AND($A48&gt;6,$A48&lt;23),HLOOKUP(F$29,$C$8:$N$10,2,FALSE),HLOOKUP(F$29,$C$8:$N$10,3,FALSE)))*'Historical 00 Scalers WE'!F23</f>
        <v>54.716850871157995</v>
      </c>
      <c r="G107" s="22">
        <f>IF(N19="East",(IF(AND($A48&gt;7,$A48&lt;24),HLOOKUP(G$29,$C$8:$N$10,2,FALSE),HLOOKUP(G$29,$C$8:$N$10,3,FALSE))),IF(AND($A48&gt;6,$A48&lt;23),HLOOKUP(G$29,$C$8:$N$10,2,FALSE),HLOOKUP(G$29,$C$8:$N$10,3,FALSE)))*'Historical 00 Scalers WE'!G23</f>
        <v>55.311772029617586</v>
      </c>
      <c r="H107" s="22">
        <f>IF(O19="East",(IF(AND($A48&gt;7,$A48&lt;24),HLOOKUP(H$29,$C$8:$N$10,2,FALSE),HLOOKUP(H$29,$C$8:$N$10,3,FALSE))),IF(AND($A48&gt;6,$A48&lt;23),HLOOKUP(H$29,$C$8:$N$10,2,FALSE),HLOOKUP(H$29,$C$8:$N$10,3,FALSE)))*'Historical 00 Scalers WE'!H23</f>
        <v>68.447439926817111</v>
      </c>
      <c r="I107" s="22">
        <f>IF(P19="East",(IF(AND($A48&gt;7,$A48&lt;24),HLOOKUP(I$29,$C$8:$N$10,2,FALSE),HLOOKUP(I$29,$C$8:$N$10,3,FALSE))),IF(AND($A48&gt;6,$A48&lt;23),HLOOKUP(I$29,$C$8:$N$10,2,FALSE),HLOOKUP(I$29,$C$8:$N$10,3,FALSE)))*'Historical 00 Scalers WE'!I23</f>
        <v>73.775855663469713</v>
      </c>
      <c r="J107" s="22">
        <f>IF(Q19="East",(IF(AND($A48&gt;7,$A48&lt;24),HLOOKUP(J$29,$C$8:$N$10,2,FALSE),HLOOKUP(J$29,$C$8:$N$10,3,FALSE))),IF(AND($A48&gt;6,$A48&lt;23),HLOOKUP(J$29,$C$8:$N$10,2,FALSE),HLOOKUP(J$29,$C$8:$N$10,3,FALSE)))*'Historical 00 Scalers WE'!J23</f>
        <v>59.834028747285785</v>
      </c>
      <c r="K107" s="22">
        <f>IF(R19="East",(IF(AND($A48&gt;7,$A48&lt;24),HLOOKUP(K$29,$C$8:$N$10,2,FALSE),HLOOKUP(K$29,$C$8:$N$10,3,FALSE))),IF(AND($A48&gt;6,$A48&lt;23),HLOOKUP(K$29,$C$8:$N$10,2,FALSE),HLOOKUP(K$29,$C$8:$N$10,3,FALSE)))*'Historical 00 Scalers WE'!K23</f>
        <v>57.993436810764123</v>
      </c>
      <c r="L107" s="22">
        <f>IF(S19="East",(IF(AND($A48&gt;7,$A48&lt;24),HLOOKUP(L$29,$C$8:$N$10,2,FALSE),HLOOKUP(L$29,$C$8:$N$10,3,FALSE))),IF(AND($A48&gt;6,$A48&lt;23),HLOOKUP(L$29,$C$8:$N$10,2,FALSE),HLOOKUP(L$29,$C$8:$N$10,3,FALSE)))*'Historical 00 Scalers WE'!L23</f>
        <v>49.736699563740608</v>
      </c>
      <c r="M107" s="22">
        <f>IF(T19="East",(IF(AND($A48&gt;7,$A48&lt;24),HLOOKUP(M$29,$C$8:$N$10,2,FALSE),HLOOKUP(M$29,$C$8:$N$10,3,FALSE))),IF(AND($A48&gt;6,$A48&lt;23),HLOOKUP(M$29,$C$8:$N$10,2,FALSE),HLOOKUP(M$29,$C$8:$N$10,3,FALSE)))*'Historical 00 Scalers WE'!M23</f>
        <v>55.657230418639372</v>
      </c>
      <c r="N107" s="22">
        <f>IF(U19="East",(IF(AND($A48&gt;7,$A48&lt;24),HLOOKUP(N$29,$C$8:$N$10,2,FALSE),HLOOKUP(N$29,$C$8:$N$10,3,FALSE))),IF(AND($A48&gt;6,$A48&lt;23),HLOOKUP(N$29,$C$8:$N$10,2,FALSE),HLOOKUP(N$29,$C$8:$N$10,3,FALSE)))*'Historical 00 Scalers WE'!N23</f>
        <v>50.52905237822285</v>
      </c>
    </row>
    <row r="108" spans="1:14" x14ac:dyDescent="0.25">
      <c r="A108" s="2">
        <v>19</v>
      </c>
      <c r="C108" s="22">
        <f>IF(J20="East",(IF(AND($A49&gt;7,$A49&lt;24),HLOOKUP(C$29,$C$8:$N$10,2,FALSE),HLOOKUP(C$29,$C$8:$N$10,3,FALSE))),IF(AND($A49&gt;6,$A49&lt;23),HLOOKUP(C$29,$C$8:$N$10,2,FALSE),HLOOKUP(C$29,$C$8:$N$10,3,FALSE)))*'Historical 00 Scalers WE'!C24</f>
        <v>59.748818896467156</v>
      </c>
      <c r="D108" s="22">
        <f>IF(K20="East",(IF(AND($A49&gt;7,$A49&lt;24),HLOOKUP(D$29,$C$8:$N$10,2,FALSE),HLOOKUP(D$29,$C$8:$N$10,3,FALSE))),IF(AND($A49&gt;6,$A49&lt;23),HLOOKUP(D$29,$C$8:$N$10,2,FALSE),HLOOKUP(D$29,$C$8:$N$10,3,FALSE)))*'Historical 00 Scalers WE'!D24</f>
        <v>55.665853151526434</v>
      </c>
      <c r="E108" s="22">
        <f>IF(L20="East",(IF(AND($A49&gt;7,$A49&lt;24),HLOOKUP(E$29,$C$8:$N$10,2,FALSE),HLOOKUP(E$29,$C$8:$N$10,3,FALSE))),IF(AND($A49&gt;6,$A49&lt;23),HLOOKUP(E$29,$C$8:$N$10,2,FALSE),HLOOKUP(E$29,$C$8:$N$10,3,FALSE)))*'Historical 00 Scalers WE'!E24</f>
        <v>61.850503861153904</v>
      </c>
      <c r="F108" s="22">
        <f>IF(M20="East",(IF(AND($A49&gt;7,$A49&lt;24),HLOOKUP(F$29,$C$8:$N$10,2,FALSE),HLOOKUP(F$29,$C$8:$N$10,3,FALSE))),IF(AND($A49&gt;6,$A49&lt;23),HLOOKUP(F$29,$C$8:$N$10,2,FALSE),HLOOKUP(F$29,$C$8:$N$10,3,FALSE)))*'Historical 00 Scalers WE'!F24</f>
        <v>55.177855849932634</v>
      </c>
      <c r="G108" s="22">
        <f>IF(N20="East",(IF(AND($A49&gt;7,$A49&lt;24),HLOOKUP(G$29,$C$8:$N$10,2,FALSE),HLOOKUP(G$29,$C$8:$N$10,3,FALSE))),IF(AND($A49&gt;6,$A49&lt;23),HLOOKUP(G$29,$C$8:$N$10,2,FALSE),HLOOKUP(G$29,$C$8:$N$10,3,FALSE)))*'Historical 00 Scalers WE'!G24</f>
        <v>53.089084955793574</v>
      </c>
      <c r="H108" s="22">
        <f>IF(O20="East",(IF(AND($A49&gt;7,$A49&lt;24),HLOOKUP(H$29,$C$8:$N$10,2,FALSE),HLOOKUP(H$29,$C$8:$N$10,3,FALSE))),IF(AND($A49&gt;6,$A49&lt;23),HLOOKUP(H$29,$C$8:$N$10,2,FALSE),HLOOKUP(H$29,$C$8:$N$10,3,FALSE)))*'Historical 00 Scalers WE'!H24</f>
        <v>61.150823782422428</v>
      </c>
      <c r="I108" s="22">
        <f>IF(P20="East",(IF(AND($A49&gt;7,$A49&lt;24),HLOOKUP(I$29,$C$8:$N$10,2,FALSE),HLOOKUP(I$29,$C$8:$N$10,3,FALSE))),IF(AND($A49&gt;6,$A49&lt;23),HLOOKUP(I$29,$C$8:$N$10,2,FALSE),HLOOKUP(I$29,$C$8:$N$10,3,FALSE)))*'Historical 00 Scalers WE'!I24</f>
        <v>65.896444210266964</v>
      </c>
      <c r="J108" s="22">
        <f>IF(Q20="East",(IF(AND($A49&gt;7,$A49&lt;24),HLOOKUP(J$29,$C$8:$N$10,2,FALSE),HLOOKUP(J$29,$C$8:$N$10,3,FALSE))),IF(AND($A49&gt;6,$A49&lt;23),HLOOKUP(J$29,$C$8:$N$10,2,FALSE),HLOOKUP(J$29,$C$8:$N$10,3,FALSE)))*'Historical 00 Scalers WE'!J24</f>
        <v>65.629574885159258</v>
      </c>
      <c r="K108" s="22">
        <f>IF(R20="East",(IF(AND($A49&gt;7,$A49&lt;24),HLOOKUP(K$29,$C$8:$N$10,2,FALSE),HLOOKUP(K$29,$C$8:$N$10,3,FALSE))),IF(AND($A49&gt;6,$A49&lt;23),HLOOKUP(K$29,$C$8:$N$10,2,FALSE),HLOOKUP(K$29,$C$8:$N$10,3,FALSE)))*'Historical 00 Scalers WE'!K24</f>
        <v>53.584673649086291</v>
      </c>
      <c r="L108" s="22">
        <f>IF(S20="East",(IF(AND($A49&gt;7,$A49&lt;24),HLOOKUP(L$29,$C$8:$N$10,2,FALSE),HLOOKUP(L$29,$C$8:$N$10,3,FALSE))),IF(AND($A49&gt;6,$A49&lt;23),HLOOKUP(L$29,$C$8:$N$10,2,FALSE),HLOOKUP(L$29,$C$8:$N$10,3,FALSE)))*'Historical 00 Scalers WE'!L24</f>
        <v>53.961853771393585</v>
      </c>
      <c r="M108" s="22">
        <f>IF(T20="East",(IF(AND($A49&gt;7,$A49&lt;24),HLOOKUP(M$29,$C$8:$N$10,2,FALSE),HLOOKUP(M$29,$C$8:$N$10,3,FALSE))),IF(AND($A49&gt;6,$A49&lt;23),HLOOKUP(M$29,$C$8:$N$10,2,FALSE),HLOOKUP(M$29,$C$8:$N$10,3,FALSE)))*'Historical 00 Scalers WE'!M24</f>
        <v>56.336954599925349</v>
      </c>
      <c r="N108" s="22">
        <f>IF(U20="East",(IF(AND($A49&gt;7,$A49&lt;24),HLOOKUP(N$29,$C$8:$N$10,2,FALSE),HLOOKUP(N$29,$C$8:$N$10,3,FALSE))),IF(AND($A49&gt;6,$A49&lt;23),HLOOKUP(N$29,$C$8:$N$10,2,FALSE),HLOOKUP(N$29,$C$8:$N$10,3,FALSE)))*'Historical 00 Scalers WE'!N24</f>
        <v>50.419438701913265</v>
      </c>
    </row>
    <row r="109" spans="1:14" x14ac:dyDescent="0.25">
      <c r="A109" s="2">
        <v>20</v>
      </c>
      <c r="C109" s="22">
        <f>IF(J21="East",(IF(AND($A50&gt;7,$A50&lt;24),HLOOKUP(C$29,$C$8:$N$10,2,FALSE),HLOOKUP(C$29,$C$8:$N$10,3,FALSE))),IF(AND($A50&gt;6,$A50&lt;23),HLOOKUP(C$29,$C$8:$N$10,2,FALSE),HLOOKUP(C$29,$C$8:$N$10,3,FALSE)))*'Historical 00 Scalers WE'!C25</f>
        <v>56.822223487359736</v>
      </c>
      <c r="D109" s="22">
        <f>IF(K21="East",(IF(AND($A50&gt;7,$A50&lt;24),HLOOKUP(D$29,$C$8:$N$10,2,FALSE),HLOOKUP(D$29,$C$8:$N$10,3,FALSE))),IF(AND($A50&gt;6,$A50&lt;23),HLOOKUP(D$29,$C$8:$N$10,2,FALSE),HLOOKUP(D$29,$C$8:$N$10,3,FALSE)))*'Historical 00 Scalers WE'!D25</f>
        <v>53.372163707807829</v>
      </c>
      <c r="E109" s="22">
        <f>IF(L21="East",(IF(AND($A50&gt;7,$A50&lt;24),HLOOKUP(E$29,$C$8:$N$10,2,FALSE),HLOOKUP(E$29,$C$8:$N$10,3,FALSE))),IF(AND($A50&gt;6,$A50&lt;23),HLOOKUP(E$29,$C$8:$N$10,2,FALSE),HLOOKUP(E$29,$C$8:$N$10,3,FALSE)))*'Historical 00 Scalers WE'!E25</f>
        <v>61.123356257587858</v>
      </c>
      <c r="F109" s="22">
        <f>IF(M21="East",(IF(AND($A50&gt;7,$A50&lt;24),HLOOKUP(F$29,$C$8:$N$10,2,FALSE),HLOOKUP(F$29,$C$8:$N$10,3,FALSE))),IF(AND($A50&gt;6,$A50&lt;23),HLOOKUP(F$29,$C$8:$N$10,2,FALSE),HLOOKUP(F$29,$C$8:$N$10,3,FALSE)))*'Historical 00 Scalers WE'!F25</f>
        <v>60.587083675964905</v>
      </c>
      <c r="G109" s="22">
        <f>IF(N21="East",(IF(AND($A50&gt;7,$A50&lt;24),HLOOKUP(G$29,$C$8:$N$10,2,FALSE),HLOOKUP(G$29,$C$8:$N$10,3,FALSE))),IF(AND($A50&gt;6,$A50&lt;23),HLOOKUP(G$29,$C$8:$N$10,2,FALSE),HLOOKUP(G$29,$C$8:$N$10,3,FALSE)))*'Historical 00 Scalers WE'!G25</f>
        <v>55.696830185185185</v>
      </c>
      <c r="H109" s="22">
        <f>IF(O21="East",(IF(AND($A50&gt;7,$A50&lt;24),HLOOKUP(H$29,$C$8:$N$10,2,FALSE),HLOOKUP(H$29,$C$8:$N$10,3,FALSE))),IF(AND($A50&gt;6,$A50&lt;23),HLOOKUP(H$29,$C$8:$N$10,2,FALSE),HLOOKUP(H$29,$C$8:$N$10,3,FALSE)))*'Historical 00 Scalers WE'!H25</f>
        <v>55.411379442765572</v>
      </c>
      <c r="I109" s="22">
        <f>IF(P21="East",(IF(AND($A50&gt;7,$A50&lt;24),HLOOKUP(I$29,$C$8:$N$10,2,FALSE),HLOOKUP(I$29,$C$8:$N$10,3,FALSE))),IF(AND($A50&gt;6,$A50&lt;23),HLOOKUP(I$29,$C$8:$N$10,2,FALSE),HLOOKUP(I$29,$C$8:$N$10,3,FALSE)))*'Historical 00 Scalers WE'!I25</f>
        <v>55.790191174454087</v>
      </c>
      <c r="J109" s="22">
        <f>IF(Q21="East",(IF(AND($A50&gt;7,$A50&lt;24),HLOOKUP(J$29,$C$8:$N$10,2,FALSE),HLOOKUP(J$29,$C$8:$N$10,3,FALSE))),IF(AND($A50&gt;6,$A50&lt;23),HLOOKUP(J$29,$C$8:$N$10,2,FALSE),HLOOKUP(J$29,$C$8:$N$10,3,FALSE)))*'Historical 00 Scalers WE'!J25</f>
        <v>61.594091828011429</v>
      </c>
      <c r="K109" s="22">
        <f>IF(R21="East",(IF(AND($A50&gt;7,$A50&lt;24),HLOOKUP(K$29,$C$8:$N$10,2,FALSE),HLOOKUP(K$29,$C$8:$N$10,3,FALSE))),IF(AND($A50&gt;6,$A50&lt;23),HLOOKUP(K$29,$C$8:$N$10,2,FALSE),HLOOKUP(K$29,$C$8:$N$10,3,FALSE)))*'Historical 00 Scalers WE'!K25</f>
        <v>57.480131271888382</v>
      </c>
      <c r="L109" s="22">
        <f>IF(S21="East",(IF(AND($A50&gt;7,$A50&lt;24),HLOOKUP(L$29,$C$8:$N$10,2,FALSE),HLOOKUP(L$29,$C$8:$N$10,3,FALSE))),IF(AND($A50&gt;6,$A50&lt;23),HLOOKUP(L$29,$C$8:$N$10,2,FALSE),HLOOKUP(L$29,$C$8:$N$10,3,FALSE)))*'Historical 00 Scalers WE'!L25</f>
        <v>54.641188730724565</v>
      </c>
      <c r="M109" s="22">
        <f>IF(T21="East",(IF(AND($A50&gt;7,$A50&lt;24),HLOOKUP(M$29,$C$8:$N$10,2,FALSE),HLOOKUP(M$29,$C$8:$N$10,3,FALSE))),IF(AND($A50&gt;6,$A50&lt;23),HLOOKUP(M$29,$C$8:$N$10,2,FALSE),HLOOKUP(M$29,$C$8:$N$10,3,FALSE)))*'Historical 00 Scalers WE'!M25</f>
        <v>54.007818792605548</v>
      </c>
      <c r="N109" s="22">
        <f>IF(U21="East",(IF(AND($A50&gt;7,$A50&lt;24),HLOOKUP(N$29,$C$8:$N$10,2,FALSE),HLOOKUP(N$29,$C$8:$N$10,3,FALSE))),IF(AND($A50&gt;6,$A50&lt;23),HLOOKUP(N$29,$C$8:$N$10,2,FALSE),HLOOKUP(N$29,$C$8:$N$10,3,FALSE)))*'Historical 00 Scalers WE'!N25</f>
        <v>49.458994705401352</v>
      </c>
    </row>
    <row r="110" spans="1:14" x14ac:dyDescent="0.25">
      <c r="A110" s="2">
        <v>21</v>
      </c>
      <c r="C110" s="22">
        <f>IF(J22="East",(IF(AND($A51&gt;7,$A51&lt;24),HLOOKUP(C$29,$C$8:$N$10,2,FALSE),HLOOKUP(C$29,$C$8:$N$10,3,FALSE))),IF(AND($A51&gt;6,$A51&lt;23),HLOOKUP(C$29,$C$8:$N$10,2,FALSE),HLOOKUP(C$29,$C$8:$N$10,3,FALSE)))*'Historical 00 Scalers WE'!C26</f>
        <v>55.747474585821223</v>
      </c>
      <c r="D110" s="22">
        <f>IF(K22="East",(IF(AND($A51&gt;7,$A51&lt;24),HLOOKUP(D$29,$C$8:$N$10,2,FALSE),HLOOKUP(D$29,$C$8:$N$10,3,FALSE))),IF(AND($A51&gt;6,$A51&lt;23),HLOOKUP(D$29,$C$8:$N$10,2,FALSE),HLOOKUP(D$29,$C$8:$N$10,3,FALSE)))*'Historical 00 Scalers WE'!D26</f>
        <v>52.522717091274032</v>
      </c>
      <c r="E110" s="22">
        <f>IF(L22="East",(IF(AND($A51&gt;7,$A51&lt;24),HLOOKUP(E$29,$C$8:$N$10,2,FALSE),HLOOKUP(E$29,$C$8:$N$10,3,FALSE))),IF(AND($A51&gt;6,$A51&lt;23),HLOOKUP(E$29,$C$8:$N$10,2,FALSE),HLOOKUP(E$29,$C$8:$N$10,3,FALSE)))*'Historical 00 Scalers WE'!E26</f>
        <v>57.882938275483461</v>
      </c>
      <c r="F110" s="22">
        <f>IF(M22="East",(IF(AND($A51&gt;7,$A51&lt;24),HLOOKUP(F$29,$C$8:$N$10,2,FALSE),HLOOKUP(F$29,$C$8:$N$10,3,FALSE))),IF(AND($A51&gt;6,$A51&lt;23),HLOOKUP(F$29,$C$8:$N$10,2,FALSE),HLOOKUP(F$29,$C$8:$N$10,3,FALSE)))*'Historical 00 Scalers WE'!F26</f>
        <v>62.151826541670232</v>
      </c>
      <c r="G110" s="22">
        <f>IF(N22="East",(IF(AND($A51&gt;7,$A51&lt;24),HLOOKUP(G$29,$C$8:$N$10,2,FALSE),HLOOKUP(G$29,$C$8:$N$10,3,FALSE))),IF(AND($A51&gt;6,$A51&lt;23),HLOOKUP(G$29,$C$8:$N$10,2,FALSE),HLOOKUP(G$29,$C$8:$N$10,3,FALSE)))*'Historical 00 Scalers WE'!G26</f>
        <v>61.072482837608298</v>
      </c>
      <c r="H110" s="22">
        <f>IF(O22="East",(IF(AND($A51&gt;7,$A51&lt;24),HLOOKUP(H$29,$C$8:$N$10,2,FALSE),HLOOKUP(H$29,$C$8:$N$10,3,FALSE))),IF(AND($A51&gt;6,$A51&lt;23),HLOOKUP(H$29,$C$8:$N$10,2,FALSE),HLOOKUP(H$29,$C$8:$N$10,3,FALSE)))*'Historical 00 Scalers WE'!H26</f>
        <v>57.749676606928688</v>
      </c>
      <c r="I110" s="22">
        <f>IF(P22="East",(IF(AND($A51&gt;7,$A51&lt;24),HLOOKUP(I$29,$C$8:$N$10,2,FALSE),HLOOKUP(I$29,$C$8:$N$10,3,FALSE))),IF(AND($A51&gt;6,$A51&lt;23),HLOOKUP(I$29,$C$8:$N$10,2,FALSE),HLOOKUP(I$29,$C$8:$N$10,3,FALSE)))*'Historical 00 Scalers WE'!I26</f>
        <v>58.473838140666466</v>
      </c>
      <c r="J110" s="22">
        <f>IF(Q22="East",(IF(AND($A51&gt;7,$A51&lt;24),HLOOKUP(J$29,$C$8:$N$10,2,FALSE),HLOOKUP(J$29,$C$8:$N$10,3,FALSE))),IF(AND($A51&gt;6,$A51&lt;23),HLOOKUP(J$29,$C$8:$N$10,2,FALSE),HLOOKUP(J$29,$C$8:$N$10,3,FALSE)))*'Historical 00 Scalers WE'!J26</f>
        <v>64.322541773066817</v>
      </c>
      <c r="K110" s="22">
        <f>IF(R22="East",(IF(AND($A51&gt;7,$A51&lt;24),HLOOKUP(K$29,$C$8:$N$10,2,FALSE),HLOOKUP(K$29,$C$8:$N$10,3,FALSE))),IF(AND($A51&gt;6,$A51&lt;23),HLOOKUP(K$29,$C$8:$N$10,2,FALSE),HLOOKUP(K$29,$C$8:$N$10,3,FALSE)))*'Historical 00 Scalers WE'!K26</f>
        <v>54.487000052756784</v>
      </c>
      <c r="L110" s="22">
        <f>IF(S22="East",(IF(AND($A51&gt;7,$A51&lt;24),HLOOKUP(L$29,$C$8:$N$10,2,FALSE),HLOOKUP(L$29,$C$8:$N$10,3,FALSE))),IF(AND($A51&gt;6,$A51&lt;23),HLOOKUP(L$29,$C$8:$N$10,2,FALSE),HLOOKUP(L$29,$C$8:$N$10,3,FALSE)))*'Historical 00 Scalers WE'!L26</f>
        <v>55.651356756377744</v>
      </c>
      <c r="M110" s="22">
        <f>IF(T22="East",(IF(AND($A51&gt;7,$A51&lt;24),HLOOKUP(M$29,$C$8:$N$10,2,FALSE),HLOOKUP(M$29,$C$8:$N$10,3,FALSE))),IF(AND($A51&gt;6,$A51&lt;23),HLOOKUP(M$29,$C$8:$N$10,2,FALSE),HLOOKUP(M$29,$C$8:$N$10,3,FALSE)))*'Historical 00 Scalers WE'!M26</f>
        <v>53.116712178064162</v>
      </c>
      <c r="N110" s="22">
        <f>IF(U22="East",(IF(AND($A51&gt;7,$A51&lt;24),HLOOKUP(N$29,$C$8:$N$10,2,FALSE),HLOOKUP(N$29,$C$8:$N$10,3,FALSE))),IF(AND($A51&gt;6,$A51&lt;23),HLOOKUP(N$29,$C$8:$N$10,2,FALSE),HLOOKUP(N$29,$C$8:$N$10,3,FALSE)))*'Historical 00 Scalers WE'!N26</f>
        <v>51.576698332839811</v>
      </c>
    </row>
    <row r="111" spans="1:14" x14ac:dyDescent="0.25">
      <c r="A111" s="2">
        <v>22</v>
      </c>
      <c r="C111" s="22">
        <f>IF(J23="East",(IF(AND($A52&gt;7,$A52&lt;24),HLOOKUP(C$29,$C$8:$N$10,2,FALSE),HLOOKUP(C$29,$C$8:$N$10,3,FALSE))),IF(AND($A52&gt;6,$A52&lt;23),HLOOKUP(C$29,$C$8:$N$10,2,FALSE),HLOOKUP(C$29,$C$8:$N$10,3,FALSE)))*'Historical 00 Scalers WE'!C27</f>
        <v>53.294028950252702</v>
      </c>
      <c r="D111" s="22">
        <f>IF(K23="East",(IF(AND($A52&gt;7,$A52&lt;24),HLOOKUP(D$29,$C$8:$N$10,2,FALSE),HLOOKUP(D$29,$C$8:$N$10,3,FALSE))),IF(AND($A52&gt;6,$A52&lt;23),HLOOKUP(D$29,$C$8:$N$10,2,FALSE),HLOOKUP(D$29,$C$8:$N$10,3,FALSE)))*'Historical 00 Scalers WE'!D27</f>
        <v>52.261947382812536</v>
      </c>
      <c r="E111" s="22">
        <f>IF(L23="East",(IF(AND($A52&gt;7,$A52&lt;24),HLOOKUP(E$29,$C$8:$N$10,2,FALSE),HLOOKUP(E$29,$C$8:$N$10,3,FALSE))),IF(AND($A52&gt;6,$A52&lt;23),HLOOKUP(E$29,$C$8:$N$10,2,FALSE),HLOOKUP(E$29,$C$8:$N$10,3,FALSE)))*'Historical 00 Scalers WE'!E27</f>
        <v>54.823605047689547</v>
      </c>
      <c r="F111" s="22">
        <f>IF(M23="East",(IF(AND($A52&gt;7,$A52&lt;24),HLOOKUP(F$29,$C$8:$N$10,2,FALSE),HLOOKUP(F$29,$C$8:$N$10,3,FALSE))),IF(AND($A52&gt;6,$A52&lt;23),HLOOKUP(F$29,$C$8:$N$10,2,FALSE),HLOOKUP(F$29,$C$8:$N$10,3,FALSE)))*'Historical 00 Scalers WE'!F27</f>
        <v>58.750769391610255</v>
      </c>
      <c r="G111" s="22">
        <f>IF(N23="East",(IF(AND($A52&gt;7,$A52&lt;24),HLOOKUP(G$29,$C$8:$N$10,2,FALSE),HLOOKUP(G$29,$C$8:$N$10,3,FALSE))),IF(AND($A52&gt;6,$A52&lt;23),HLOOKUP(G$29,$C$8:$N$10,2,FALSE),HLOOKUP(G$29,$C$8:$N$10,3,FALSE)))*'Historical 00 Scalers WE'!G27</f>
        <v>55.422696425908782</v>
      </c>
      <c r="H111" s="22">
        <f>IF(O23="East",(IF(AND($A52&gt;7,$A52&lt;24),HLOOKUP(H$29,$C$8:$N$10,2,FALSE),HLOOKUP(H$29,$C$8:$N$10,3,FALSE))),IF(AND($A52&gt;6,$A52&lt;23),HLOOKUP(H$29,$C$8:$N$10,2,FALSE),HLOOKUP(H$29,$C$8:$N$10,3,FALSE)))*'Historical 00 Scalers WE'!H27</f>
        <v>53.289265676252576</v>
      </c>
      <c r="I111" s="22">
        <f>IF(P23="East",(IF(AND($A52&gt;7,$A52&lt;24),HLOOKUP(I$29,$C$8:$N$10,2,FALSE),HLOOKUP(I$29,$C$8:$N$10,3,FALSE))),IF(AND($A52&gt;6,$A52&lt;23),HLOOKUP(I$29,$C$8:$N$10,2,FALSE),HLOOKUP(I$29,$C$8:$N$10,3,FALSE)))*'Historical 00 Scalers WE'!I27</f>
        <v>53.300318297614048</v>
      </c>
      <c r="J111" s="22">
        <f>IF(Q23="East",(IF(AND($A52&gt;7,$A52&lt;24),HLOOKUP(J$29,$C$8:$N$10,2,FALSE),HLOOKUP(J$29,$C$8:$N$10,3,FALSE))),IF(AND($A52&gt;6,$A52&lt;23),HLOOKUP(J$29,$C$8:$N$10,2,FALSE),HLOOKUP(J$29,$C$8:$N$10,3,FALSE)))*'Historical 00 Scalers WE'!J27</f>
        <v>57.641011171637594</v>
      </c>
      <c r="K111" s="22">
        <f>IF(R23="East",(IF(AND($A52&gt;7,$A52&lt;24),HLOOKUP(K$29,$C$8:$N$10,2,FALSE),HLOOKUP(K$29,$C$8:$N$10,3,FALSE))),IF(AND($A52&gt;6,$A52&lt;23),HLOOKUP(K$29,$C$8:$N$10,2,FALSE),HLOOKUP(K$29,$C$8:$N$10,3,FALSE)))*'Historical 00 Scalers WE'!K27</f>
        <v>47.39701633351131</v>
      </c>
      <c r="L111" s="22">
        <f>IF(S23="East",(IF(AND($A52&gt;7,$A52&lt;24),HLOOKUP(L$29,$C$8:$N$10,2,FALSE),HLOOKUP(L$29,$C$8:$N$10,3,FALSE))),IF(AND($A52&gt;6,$A52&lt;23),HLOOKUP(L$29,$C$8:$N$10,2,FALSE),HLOOKUP(L$29,$C$8:$N$10,3,FALSE)))*'Historical 00 Scalers WE'!L27</f>
        <v>50.228353871540222</v>
      </c>
      <c r="M111" s="22">
        <f>IF(T23="East",(IF(AND($A52&gt;7,$A52&lt;24),HLOOKUP(M$29,$C$8:$N$10,2,FALSE),HLOOKUP(M$29,$C$8:$N$10,3,FALSE))),IF(AND($A52&gt;6,$A52&lt;23),HLOOKUP(M$29,$C$8:$N$10,2,FALSE),HLOOKUP(M$29,$C$8:$N$10,3,FALSE)))*'Historical 00 Scalers WE'!M27</f>
        <v>52.629511030784037</v>
      </c>
      <c r="N111" s="22">
        <f>IF(U23="East",(IF(AND($A52&gt;7,$A52&lt;24),HLOOKUP(N$29,$C$8:$N$10,2,FALSE),HLOOKUP(N$29,$C$8:$N$10,3,FALSE))),IF(AND($A52&gt;6,$A52&lt;23),HLOOKUP(N$29,$C$8:$N$10,2,FALSE),HLOOKUP(N$29,$C$8:$N$10,3,FALSE)))*'Historical 00 Scalers WE'!N27</f>
        <v>54.587203316390976</v>
      </c>
    </row>
    <row r="112" spans="1:14" x14ac:dyDescent="0.25">
      <c r="A112" s="2">
        <v>23</v>
      </c>
      <c r="C112" s="22">
        <f>IF(J24="East",(IF(AND($A53&gt;7,$A53&lt;24),HLOOKUP(C$29,$C$8:$N$10,2,FALSE),HLOOKUP(C$29,$C$8:$N$10,3,FALSE))),IF(AND($A53&gt;6,$A53&lt;23),HLOOKUP(C$29,$C$8:$N$10,2,FALSE),HLOOKUP(C$29,$C$8:$N$10,3,FALSE)))*'Historical 00 Scalers WE'!C28</f>
        <v>50.362501253841629</v>
      </c>
      <c r="D112" s="22">
        <f>IF(K24="East",(IF(AND($A53&gt;7,$A53&lt;24),HLOOKUP(D$29,$C$8:$N$10,2,FALSE),HLOOKUP(D$29,$C$8:$N$10,3,FALSE))),IF(AND($A53&gt;6,$A53&lt;23),HLOOKUP(D$29,$C$8:$N$10,2,FALSE),HLOOKUP(D$29,$C$8:$N$10,3,FALSE)))*'Historical 00 Scalers WE'!D28</f>
        <v>49.90946892503414</v>
      </c>
      <c r="E112" s="22">
        <f>IF(L24="East",(IF(AND($A53&gt;7,$A53&lt;24),HLOOKUP(E$29,$C$8:$N$10,2,FALSE),HLOOKUP(E$29,$C$8:$N$10,3,FALSE))),IF(AND($A53&gt;6,$A53&lt;23),HLOOKUP(E$29,$C$8:$N$10,2,FALSE),HLOOKUP(E$29,$C$8:$N$10,3,FALSE)))*'Historical 00 Scalers WE'!E28</f>
        <v>53.427139093395994</v>
      </c>
      <c r="F112" s="22">
        <f>IF(M24="East",(IF(AND($A53&gt;7,$A53&lt;24),HLOOKUP(F$29,$C$8:$N$10,2,FALSE),HLOOKUP(F$29,$C$8:$N$10,3,FALSE))),IF(AND($A53&gt;6,$A53&lt;23),HLOOKUP(F$29,$C$8:$N$10,2,FALSE),HLOOKUP(F$29,$C$8:$N$10,3,FALSE)))*'Historical 00 Scalers WE'!F28</f>
        <v>54.541787271068578</v>
      </c>
      <c r="G112" s="22">
        <f>IF(N24="East",(IF(AND($A53&gt;7,$A53&lt;24),HLOOKUP(G$29,$C$8:$N$10,2,FALSE),HLOOKUP(G$29,$C$8:$N$10,3,FALSE))),IF(AND($A53&gt;6,$A53&lt;23),HLOOKUP(G$29,$C$8:$N$10,2,FALSE),HLOOKUP(G$29,$C$8:$N$10,3,FALSE)))*'Historical 00 Scalers WE'!G28</f>
        <v>54.939757245272183</v>
      </c>
      <c r="H112" s="22">
        <f>IF(O24="East",(IF(AND($A53&gt;7,$A53&lt;24),HLOOKUP(H$29,$C$8:$N$10,2,FALSE),HLOOKUP(H$29,$C$8:$N$10,3,FALSE))),IF(AND($A53&gt;6,$A53&lt;23),HLOOKUP(H$29,$C$8:$N$10,2,FALSE),HLOOKUP(H$29,$C$8:$N$10,3,FALSE)))*'Historical 00 Scalers WE'!H28</f>
        <v>48.068277664622244</v>
      </c>
      <c r="I112" s="22">
        <f>IF(P24="East",(IF(AND($A53&gt;7,$A53&lt;24),HLOOKUP(I$29,$C$8:$N$10,2,FALSE),HLOOKUP(I$29,$C$8:$N$10,3,FALSE))),IF(AND($A53&gt;6,$A53&lt;23),HLOOKUP(I$29,$C$8:$N$10,2,FALSE),HLOOKUP(I$29,$C$8:$N$10,3,FALSE)))*'Historical 00 Scalers WE'!I28</f>
        <v>47.947207815771826</v>
      </c>
      <c r="J112" s="22">
        <f>IF(Q24="East",(IF(AND($A53&gt;7,$A53&lt;24),HLOOKUP(J$29,$C$8:$N$10,2,FALSE),HLOOKUP(J$29,$C$8:$N$10,3,FALSE))),IF(AND($A53&gt;6,$A53&lt;23),HLOOKUP(J$29,$C$8:$N$10,2,FALSE),HLOOKUP(J$29,$C$8:$N$10,3,FALSE)))*'Historical 00 Scalers WE'!J28</f>
        <v>41.415523498590737</v>
      </c>
      <c r="K112" s="22">
        <f>IF(R24="East",(IF(AND($A53&gt;7,$A53&lt;24),HLOOKUP(K$29,$C$8:$N$10,2,FALSE),HLOOKUP(K$29,$C$8:$N$10,3,FALSE))),IF(AND($A53&gt;6,$A53&lt;23),HLOOKUP(K$29,$C$8:$N$10,2,FALSE),HLOOKUP(K$29,$C$8:$N$10,3,FALSE)))*'Historical 00 Scalers WE'!K28</f>
        <v>49.537062058344226</v>
      </c>
      <c r="L112" s="22">
        <f>IF(S24="East",(IF(AND($A53&gt;7,$A53&lt;24),HLOOKUP(L$29,$C$8:$N$10,2,FALSE),HLOOKUP(L$29,$C$8:$N$10,3,FALSE))),IF(AND($A53&gt;6,$A53&lt;23),HLOOKUP(L$29,$C$8:$N$10,2,FALSE),HLOOKUP(L$29,$C$8:$N$10,3,FALSE)))*'Historical 00 Scalers WE'!L28</f>
        <v>56.710648310455106</v>
      </c>
      <c r="M112" s="22">
        <f>IF(T24="East",(IF(AND($A53&gt;7,$A53&lt;24),HLOOKUP(M$29,$C$8:$N$10,2,FALSE),HLOOKUP(M$29,$C$8:$N$10,3,FALSE))),IF(AND($A53&gt;6,$A53&lt;23),HLOOKUP(M$29,$C$8:$N$10,2,FALSE),HLOOKUP(M$29,$C$8:$N$10,3,FALSE)))*'Historical 00 Scalers WE'!M28</f>
        <v>51.321926016148367</v>
      </c>
      <c r="N112" s="22">
        <f>IF(U24="East",(IF(AND($A53&gt;7,$A53&lt;24),HLOOKUP(N$29,$C$8:$N$10,2,FALSE),HLOOKUP(N$29,$C$8:$N$10,3,FALSE))),IF(AND($A53&gt;6,$A53&lt;23),HLOOKUP(N$29,$C$8:$N$10,2,FALSE),HLOOKUP(N$29,$C$8:$N$10,3,FALSE)))*'Historical 00 Scalers WE'!N28</f>
        <v>55.361426308912243</v>
      </c>
    </row>
    <row r="113" spans="1:14" x14ac:dyDescent="0.25">
      <c r="A113" s="2">
        <v>24</v>
      </c>
      <c r="C113" s="22">
        <f>IF(J25="East",(IF(AND($A54&gt;7,$A54&lt;24),HLOOKUP(C$29,$C$8:$N$10,2,FALSE),HLOOKUP(C$29,$C$8:$N$10,3,FALSE))),IF(AND($A54&gt;6,$A54&lt;23),HLOOKUP(C$29,$C$8:$N$10,2,FALSE),HLOOKUP(C$29,$C$8:$N$10,3,FALSE)))*'Historical 00 Scalers WE'!C29</f>
        <v>46.686268136103479</v>
      </c>
      <c r="D113" s="22">
        <f>IF(K25="East",(IF(AND($A54&gt;7,$A54&lt;24),HLOOKUP(D$29,$C$8:$N$10,2,FALSE),HLOOKUP(D$29,$C$8:$N$10,3,FALSE))),IF(AND($A54&gt;6,$A54&lt;23),HLOOKUP(D$29,$C$8:$N$10,2,FALSE),HLOOKUP(D$29,$C$8:$N$10,3,FALSE)))*'Historical 00 Scalers WE'!D29</f>
        <v>46.913982894145285</v>
      </c>
      <c r="E113" s="22">
        <f>IF(L25="East",(IF(AND($A54&gt;7,$A54&lt;24),HLOOKUP(E$29,$C$8:$N$10,2,FALSE),HLOOKUP(E$29,$C$8:$N$10,3,FALSE))),IF(AND($A54&gt;6,$A54&lt;23),HLOOKUP(E$29,$C$8:$N$10,2,FALSE),HLOOKUP(E$29,$C$8:$N$10,3,FALSE)))*'Historical 00 Scalers WE'!E29</f>
        <v>45.10644887486572</v>
      </c>
      <c r="F113" s="22">
        <f>IF(M25="East",(IF(AND($A54&gt;7,$A54&lt;24),HLOOKUP(F$29,$C$8:$N$10,2,FALSE),HLOOKUP(F$29,$C$8:$N$10,3,FALSE))),IF(AND($A54&gt;6,$A54&lt;23),HLOOKUP(F$29,$C$8:$N$10,2,FALSE),HLOOKUP(F$29,$C$8:$N$10,3,FALSE)))*'Historical 00 Scalers WE'!F29</f>
        <v>42.885083950243697</v>
      </c>
      <c r="G113" s="22">
        <f>IF(N25="East",(IF(AND($A54&gt;7,$A54&lt;24),HLOOKUP(G$29,$C$8:$N$10,2,FALSE),HLOOKUP(G$29,$C$8:$N$10,3,FALSE))),IF(AND($A54&gt;6,$A54&lt;23),HLOOKUP(G$29,$C$8:$N$10,2,FALSE),HLOOKUP(G$29,$C$8:$N$10,3,FALSE)))*'Historical 00 Scalers WE'!G29</f>
        <v>48.103990228000391</v>
      </c>
      <c r="H113" s="22">
        <f>IF(O25="East",(IF(AND($A54&gt;7,$A54&lt;24),HLOOKUP(H$29,$C$8:$N$10,2,FALSE),HLOOKUP(H$29,$C$8:$N$10,3,FALSE))),IF(AND($A54&gt;6,$A54&lt;23),HLOOKUP(H$29,$C$8:$N$10,2,FALSE),HLOOKUP(H$29,$C$8:$N$10,3,FALSE)))*'Historical 00 Scalers WE'!H29</f>
        <v>41.453980676476469</v>
      </c>
      <c r="I113" s="22">
        <f>IF(P25="East",(IF(AND($A54&gt;7,$A54&lt;24),HLOOKUP(I$29,$C$8:$N$10,2,FALSE),HLOOKUP(I$29,$C$8:$N$10,3,FALSE))),IF(AND($A54&gt;6,$A54&lt;23),HLOOKUP(I$29,$C$8:$N$10,2,FALSE),HLOOKUP(I$29,$C$8:$N$10,3,FALSE)))*'Historical 00 Scalers WE'!I29</f>
        <v>41.978179664344907</v>
      </c>
      <c r="J113" s="22">
        <f>IF(Q25="East",(IF(AND($A54&gt;7,$A54&lt;24),HLOOKUP(J$29,$C$8:$N$10,2,FALSE),HLOOKUP(J$29,$C$8:$N$10,3,FALSE))),IF(AND($A54&gt;6,$A54&lt;23),HLOOKUP(J$29,$C$8:$N$10,2,FALSE),HLOOKUP(J$29,$C$8:$N$10,3,FALSE)))*'Historical 00 Scalers WE'!J29</f>
        <v>38.912605322309574</v>
      </c>
      <c r="K113" s="22">
        <f>IF(R25="East",(IF(AND($A54&gt;7,$A54&lt;24),HLOOKUP(K$29,$C$8:$N$10,2,FALSE),HLOOKUP(K$29,$C$8:$N$10,3,FALSE))),IF(AND($A54&gt;6,$A54&lt;23),HLOOKUP(K$29,$C$8:$N$10,2,FALSE),HLOOKUP(K$29,$C$8:$N$10,3,FALSE)))*'Historical 00 Scalers WE'!K29</f>
        <v>46.536858536250783</v>
      </c>
      <c r="L113" s="22">
        <f>IF(S25="East",(IF(AND($A54&gt;7,$A54&lt;24),HLOOKUP(L$29,$C$8:$N$10,2,FALSE),HLOOKUP(L$29,$C$8:$N$10,3,FALSE))),IF(AND($A54&gt;6,$A54&lt;23),HLOOKUP(L$29,$C$8:$N$10,2,FALSE),HLOOKUP(L$29,$C$8:$N$10,3,FALSE)))*'Historical 00 Scalers WE'!L29</f>
        <v>50.648774174516596</v>
      </c>
      <c r="M113" s="22">
        <f>IF(T25="East",(IF(AND($A54&gt;7,$A54&lt;24),HLOOKUP(M$29,$C$8:$N$10,2,FALSE),HLOOKUP(M$29,$C$8:$N$10,3,FALSE))),IF(AND($A54&gt;6,$A54&lt;23),HLOOKUP(M$29,$C$8:$N$10,2,FALSE),HLOOKUP(M$29,$C$8:$N$10,3,FALSE)))*'Historical 00 Scalers WE'!M29</f>
        <v>50.129069013614128</v>
      </c>
      <c r="N113" s="22">
        <f>IF(U25="East",(IF(AND($A54&gt;7,$A54&lt;24),HLOOKUP(N$29,$C$8:$N$10,2,FALSE),HLOOKUP(N$29,$C$8:$N$10,3,FALSE))),IF(AND($A54&gt;6,$A54&lt;23),HLOOKUP(N$29,$C$8:$N$10,2,FALSE),HLOOKUP(N$29,$C$8:$N$10,3,FALSE)))*'Historical 00 Scalers WE'!N29</f>
        <v>54.663403158286485</v>
      </c>
    </row>
    <row r="114" spans="1:14" x14ac:dyDescent="0.25"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</row>
    <row r="115" spans="1:14" ht="15.6" x14ac:dyDescent="0.3">
      <c r="A115" s="24" t="s">
        <v>51</v>
      </c>
      <c r="B115" s="24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</row>
    <row r="116" spans="1:14" x14ac:dyDescent="0.25"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</row>
    <row r="117" spans="1:14" x14ac:dyDescent="0.25">
      <c r="C117" s="2" t="s">
        <v>0</v>
      </c>
      <c r="D117" s="2" t="s">
        <v>1</v>
      </c>
      <c r="E117" s="2" t="s">
        <v>2</v>
      </c>
      <c r="F117" s="2" t="s">
        <v>3</v>
      </c>
      <c r="G117" s="2" t="s">
        <v>4</v>
      </c>
      <c r="H117" s="2" t="s">
        <v>5</v>
      </c>
      <c r="I117" s="2" t="s">
        <v>6</v>
      </c>
      <c r="J117" s="2" t="s">
        <v>7</v>
      </c>
      <c r="K117" s="2" t="s">
        <v>8</v>
      </c>
      <c r="L117" s="2" t="s">
        <v>9</v>
      </c>
      <c r="M117" s="2" t="s">
        <v>10</v>
      </c>
      <c r="N117" s="2" t="s">
        <v>11</v>
      </c>
    </row>
    <row r="118" spans="1:14" x14ac:dyDescent="0.25">
      <c r="A118" s="2" t="s">
        <v>26</v>
      </c>
      <c r="B118" s="2"/>
    </row>
    <row r="119" spans="1:14" x14ac:dyDescent="0.25">
      <c r="A119" s="2">
        <v>1</v>
      </c>
      <c r="B119" s="2"/>
      <c r="C119" s="50">
        <f>IF(J31="East",(IF(AND($A60&gt;7,$A60&lt;24),HLOOKUP(C$29,$C$146:$N$148,2,FALSE),HLOOKUP(C$29,$C$146:$N$148,3,FALSE))),IF(AND($A60&gt;6,$A60&lt;23),HLOOKUP(C$29,$C$146:$N$148,2,FALSE),HLOOKUP(C$29,$C$146:$N$148,3,FALSE)))*'PX 99 + 00 WE'!C6</f>
        <v>45.417918651106099</v>
      </c>
      <c r="D119" s="22">
        <f>IF(K31="East",(IF(AND($A60&gt;7,$A60&lt;24),HLOOKUP(D$29,$C$146:$N$148,2,FALSE),HLOOKUP(D$29,$C$146:$N$148,3,FALSE))),IF(AND($A60&gt;6,$A60&lt;23),HLOOKUP(D$29,$C$146:$N$148,2,FALSE),HLOOKUP(D$29,$C$146:$N$148,3,FALSE)))*'PX 99 + 00 WE'!D6</f>
        <v>43.966220054192902</v>
      </c>
      <c r="E119" s="22">
        <f>IF(L31="East",(IF(AND($A60&gt;7,$A60&lt;24),HLOOKUP(E$29,$C$146:$N$148,2,FALSE),HLOOKUP(E$29,$C$146:$N$148,3,FALSE))),IF(AND($A60&gt;6,$A60&lt;23),HLOOKUP(E$29,$C$146:$N$148,2,FALSE),HLOOKUP(E$29,$C$146:$N$148,3,FALSE)))*'PX 99 + 00 WE'!E6</f>
        <v>45.199917919315709</v>
      </c>
      <c r="F119" s="22">
        <f>IF(M31="East",(IF(AND($A60&gt;7,$A60&lt;24),HLOOKUP(F$29,$C$146:$N$148,2,FALSE),HLOOKUP(F$29,$C$146:$N$148,3,FALSE))),IF(AND($A60&gt;6,$A60&lt;23),HLOOKUP(F$29,$C$146:$N$148,2,FALSE),HLOOKUP(F$29,$C$146:$N$148,3,FALSE)))*'PX 99 + 00 WE'!F6</f>
        <v>47.240011663447994</v>
      </c>
      <c r="G119" s="22">
        <f>IF(N31="East",(IF(AND($A60&gt;7,$A60&lt;24),HLOOKUP(G$29,$C$146:$N$148,2,FALSE),HLOOKUP(G$29,$C$146:$N$148,3,FALSE))),IF(AND($A60&gt;6,$A60&lt;23),HLOOKUP(G$29,$C$146:$N$148,2,FALSE),HLOOKUP(G$29,$C$146:$N$148,3,FALSE)))*'PX 99 + 00 WE'!G6</f>
        <v>50.491094142005402</v>
      </c>
      <c r="H119" s="22">
        <f>IF(O31="East",(IF(AND($A60&gt;7,$A60&lt;24),HLOOKUP(H$29,$C$146:$N$148,2,FALSE),HLOOKUP(H$29,$C$146:$N$148,3,FALSE))),IF(AND($A60&gt;6,$A60&lt;23),HLOOKUP(H$29,$C$146:$N$148,2,FALSE),HLOOKUP(H$29,$C$146:$N$148,3,FALSE)))*'PX 99 + 00 WE'!H6</f>
        <v>48.992795593287816</v>
      </c>
      <c r="I119" s="22">
        <f>IF(P31="East",(IF(AND($A60&gt;7,$A60&lt;24),HLOOKUP(I$29,$C$146:$N$148,2,FALSE),HLOOKUP(I$29,$C$146:$N$148,3,FALSE))),IF(AND($A60&gt;6,$A60&lt;23),HLOOKUP(I$29,$C$146:$N$148,2,FALSE),HLOOKUP(I$29,$C$146:$N$148,3,FALSE)))*'PX 99 + 00 WE'!I6</f>
        <v>49.329394321774409</v>
      </c>
      <c r="J119" s="22">
        <f>IF(Q31="East",(IF(AND($A60&gt;7,$A60&lt;24),HLOOKUP(J$29,$C$146:$N$148,2,FALSE),HLOOKUP(J$29,$C$146:$N$148,3,FALSE))),IF(AND($A60&gt;6,$A60&lt;23),HLOOKUP(J$29,$C$146:$N$148,2,FALSE),HLOOKUP(J$29,$C$146:$N$148,3,FALSE)))*'PX 99 + 00 WE'!J6</f>
        <v>46.736730322529112</v>
      </c>
      <c r="K119" s="22">
        <f>IF(R31="East",(IF(AND($A60&gt;7,$A60&lt;24),HLOOKUP(K$29,$C$146:$N$148,2,FALSE),HLOOKUP(K$29,$C$146:$N$148,3,FALSE))),IF(AND($A60&gt;6,$A60&lt;23),HLOOKUP(K$29,$C$146:$N$148,2,FALSE),HLOOKUP(K$29,$C$146:$N$148,3,FALSE)))*'PX 99 + 00 WE'!K6</f>
        <v>49.662508982476275</v>
      </c>
      <c r="L119" s="22">
        <f>IF(S31="East",(IF(AND($A60&gt;7,$A60&lt;24),HLOOKUP(L$29,$C$146:$N$148,2,FALSE),HLOOKUP(L$29,$C$146:$N$148,3,FALSE))),IF(AND($A60&gt;6,$A60&lt;23),HLOOKUP(L$29,$C$146:$N$148,2,FALSE),HLOOKUP(L$29,$C$146:$N$148,3,FALSE)))*'PX 99 + 00 WE'!L6</f>
        <v>46.308190242778977</v>
      </c>
      <c r="M119" s="22">
        <f>IF(T31="East",(IF(AND($A60&gt;7,$A60&lt;24),HLOOKUP(M$29,$C$146:$N$148,2,FALSE),HLOOKUP(M$29,$C$146:$N$148,3,FALSE))),IF(AND($A60&gt;6,$A60&lt;23),HLOOKUP(M$29,$C$146:$N$148,2,FALSE),HLOOKUP(M$29,$C$146:$N$148,3,FALSE)))*'PX 99 + 00 WE'!M6</f>
        <v>45.652225360334775</v>
      </c>
      <c r="N119" s="22">
        <f>IF(U31="East",(IF(AND($A60&gt;7,$A60&lt;24),HLOOKUP(N$29,$C$146:$N$148,2,FALSE),HLOOKUP(N$29,$C$146:$N$148,3,FALSE))),IF(AND($A60&gt;6,$A60&lt;23),HLOOKUP(N$29,$C$146:$N$148,2,FALSE),HLOOKUP(N$29,$C$146:$N$148,3,FALSE)))*'PX 99 + 00 WE'!N6</f>
        <v>45.688092523381634</v>
      </c>
    </row>
    <row r="120" spans="1:14" x14ac:dyDescent="0.25">
      <c r="A120" s="2">
        <v>2</v>
      </c>
      <c r="B120" s="2"/>
      <c r="C120" s="22">
        <f>IF(J32="East",(IF(AND($A61&gt;7,$A61&lt;24),HLOOKUP(C$29,$C$146:$N$148,2,FALSE),HLOOKUP(C$29,$C$146:$N$148,3,FALSE))),IF(AND($A61&gt;6,$A61&lt;23),HLOOKUP(C$29,$C$146:$N$148,2,FALSE),HLOOKUP(C$29,$C$146:$N$148,3,FALSE)))*'PX 99 + 00 WE'!C7</f>
        <v>41.291249120264951</v>
      </c>
      <c r="D120" s="22">
        <f>IF(K32="East",(IF(AND($A61&gt;7,$A61&lt;24),HLOOKUP(D$29,$C$146:$N$148,2,FALSE),HLOOKUP(D$29,$C$146:$N$148,3,FALSE))),IF(AND($A61&gt;6,$A61&lt;23),HLOOKUP(D$29,$C$146:$N$148,2,FALSE),HLOOKUP(D$29,$C$146:$N$148,3,FALSE)))*'PX 99 + 00 WE'!D7</f>
        <v>41.763020664448042</v>
      </c>
      <c r="E120" s="22">
        <f>IF(L32="East",(IF(AND($A61&gt;7,$A61&lt;24),HLOOKUP(E$29,$C$146:$N$148,2,FALSE),HLOOKUP(E$29,$C$146:$N$148,3,FALSE))),IF(AND($A61&gt;6,$A61&lt;23),HLOOKUP(E$29,$C$146:$N$148,2,FALSE),HLOOKUP(E$29,$C$146:$N$148,3,FALSE)))*'PX 99 + 00 WE'!E7</f>
        <v>39.910440436385329</v>
      </c>
      <c r="F120" s="22">
        <f>IF(M32="East",(IF(AND($A61&gt;7,$A61&lt;24),HLOOKUP(F$29,$C$146:$N$148,2,FALSE),HLOOKUP(F$29,$C$146:$N$148,3,FALSE))),IF(AND($A61&gt;6,$A61&lt;23),HLOOKUP(F$29,$C$146:$N$148,2,FALSE),HLOOKUP(F$29,$C$146:$N$148,3,FALSE)))*'PX 99 + 00 WE'!F7</f>
        <v>40.472653760019334</v>
      </c>
      <c r="G120" s="22">
        <f>IF(N32="East",(IF(AND($A61&gt;7,$A61&lt;24),HLOOKUP(G$29,$C$146:$N$148,2,FALSE),HLOOKUP(G$29,$C$146:$N$148,3,FALSE))),IF(AND($A61&gt;6,$A61&lt;23),HLOOKUP(G$29,$C$146:$N$148,2,FALSE),HLOOKUP(G$29,$C$146:$N$148,3,FALSE)))*'PX 99 + 00 WE'!G7</f>
        <v>41.724959870618768</v>
      </c>
      <c r="H120" s="22">
        <f>IF(O32="East",(IF(AND($A61&gt;7,$A61&lt;24),HLOOKUP(H$29,$C$146:$N$148,2,FALSE),HLOOKUP(H$29,$C$146:$N$148,3,FALSE))),IF(AND($A61&gt;6,$A61&lt;23),HLOOKUP(H$29,$C$146:$N$148,2,FALSE),HLOOKUP(H$29,$C$146:$N$148,3,FALSE)))*'PX 99 + 00 WE'!H7</f>
        <v>40.351353594914706</v>
      </c>
      <c r="I120" s="22">
        <f>IF(P32="East",(IF(AND($A61&gt;7,$A61&lt;24),HLOOKUP(I$29,$C$146:$N$148,2,FALSE),HLOOKUP(I$29,$C$146:$N$148,3,FALSE))),IF(AND($A61&gt;6,$A61&lt;23),HLOOKUP(I$29,$C$146:$N$148,2,FALSE),HLOOKUP(I$29,$C$146:$N$148,3,FALSE)))*'PX 99 + 00 WE'!I7</f>
        <v>41.965107788412723</v>
      </c>
      <c r="J120" s="22">
        <f>IF(Q32="East",(IF(AND($A61&gt;7,$A61&lt;24),HLOOKUP(J$29,$C$146:$N$148,2,FALSE),HLOOKUP(J$29,$C$146:$N$148,3,FALSE))),IF(AND($A61&gt;6,$A61&lt;23),HLOOKUP(J$29,$C$146:$N$148,2,FALSE),HLOOKUP(J$29,$C$146:$N$148,3,FALSE)))*'PX 99 + 00 WE'!J7</f>
        <v>42.36306049713518</v>
      </c>
      <c r="K120" s="22">
        <f>IF(R32="East",(IF(AND($A61&gt;7,$A61&lt;24),HLOOKUP(K$29,$C$146:$N$148,2,FALSE),HLOOKUP(K$29,$C$146:$N$148,3,FALSE))),IF(AND($A61&gt;6,$A61&lt;23),HLOOKUP(K$29,$C$146:$N$148,2,FALSE),HLOOKUP(K$29,$C$146:$N$148,3,FALSE)))*'PX 99 + 00 WE'!K7</f>
        <v>43.254208037305787</v>
      </c>
      <c r="L120" s="22">
        <f>IF(S32="East",(IF(AND($A61&gt;7,$A61&lt;24),HLOOKUP(L$29,$C$146:$N$148,2,FALSE),HLOOKUP(L$29,$C$146:$N$148,3,FALSE))),IF(AND($A61&gt;6,$A61&lt;23),HLOOKUP(L$29,$C$146:$N$148,2,FALSE),HLOOKUP(L$29,$C$146:$N$148,3,FALSE)))*'PX 99 + 00 WE'!L7</f>
        <v>42.139061908961637</v>
      </c>
      <c r="M120" s="22">
        <f>IF(T32="East",(IF(AND($A61&gt;7,$A61&lt;24),HLOOKUP(M$29,$C$146:$N$148,2,FALSE),HLOOKUP(M$29,$C$146:$N$148,3,FALSE))),IF(AND($A61&gt;6,$A61&lt;23),HLOOKUP(M$29,$C$146:$N$148,2,FALSE),HLOOKUP(M$29,$C$146:$N$148,3,FALSE)))*'PX 99 + 00 WE'!M7</f>
        <v>40.602443992982593</v>
      </c>
      <c r="N120" s="22">
        <f>IF(U32="East",(IF(AND($A61&gt;7,$A61&lt;24),HLOOKUP(N$29,$C$146:$N$148,2,FALSE),HLOOKUP(N$29,$C$146:$N$148,3,FALSE))),IF(AND($A61&gt;6,$A61&lt;23),HLOOKUP(N$29,$C$146:$N$148,2,FALSE),HLOOKUP(N$29,$C$146:$N$148,3,FALSE)))*'PX 99 + 00 WE'!N7</f>
        <v>42.105807956437481</v>
      </c>
    </row>
    <row r="121" spans="1:14" x14ac:dyDescent="0.25">
      <c r="A121" s="2">
        <v>3</v>
      </c>
      <c r="B121" s="2"/>
      <c r="C121" s="22">
        <f>IF(J33="East",(IF(AND($A62&gt;7,$A62&lt;24),HLOOKUP(C$29,$C$146:$N$148,2,FALSE),HLOOKUP(C$29,$C$146:$N$148,3,FALSE))),IF(AND($A62&gt;6,$A62&lt;23),HLOOKUP(C$29,$C$146:$N$148,2,FALSE),HLOOKUP(C$29,$C$146:$N$148,3,FALSE)))*'PX 99 + 00 WE'!C8</f>
        <v>39.197277592634649</v>
      </c>
      <c r="D121" s="22">
        <f>IF(K33="East",(IF(AND($A62&gt;7,$A62&lt;24),HLOOKUP(D$29,$C$146:$N$148,2,FALSE),HLOOKUP(D$29,$C$146:$N$148,3,FALSE))),IF(AND($A62&gt;6,$A62&lt;23),HLOOKUP(D$29,$C$146:$N$148,2,FALSE),HLOOKUP(D$29,$C$146:$N$148,3,FALSE)))*'PX 99 + 00 WE'!D8</f>
        <v>40.164331193148655</v>
      </c>
      <c r="E121" s="22">
        <f>IF(L33="East",(IF(AND($A62&gt;7,$A62&lt;24),HLOOKUP(E$29,$C$146:$N$148,2,FALSE),HLOOKUP(E$29,$C$146:$N$148,3,FALSE))),IF(AND($A62&gt;6,$A62&lt;23),HLOOKUP(E$29,$C$146:$N$148,2,FALSE),HLOOKUP(E$29,$C$146:$N$148,3,FALSE)))*'PX 99 + 00 WE'!E8</f>
        <v>36.459335924358783</v>
      </c>
      <c r="F121" s="22">
        <f>IF(M33="East",(IF(AND($A62&gt;7,$A62&lt;24),HLOOKUP(F$29,$C$146:$N$148,2,FALSE),HLOOKUP(F$29,$C$146:$N$148,3,FALSE))),IF(AND($A62&gt;6,$A62&lt;23),HLOOKUP(F$29,$C$146:$N$148,2,FALSE),HLOOKUP(F$29,$C$146:$N$148,3,FALSE)))*'PX 99 + 00 WE'!F8</f>
        <v>34.22376972671038</v>
      </c>
      <c r="G121" s="22">
        <f>IF(N33="East",(IF(AND($A62&gt;7,$A62&lt;24),HLOOKUP(G$29,$C$146:$N$148,2,FALSE),HLOOKUP(G$29,$C$146:$N$148,3,FALSE))),IF(AND($A62&gt;6,$A62&lt;23),HLOOKUP(G$29,$C$146:$N$148,2,FALSE),HLOOKUP(G$29,$C$146:$N$148,3,FALSE)))*'PX 99 + 00 WE'!G8</f>
        <v>35.228176836860442</v>
      </c>
      <c r="H121" s="22">
        <f>IF(O33="East",(IF(AND($A62&gt;7,$A62&lt;24),HLOOKUP(H$29,$C$146:$N$148,2,FALSE),HLOOKUP(H$29,$C$146:$N$148,3,FALSE))),IF(AND($A62&gt;6,$A62&lt;23),HLOOKUP(H$29,$C$146:$N$148,2,FALSE),HLOOKUP(H$29,$C$146:$N$148,3,FALSE)))*'PX 99 + 00 WE'!H8</f>
        <v>35.829304930263078</v>
      </c>
      <c r="I121" s="22">
        <f>IF(P33="East",(IF(AND($A62&gt;7,$A62&lt;24),HLOOKUP(I$29,$C$146:$N$148,2,FALSE),HLOOKUP(I$29,$C$146:$N$148,3,FALSE))),IF(AND($A62&gt;6,$A62&lt;23),HLOOKUP(I$29,$C$146:$N$148,2,FALSE),HLOOKUP(I$29,$C$146:$N$148,3,FALSE)))*'PX 99 + 00 WE'!I8</f>
        <v>37.914911779962409</v>
      </c>
      <c r="J121" s="22">
        <f>IF(Q33="East",(IF(AND($A62&gt;7,$A62&lt;24),HLOOKUP(J$29,$C$146:$N$148,2,FALSE),HLOOKUP(J$29,$C$146:$N$148,3,FALSE))),IF(AND($A62&gt;6,$A62&lt;23),HLOOKUP(J$29,$C$146:$N$148,2,FALSE),HLOOKUP(J$29,$C$146:$N$148,3,FALSE)))*'PX 99 + 00 WE'!J8</f>
        <v>37.261245009168761</v>
      </c>
      <c r="K121" s="22">
        <f>IF(R33="East",(IF(AND($A62&gt;7,$A62&lt;24),HLOOKUP(K$29,$C$146:$N$148,2,FALSE),HLOOKUP(K$29,$C$146:$N$148,3,FALSE))),IF(AND($A62&gt;6,$A62&lt;23),HLOOKUP(K$29,$C$146:$N$148,2,FALSE),HLOOKUP(K$29,$C$146:$N$148,3,FALSE)))*'PX 99 + 00 WE'!K8</f>
        <v>37.872044803366705</v>
      </c>
      <c r="L121" s="22">
        <f>IF(S33="East",(IF(AND($A62&gt;7,$A62&lt;24),HLOOKUP(L$29,$C$146:$N$148,2,FALSE),HLOOKUP(L$29,$C$146:$N$148,3,FALSE))),IF(AND($A62&gt;6,$A62&lt;23),HLOOKUP(L$29,$C$146:$N$148,2,FALSE),HLOOKUP(L$29,$C$146:$N$148,3,FALSE)))*'PX 99 + 00 WE'!L8</f>
        <v>40.345632625797215</v>
      </c>
      <c r="M121" s="22">
        <f>IF(T33="East",(IF(AND($A62&gt;7,$A62&lt;24),HLOOKUP(M$29,$C$146:$N$148,2,FALSE),HLOOKUP(M$29,$C$146:$N$148,3,FALSE))),IF(AND($A62&gt;6,$A62&lt;23),HLOOKUP(M$29,$C$146:$N$148,2,FALSE),HLOOKUP(M$29,$C$146:$N$148,3,FALSE)))*'PX 99 + 00 WE'!M8</f>
        <v>37.177121040380236</v>
      </c>
      <c r="N121" s="22">
        <f>IF(U33="East",(IF(AND($A62&gt;7,$A62&lt;24),HLOOKUP(N$29,$C$146:$N$148,2,FALSE),HLOOKUP(N$29,$C$146:$N$148,3,FALSE))),IF(AND($A62&gt;6,$A62&lt;23),HLOOKUP(N$29,$C$146:$N$148,2,FALSE),HLOOKUP(N$29,$C$146:$N$148,3,FALSE)))*'PX 99 + 00 WE'!N8</f>
        <v>39.614596439804515</v>
      </c>
    </row>
    <row r="122" spans="1:14" x14ac:dyDescent="0.25">
      <c r="A122" s="2">
        <v>4</v>
      </c>
      <c r="B122" s="2"/>
      <c r="C122" s="22">
        <f>IF(J34="East",(IF(AND($A63&gt;7,$A63&lt;24),HLOOKUP(C$29,$C$146:$N$148,2,FALSE),HLOOKUP(C$29,$C$146:$N$148,3,FALSE))),IF(AND($A63&gt;6,$A63&lt;23),HLOOKUP(C$29,$C$146:$N$148,2,FALSE),HLOOKUP(C$29,$C$146:$N$148,3,FALSE)))*'PX 99 + 00 WE'!C9</f>
        <v>38.576488877406049</v>
      </c>
      <c r="D122" s="22">
        <f>IF(K34="East",(IF(AND($A63&gt;7,$A63&lt;24),HLOOKUP(D$29,$C$146:$N$148,2,FALSE),HLOOKUP(D$29,$C$146:$N$148,3,FALSE))),IF(AND($A63&gt;6,$A63&lt;23),HLOOKUP(D$29,$C$146:$N$148,2,FALSE),HLOOKUP(D$29,$C$146:$N$148,3,FALSE)))*'PX 99 + 00 WE'!D9</f>
        <v>40.232631292525383</v>
      </c>
      <c r="E122" s="22">
        <f>IF(L34="East",(IF(AND($A63&gt;7,$A63&lt;24),HLOOKUP(E$29,$C$146:$N$148,2,FALSE),HLOOKUP(E$29,$C$146:$N$148,3,FALSE))),IF(AND($A63&gt;6,$A63&lt;23),HLOOKUP(E$29,$C$146:$N$148,2,FALSE),HLOOKUP(E$29,$C$146:$N$148,3,FALSE)))*'PX 99 + 00 WE'!E9</f>
        <v>36.772325850855459</v>
      </c>
      <c r="F122" s="22">
        <f>IF(M34="East",(IF(AND($A63&gt;7,$A63&lt;24),HLOOKUP(F$29,$C$146:$N$148,2,FALSE),HLOOKUP(F$29,$C$146:$N$148,3,FALSE))),IF(AND($A63&gt;6,$A63&lt;23),HLOOKUP(F$29,$C$146:$N$148,2,FALSE),HLOOKUP(F$29,$C$146:$N$148,3,FALSE)))*'PX 99 + 00 WE'!F9</f>
        <v>35.068199537879835</v>
      </c>
      <c r="G122" s="22">
        <f>IF(N34="East",(IF(AND($A63&gt;7,$A63&lt;24),HLOOKUP(G$29,$C$146:$N$148,2,FALSE),HLOOKUP(G$29,$C$146:$N$148,3,FALSE))),IF(AND($A63&gt;6,$A63&lt;23),HLOOKUP(G$29,$C$146:$N$148,2,FALSE),HLOOKUP(G$29,$C$146:$N$148,3,FALSE)))*'PX 99 + 00 WE'!G9</f>
        <v>33.683133646854081</v>
      </c>
      <c r="H122" s="22">
        <f>IF(O34="East",(IF(AND($A63&gt;7,$A63&lt;24),HLOOKUP(H$29,$C$146:$N$148,2,FALSE),HLOOKUP(H$29,$C$146:$N$148,3,FALSE))),IF(AND($A63&gt;6,$A63&lt;23),HLOOKUP(H$29,$C$146:$N$148,2,FALSE),HLOOKUP(H$29,$C$146:$N$148,3,FALSE)))*'PX 99 + 00 WE'!H9</f>
        <v>33.753517642989401</v>
      </c>
      <c r="I122" s="22">
        <f>IF(P34="East",(IF(AND($A63&gt;7,$A63&lt;24),HLOOKUP(I$29,$C$146:$N$148,2,FALSE),HLOOKUP(I$29,$C$146:$N$148,3,FALSE))),IF(AND($A63&gt;6,$A63&lt;23),HLOOKUP(I$29,$C$146:$N$148,2,FALSE),HLOOKUP(I$29,$C$146:$N$148,3,FALSE)))*'PX 99 + 00 WE'!I9</f>
        <v>37.144015313475442</v>
      </c>
      <c r="J122" s="22">
        <f>IF(Q34="East",(IF(AND($A63&gt;7,$A63&lt;24),HLOOKUP(J$29,$C$146:$N$148,2,FALSE),HLOOKUP(J$29,$C$146:$N$148,3,FALSE))),IF(AND($A63&gt;6,$A63&lt;23),HLOOKUP(J$29,$C$146:$N$148,2,FALSE),HLOOKUP(J$29,$C$146:$N$148,3,FALSE)))*'PX 99 + 00 WE'!J9</f>
        <v>36.370203438464294</v>
      </c>
      <c r="K122" s="22">
        <f>IF(R34="East",(IF(AND($A63&gt;7,$A63&lt;24),HLOOKUP(K$29,$C$146:$N$148,2,FALSE),HLOOKUP(K$29,$C$146:$N$148,3,FALSE))),IF(AND($A63&gt;6,$A63&lt;23),HLOOKUP(K$29,$C$146:$N$148,2,FALSE),HLOOKUP(K$29,$C$146:$N$148,3,FALSE)))*'PX 99 + 00 WE'!K9</f>
        <v>36.807807180820518</v>
      </c>
      <c r="L122" s="22">
        <f>IF(S34="East",(IF(AND($A63&gt;7,$A63&lt;24),HLOOKUP(L$29,$C$146:$N$148,2,FALSE),HLOOKUP(L$29,$C$146:$N$148,3,FALSE))),IF(AND($A63&gt;6,$A63&lt;23),HLOOKUP(L$29,$C$146:$N$148,2,FALSE),HLOOKUP(L$29,$C$146:$N$148,3,FALSE)))*'PX 99 + 00 WE'!L9</f>
        <v>39.616955045854517</v>
      </c>
      <c r="M122" s="22">
        <f>IF(T34="East",(IF(AND($A63&gt;7,$A63&lt;24),HLOOKUP(M$29,$C$146:$N$148,2,FALSE),HLOOKUP(M$29,$C$146:$N$148,3,FALSE))),IF(AND($A63&gt;6,$A63&lt;23),HLOOKUP(M$29,$C$146:$N$148,2,FALSE),HLOOKUP(M$29,$C$146:$N$148,3,FALSE)))*'PX 99 + 00 WE'!M9</f>
        <v>36.958671181634799</v>
      </c>
      <c r="N122" s="22">
        <f>IF(U34="East",(IF(AND($A63&gt;7,$A63&lt;24),HLOOKUP(N$29,$C$146:$N$148,2,FALSE),HLOOKUP(N$29,$C$146:$N$148,3,FALSE))),IF(AND($A63&gt;6,$A63&lt;23),HLOOKUP(N$29,$C$146:$N$148,2,FALSE),HLOOKUP(N$29,$C$146:$N$148,3,FALSE)))*'PX 99 + 00 WE'!N9</f>
        <v>39.758415698269978</v>
      </c>
    </row>
    <row r="123" spans="1:14" x14ac:dyDescent="0.25">
      <c r="A123" s="2">
        <v>5</v>
      </c>
      <c r="B123" s="2"/>
      <c r="C123" s="22">
        <f>IF(J35="East",(IF(AND($A64&gt;7,$A64&lt;24),HLOOKUP(C$29,$C$146:$N$148,2,FALSE),HLOOKUP(C$29,$C$146:$N$148,3,FALSE))),IF(AND($A64&gt;6,$A64&lt;23),HLOOKUP(C$29,$C$146:$N$148,2,FALSE),HLOOKUP(C$29,$C$146:$N$148,3,FALSE)))*'PX 99 + 00 WE'!C10</f>
        <v>41.853944936837244</v>
      </c>
      <c r="D123" s="22">
        <f>IF(K35="East",(IF(AND($A64&gt;7,$A64&lt;24),HLOOKUP(D$29,$C$146:$N$148,2,FALSE),HLOOKUP(D$29,$C$146:$N$148,3,FALSE))),IF(AND($A64&gt;6,$A64&lt;23),HLOOKUP(D$29,$C$146:$N$148,2,FALSE),HLOOKUP(D$29,$C$146:$N$148,3,FALSE)))*'PX 99 + 00 WE'!D10</f>
        <v>42.791437759796551</v>
      </c>
      <c r="E123" s="22">
        <f>IF(L35="East",(IF(AND($A64&gt;7,$A64&lt;24),HLOOKUP(E$29,$C$146:$N$148,2,FALSE),HLOOKUP(E$29,$C$146:$N$148,3,FALSE))),IF(AND($A64&gt;6,$A64&lt;23),HLOOKUP(E$29,$C$146:$N$148,2,FALSE),HLOOKUP(E$29,$C$146:$N$148,3,FALSE)))*'PX 99 + 00 WE'!E10</f>
        <v>42.191926971414873</v>
      </c>
      <c r="F123" s="22">
        <f>IF(M35="East",(IF(AND($A64&gt;7,$A64&lt;24),HLOOKUP(F$29,$C$146:$N$148,2,FALSE),HLOOKUP(F$29,$C$146:$N$148,3,FALSE))),IF(AND($A64&gt;6,$A64&lt;23),HLOOKUP(F$29,$C$146:$N$148,2,FALSE),HLOOKUP(F$29,$C$146:$N$148,3,FALSE)))*'PX 99 + 00 WE'!F10</f>
        <v>37.252618898349397</v>
      </c>
      <c r="G123" s="22">
        <f>IF(N35="East",(IF(AND($A64&gt;7,$A64&lt;24),HLOOKUP(G$29,$C$146:$N$148,2,FALSE),HLOOKUP(G$29,$C$146:$N$148,3,FALSE))),IF(AND($A64&gt;6,$A64&lt;23),HLOOKUP(G$29,$C$146:$N$148,2,FALSE),HLOOKUP(G$29,$C$146:$N$148,3,FALSE)))*'PX 99 + 00 WE'!G10</f>
        <v>35.360718954854008</v>
      </c>
      <c r="H123" s="22">
        <f>IF(O35="East",(IF(AND($A64&gt;7,$A64&lt;24),HLOOKUP(H$29,$C$146:$N$148,2,FALSE),HLOOKUP(H$29,$C$146:$N$148,3,FALSE))),IF(AND($A64&gt;6,$A64&lt;23),HLOOKUP(H$29,$C$146:$N$148,2,FALSE),HLOOKUP(H$29,$C$146:$N$148,3,FALSE)))*'PX 99 + 00 WE'!H10</f>
        <v>33.142571580422263</v>
      </c>
      <c r="I123" s="22">
        <f>IF(P35="East",(IF(AND($A64&gt;7,$A64&lt;24),HLOOKUP(I$29,$C$146:$N$148,2,FALSE),HLOOKUP(I$29,$C$146:$N$148,3,FALSE))),IF(AND($A64&gt;6,$A64&lt;23),HLOOKUP(I$29,$C$146:$N$148,2,FALSE),HLOOKUP(I$29,$C$146:$N$148,3,FALSE)))*'PX 99 + 00 WE'!I10</f>
        <v>36.930042486819296</v>
      </c>
      <c r="J123" s="22">
        <f>IF(Q35="East",(IF(AND($A64&gt;7,$A64&lt;24),HLOOKUP(J$29,$C$146:$N$148,2,FALSE),HLOOKUP(J$29,$C$146:$N$148,3,FALSE))),IF(AND($A64&gt;6,$A64&lt;23),HLOOKUP(J$29,$C$146:$N$148,2,FALSE),HLOOKUP(J$29,$C$146:$N$148,3,FALSE)))*'PX 99 + 00 WE'!J10</f>
        <v>37.551460030216873</v>
      </c>
      <c r="K123" s="22">
        <f>IF(R35="East",(IF(AND($A64&gt;7,$A64&lt;24),HLOOKUP(K$29,$C$146:$N$148,2,FALSE),HLOOKUP(K$29,$C$146:$N$148,3,FALSE))),IF(AND($A64&gt;6,$A64&lt;23),HLOOKUP(K$29,$C$146:$N$148,2,FALSE),HLOOKUP(K$29,$C$146:$N$148,3,FALSE)))*'PX 99 + 00 WE'!K10</f>
        <v>38.695858485138977</v>
      </c>
      <c r="L123" s="22">
        <f>IF(S35="East",(IF(AND($A64&gt;7,$A64&lt;24),HLOOKUP(L$29,$C$146:$N$148,2,FALSE),HLOOKUP(L$29,$C$146:$N$148,3,FALSE))),IF(AND($A64&gt;6,$A64&lt;23),HLOOKUP(L$29,$C$146:$N$148,2,FALSE),HLOOKUP(L$29,$C$146:$N$148,3,FALSE)))*'PX 99 + 00 WE'!L10</f>
        <v>40.843732529743562</v>
      </c>
      <c r="M123" s="22">
        <f>IF(T35="East",(IF(AND($A64&gt;7,$A64&lt;24),HLOOKUP(M$29,$C$146:$N$148,2,FALSE),HLOOKUP(M$29,$C$146:$N$148,3,FALSE))),IF(AND($A64&gt;6,$A64&lt;23),HLOOKUP(M$29,$C$146:$N$148,2,FALSE),HLOOKUP(M$29,$C$146:$N$148,3,FALSE)))*'PX 99 + 00 WE'!M10</f>
        <v>41.615282740632466</v>
      </c>
      <c r="N123" s="22">
        <f>IF(U35="East",(IF(AND($A64&gt;7,$A64&lt;24),HLOOKUP(N$29,$C$146:$N$148,2,FALSE),HLOOKUP(N$29,$C$146:$N$148,3,FALSE))),IF(AND($A64&gt;6,$A64&lt;23),HLOOKUP(N$29,$C$146:$N$148,2,FALSE),HLOOKUP(N$29,$C$146:$N$148,3,FALSE)))*'PX 99 + 00 WE'!N10</f>
        <v>41.954373285609904</v>
      </c>
    </row>
    <row r="124" spans="1:14" x14ac:dyDescent="0.25">
      <c r="A124" s="2">
        <v>6</v>
      </c>
      <c r="B124" s="2"/>
      <c r="C124" s="22">
        <f>IF(J36="East",(IF(AND($A65&gt;7,$A65&lt;24),HLOOKUP(C$29,$C$146:$N$148,2,FALSE),HLOOKUP(C$29,$C$146:$N$148,3,FALSE))),IF(AND($A65&gt;6,$A65&lt;23),HLOOKUP(C$29,$C$146:$N$148,2,FALSE),HLOOKUP(C$29,$C$146:$N$148,3,FALSE)))*'PX 99 + 00 WE'!C11</f>
        <v>48.315789516813318</v>
      </c>
      <c r="D124" s="22">
        <f>IF(K36="East",(IF(AND($A65&gt;7,$A65&lt;24),HLOOKUP(D$29,$C$146:$N$148,2,FALSE),HLOOKUP(D$29,$C$146:$N$148,3,FALSE))),IF(AND($A65&gt;6,$A65&lt;23),HLOOKUP(D$29,$C$146:$N$148,2,FALSE),HLOOKUP(D$29,$C$146:$N$148,3,FALSE)))*'PX 99 + 00 WE'!D11</f>
        <v>49.054029910483642</v>
      </c>
      <c r="E124" s="22">
        <f>IF(L36="East",(IF(AND($A65&gt;7,$A65&lt;24),HLOOKUP(E$29,$C$146:$N$148,2,FALSE),HLOOKUP(E$29,$C$146:$N$148,3,FALSE))),IF(AND($A65&gt;6,$A65&lt;23),HLOOKUP(E$29,$C$146:$N$148,2,FALSE),HLOOKUP(E$29,$C$146:$N$148,3,FALSE)))*'PX 99 + 00 WE'!E11</f>
        <v>50.62557855652188</v>
      </c>
      <c r="F124" s="22">
        <f>IF(M36="East",(IF(AND($A65&gt;7,$A65&lt;24),HLOOKUP(F$29,$C$146:$N$148,2,FALSE),HLOOKUP(F$29,$C$146:$N$148,3,FALSE))),IF(AND($A65&gt;6,$A65&lt;23),HLOOKUP(F$29,$C$146:$N$148,2,FALSE),HLOOKUP(F$29,$C$146:$N$148,3,FALSE)))*'PX 99 + 00 WE'!F11</f>
        <v>45.932623957929124</v>
      </c>
      <c r="G124" s="22">
        <f>IF(N36="East",(IF(AND($A65&gt;7,$A65&lt;24),HLOOKUP(G$29,$C$146:$N$148,2,FALSE),HLOOKUP(G$29,$C$146:$N$148,3,FALSE))),IF(AND($A65&gt;6,$A65&lt;23),HLOOKUP(G$29,$C$146:$N$148,2,FALSE),HLOOKUP(G$29,$C$146:$N$148,3,FALSE)))*'PX 99 + 00 WE'!G11</f>
        <v>41.728222804989137</v>
      </c>
      <c r="H124" s="22">
        <f>IF(O36="East",(IF(AND($A65&gt;7,$A65&lt;24),HLOOKUP(H$29,$C$146:$N$148,2,FALSE),HLOOKUP(H$29,$C$146:$N$148,3,FALSE))),IF(AND($A65&gt;6,$A65&lt;23),HLOOKUP(H$29,$C$146:$N$148,2,FALSE),HLOOKUP(H$29,$C$146:$N$148,3,FALSE)))*'PX 99 + 00 WE'!H11</f>
        <v>33.729534103405129</v>
      </c>
      <c r="I124" s="22">
        <f>IF(P36="East",(IF(AND($A65&gt;7,$A65&lt;24),HLOOKUP(I$29,$C$146:$N$148,2,FALSE),HLOOKUP(I$29,$C$146:$N$148,3,FALSE))),IF(AND($A65&gt;6,$A65&lt;23),HLOOKUP(I$29,$C$146:$N$148,2,FALSE),HLOOKUP(I$29,$C$146:$N$148,3,FALSE)))*'PX 99 + 00 WE'!I11</f>
        <v>37.087728195101839</v>
      </c>
      <c r="J124" s="22">
        <f>IF(Q36="East",(IF(AND($A65&gt;7,$A65&lt;24),HLOOKUP(J$29,$C$146:$N$148,2,FALSE),HLOOKUP(J$29,$C$146:$N$148,3,FALSE))),IF(AND($A65&gt;6,$A65&lt;23),HLOOKUP(J$29,$C$146:$N$148,2,FALSE),HLOOKUP(J$29,$C$146:$N$148,3,FALSE)))*'PX 99 + 00 WE'!J11</f>
        <v>43.825386744964931</v>
      </c>
      <c r="K124" s="22">
        <f>IF(R36="East",(IF(AND($A65&gt;7,$A65&lt;24),HLOOKUP(K$29,$C$146:$N$148,2,FALSE),HLOOKUP(K$29,$C$146:$N$148,3,FALSE))),IF(AND($A65&gt;6,$A65&lt;23),HLOOKUP(K$29,$C$146:$N$148,2,FALSE),HLOOKUP(K$29,$C$146:$N$148,3,FALSE)))*'PX 99 + 00 WE'!K11</f>
        <v>44.511809837540973</v>
      </c>
      <c r="L124" s="22">
        <f>IF(S36="East",(IF(AND($A65&gt;7,$A65&lt;24),HLOOKUP(L$29,$C$146:$N$148,2,FALSE),HLOOKUP(L$29,$C$146:$N$148,3,FALSE))),IF(AND($A65&gt;6,$A65&lt;23),HLOOKUP(L$29,$C$146:$N$148,2,FALSE),HLOOKUP(L$29,$C$146:$N$148,3,FALSE)))*'PX 99 + 00 WE'!L11</f>
        <v>47.020162357211099</v>
      </c>
      <c r="M124" s="22">
        <f>IF(T36="East",(IF(AND($A65&gt;7,$A65&lt;24),HLOOKUP(M$29,$C$146:$N$148,2,FALSE),HLOOKUP(M$29,$C$146:$N$148,3,FALSE))),IF(AND($A65&gt;6,$A65&lt;23),HLOOKUP(M$29,$C$146:$N$148,2,FALSE),HLOOKUP(M$29,$C$146:$N$148,3,FALSE)))*'PX 99 + 00 WE'!M11</f>
        <v>51.348124969973469</v>
      </c>
      <c r="N124" s="22">
        <f>IF(U36="East",(IF(AND($A65&gt;7,$A65&lt;24),HLOOKUP(N$29,$C$146:$N$148,2,FALSE),HLOOKUP(N$29,$C$146:$N$148,3,FALSE))),IF(AND($A65&gt;6,$A65&lt;23),HLOOKUP(N$29,$C$146:$N$148,2,FALSE),HLOOKUP(N$29,$C$146:$N$148,3,FALSE)))*'PX 99 + 00 WE'!N11</f>
        <v>47.051934620602985</v>
      </c>
    </row>
    <row r="125" spans="1:14" x14ac:dyDescent="0.25">
      <c r="A125" s="2">
        <v>7</v>
      </c>
      <c r="B125" s="2"/>
      <c r="C125" s="22">
        <f>IF(J37="East",(IF(AND($A66&gt;7,$A66&lt;24),HLOOKUP(C$29,$C$146:$N$148,2,FALSE),HLOOKUP(C$29,$C$146:$N$148,3,FALSE))),IF(AND($A66&gt;6,$A66&lt;23),HLOOKUP(C$29,$C$146:$N$148,2,FALSE),HLOOKUP(C$29,$C$146:$N$148,3,FALSE)))*'PX 99 + 00 WE'!C12</f>
        <v>37.422033407294933</v>
      </c>
      <c r="D125" s="22">
        <f>IF(K37="East",(IF(AND($A66&gt;7,$A66&lt;24),HLOOKUP(D$29,$C$146:$N$148,2,FALSE),HLOOKUP(D$29,$C$146:$N$148,3,FALSE))),IF(AND($A66&gt;6,$A66&lt;23),HLOOKUP(D$29,$C$146:$N$148,2,FALSE),HLOOKUP(D$29,$C$146:$N$148,3,FALSE)))*'PX 99 + 00 WE'!D12</f>
        <v>40.969033034932565</v>
      </c>
      <c r="E125" s="22">
        <f>IF(L37="East",(IF(AND($A66&gt;7,$A66&lt;24),HLOOKUP(E$29,$C$146:$N$148,2,FALSE),HLOOKUP(E$29,$C$146:$N$148,3,FALSE))),IF(AND($A66&gt;6,$A66&lt;23),HLOOKUP(E$29,$C$146:$N$148,2,FALSE),HLOOKUP(E$29,$C$146:$N$148,3,FALSE)))*'PX 99 + 00 WE'!E12</f>
        <v>37.90742920930554</v>
      </c>
      <c r="F125" s="22">
        <f>IF(M37="East",(IF(AND($A66&gt;7,$A66&lt;24),HLOOKUP(F$29,$C$146:$N$148,2,FALSE),HLOOKUP(F$29,$C$146:$N$148,3,FALSE))),IF(AND($A66&gt;6,$A66&lt;23),HLOOKUP(F$29,$C$146:$N$148,2,FALSE),HLOOKUP(F$29,$C$146:$N$148,3,FALSE)))*'PX 99 + 00 WE'!F12</f>
        <v>39.063485825696112</v>
      </c>
      <c r="G125" s="22">
        <f>IF(N37="East",(IF(AND($A66&gt;7,$A66&lt;24),HLOOKUP(G$29,$C$146:$N$148,2,FALSE),HLOOKUP(G$29,$C$146:$N$148,3,FALSE))),IF(AND($A66&gt;6,$A66&lt;23),HLOOKUP(G$29,$C$146:$N$148,2,FALSE),HLOOKUP(G$29,$C$146:$N$148,3,FALSE)))*'PX 99 + 00 WE'!G12</f>
        <v>25.219434125563733</v>
      </c>
      <c r="H125" s="22">
        <f>IF(O37="East",(IF(AND($A66&gt;7,$A66&lt;24),HLOOKUP(H$29,$C$146:$N$148,2,FALSE),HLOOKUP(H$29,$C$146:$N$148,3,FALSE))),IF(AND($A66&gt;6,$A66&lt;23),HLOOKUP(H$29,$C$146:$N$148,2,FALSE),HLOOKUP(H$29,$C$146:$N$148,3,FALSE)))*'PX 99 + 00 WE'!H12</f>
        <v>19.277805297741867</v>
      </c>
      <c r="I125" s="22">
        <f>IF(P37="East",(IF(AND($A66&gt;7,$A66&lt;24),HLOOKUP(I$29,$C$146:$N$148,2,FALSE),HLOOKUP(I$29,$C$146:$N$148,3,FALSE))),IF(AND($A66&gt;6,$A66&lt;23),HLOOKUP(I$29,$C$146:$N$148,2,FALSE),HLOOKUP(I$29,$C$146:$N$148,3,FALSE)))*'PX 99 + 00 WE'!I12</f>
        <v>18.399112438702527</v>
      </c>
      <c r="J125" s="22">
        <f>IF(Q37="East",(IF(AND($A66&gt;7,$A66&lt;24),HLOOKUP(J$29,$C$146:$N$148,2,FALSE),HLOOKUP(J$29,$C$146:$N$148,3,FALSE))),IF(AND($A66&gt;6,$A66&lt;23),HLOOKUP(J$29,$C$146:$N$148,2,FALSE),HLOOKUP(J$29,$C$146:$N$148,3,FALSE)))*'PX 99 + 00 WE'!J12</f>
        <v>20.817342148814991</v>
      </c>
      <c r="K125" s="22">
        <f>IF(R37="East",(IF(AND($A66&gt;7,$A66&lt;24),HLOOKUP(K$29,$C$146:$N$148,2,FALSE),HLOOKUP(K$29,$C$146:$N$148,3,FALSE))),IF(AND($A66&gt;6,$A66&lt;23),HLOOKUP(K$29,$C$146:$N$148,2,FALSE),HLOOKUP(K$29,$C$146:$N$148,3,FALSE)))*'PX 99 + 00 WE'!K12</f>
        <v>27.249891417217796</v>
      </c>
      <c r="L125" s="22">
        <f>IF(S37="East",(IF(AND($A66&gt;7,$A66&lt;24),HLOOKUP(L$29,$C$146:$N$148,2,FALSE),HLOOKUP(L$29,$C$146:$N$148,3,FALSE))),IF(AND($A66&gt;6,$A66&lt;23),HLOOKUP(L$29,$C$146:$N$148,2,FALSE),HLOOKUP(L$29,$C$146:$N$148,3,FALSE)))*'PX 99 + 00 WE'!L12</f>
        <v>37.073049910805814</v>
      </c>
      <c r="M125" s="22">
        <f>IF(T37="East",(IF(AND($A66&gt;7,$A66&lt;24),HLOOKUP(M$29,$C$146:$N$148,2,FALSE),HLOOKUP(M$29,$C$146:$N$148,3,FALSE))),IF(AND($A66&gt;6,$A66&lt;23),HLOOKUP(M$29,$C$146:$N$148,2,FALSE),HLOOKUP(M$29,$C$146:$N$148,3,FALSE)))*'PX 99 + 00 WE'!M12</f>
        <v>39.115321134950136</v>
      </c>
      <c r="N125" s="22">
        <f>IF(U37="East",(IF(AND($A66&gt;7,$A66&lt;24),HLOOKUP(N$29,$C$146:$N$148,2,FALSE),HLOOKUP(N$29,$C$146:$N$148,3,FALSE))),IF(AND($A66&gt;6,$A66&lt;23),HLOOKUP(N$29,$C$146:$N$148,2,FALSE),HLOOKUP(N$29,$C$146:$N$148,3,FALSE)))*'PX 99 + 00 WE'!N12</f>
        <v>39.982188088872945</v>
      </c>
    </row>
    <row r="126" spans="1:14" x14ac:dyDescent="0.25">
      <c r="A126" s="2">
        <v>8</v>
      </c>
      <c r="B126" s="2"/>
      <c r="C126" s="22">
        <f>IF(J38="East",(IF(AND($A67&gt;7,$A67&lt;24),HLOOKUP(C$29,$C$146:$N$148,2,FALSE),HLOOKUP(C$29,$C$146:$N$148,3,FALSE))),IF(AND($A67&gt;6,$A67&lt;23),HLOOKUP(C$29,$C$146:$N$148,2,FALSE),HLOOKUP(C$29,$C$146:$N$148,3,FALSE)))*'PX 99 + 00 WE'!C13</f>
        <v>43.181115544935338</v>
      </c>
      <c r="D126" s="22">
        <f>IF(K38="East",(IF(AND($A67&gt;7,$A67&lt;24),HLOOKUP(D$29,$C$146:$N$148,2,FALSE),HLOOKUP(D$29,$C$146:$N$148,3,FALSE))),IF(AND($A67&gt;6,$A67&lt;23),HLOOKUP(D$29,$C$146:$N$148,2,FALSE),HLOOKUP(D$29,$C$146:$N$148,3,FALSE)))*'PX 99 + 00 WE'!D13</f>
        <v>46.720082609420857</v>
      </c>
      <c r="E126" s="22">
        <f>IF(L38="East",(IF(AND($A67&gt;7,$A67&lt;24),HLOOKUP(E$29,$C$146:$N$148,2,FALSE),HLOOKUP(E$29,$C$146:$N$148,3,FALSE))),IF(AND($A67&gt;6,$A67&lt;23),HLOOKUP(E$29,$C$146:$N$148,2,FALSE),HLOOKUP(E$29,$C$146:$N$148,3,FALSE)))*'PX 99 + 00 WE'!E13</f>
        <v>43.436136840687404</v>
      </c>
      <c r="F126" s="22">
        <f>IF(M38="East",(IF(AND($A67&gt;7,$A67&lt;24),HLOOKUP(F$29,$C$146:$N$148,2,FALSE),HLOOKUP(F$29,$C$146:$N$148,3,FALSE))),IF(AND($A67&gt;6,$A67&lt;23),HLOOKUP(F$29,$C$146:$N$148,2,FALSE),HLOOKUP(F$29,$C$146:$N$148,3,FALSE)))*'PX 99 + 00 WE'!F13</f>
        <v>44.409165592772368</v>
      </c>
      <c r="G126" s="22">
        <f>IF(N38="East",(IF(AND($A67&gt;7,$A67&lt;24),HLOOKUP(G$29,$C$146:$N$148,2,FALSE),HLOOKUP(G$29,$C$146:$N$148,3,FALSE))),IF(AND($A67&gt;6,$A67&lt;23),HLOOKUP(G$29,$C$146:$N$148,2,FALSE),HLOOKUP(G$29,$C$146:$N$148,3,FALSE)))*'PX 99 + 00 WE'!G13</f>
        <v>36.631386612978616</v>
      </c>
      <c r="H126" s="22">
        <f>IF(O38="East",(IF(AND($A67&gt;7,$A67&lt;24),HLOOKUP(H$29,$C$146:$N$148,2,FALSE),HLOOKUP(H$29,$C$146:$N$148,3,FALSE))),IF(AND($A67&gt;6,$A67&lt;23),HLOOKUP(H$29,$C$146:$N$148,2,FALSE),HLOOKUP(H$29,$C$146:$N$148,3,FALSE)))*'PX 99 + 00 WE'!H13</f>
        <v>25.950456201767729</v>
      </c>
      <c r="I126" s="22">
        <f>IF(P38="East",(IF(AND($A67&gt;7,$A67&lt;24),HLOOKUP(I$29,$C$146:$N$148,2,FALSE),HLOOKUP(I$29,$C$146:$N$148,3,FALSE))),IF(AND($A67&gt;6,$A67&lt;23),HLOOKUP(I$29,$C$146:$N$148,2,FALSE),HLOOKUP(I$29,$C$146:$N$148,3,FALSE)))*'PX 99 + 00 WE'!I13</f>
        <v>25.272423940129869</v>
      </c>
      <c r="J126" s="22">
        <f>IF(Q38="East",(IF(AND($A67&gt;7,$A67&lt;24),HLOOKUP(J$29,$C$146:$N$148,2,FALSE),HLOOKUP(J$29,$C$146:$N$148,3,FALSE))),IF(AND($A67&gt;6,$A67&lt;23),HLOOKUP(J$29,$C$146:$N$148,2,FALSE),HLOOKUP(J$29,$C$146:$N$148,3,FALSE)))*'PX 99 + 00 WE'!J13</f>
        <v>26.397606827854226</v>
      </c>
      <c r="K126" s="22">
        <f>IF(R38="East",(IF(AND($A67&gt;7,$A67&lt;24),HLOOKUP(K$29,$C$146:$N$148,2,FALSE),HLOOKUP(K$29,$C$146:$N$148,3,FALSE))),IF(AND($A67&gt;6,$A67&lt;23),HLOOKUP(K$29,$C$146:$N$148,2,FALSE),HLOOKUP(K$29,$C$146:$N$148,3,FALSE)))*'PX 99 + 00 WE'!K13</f>
        <v>33.114778117312369</v>
      </c>
      <c r="L126" s="22">
        <f>IF(S38="East",(IF(AND($A67&gt;7,$A67&lt;24),HLOOKUP(L$29,$C$146:$N$148,2,FALSE),HLOOKUP(L$29,$C$146:$N$148,3,FALSE))),IF(AND($A67&gt;6,$A67&lt;23),HLOOKUP(L$29,$C$146:$N$148,2,FALSE),HLOOKUP(L$29,$C$146:$N$148,3,FALSE)))*'PX 99 + 00 WE'!L13</f>
        <v>36.353513293709042</v>
      </c>
      <c r="M126" s="22">
        <f>IF(T38="East",(IF(AND($A67&gt;7,$A67&lt;24),HLOOKUP(M$29,$C$146:$N$148,2,FALSE),HLOOKUP(M$29,$C$146:$N$148,3,FALSE))),IF(AND($A67&gt;6,$A67&lt;23),HLOOKUP(M$29,$C$146:$N$148,2,FALSE),HLOOKUP(M$29,$C$146:$N$148,3,FALSE)))*'PX 99 + 00 WE'!M13</f>
        <v>43.851132353572865</v>
      </c>
      <c r="N126" s="22">
        <f>IF(U38="East",(IF(AND($A67&gt;7,$A67&lt;24),HLOOKUP(N$29,$C$146:$N$148,2,FALSE),HLOOKUP(N$29,$C$146:$N$148,3,FALSE))),IF(AND($A67&gt;6,$A67&lt;23),HLOOKUP(N$29,$C$146:$N$148,2,FALSE),HLOOKUP(N$29,$C$146:$N$148,3,FALSE)))*'PX 99 + 00 WE'!N13</f>
        <v>43.773895404945527</v>
      </c>
    </row>
    <row r="127" spans="1:14" x14ac:dyDescent="0.25">
      <c r="A127" s="2">
        <v>9</v>
      </c>
      <c r="B127" s="2"/>
      <c r="C127" s="22">
        <f>IF(J39="East",(IF(AND($A68&gt;7,$A68&lt;24),HLOOKUP(C$29,$C$146:$N$148,2,FALSE),HLOOKUP(C$29,$C$146:$N$148,3,FALSE))),IF(AND($A68&gt;6,$A68&lt;23),HLOOKUP(C$29,$C$146:$N$148,2,FALSE),HLOOKUP(C$29,$C$146:$N$148,3,FALSE)))*'PX 99 + 00 WE'!C14</f>
        <v>48.932280693308535</v>
      </c>
      <c r="D127" s="22">
        <f>IF(K39="East",(IF(AND($A68&gt;7,$A68&lt;24),HLOOKUP(D$29,$C$146:$N$148,2,FALSE),HLOOKUP(D$29,$C$146:$N$148,3,FALSE))),IF(AND($A68&gt;6,$A68&lt;23),HLOOKUP(D$29,$C$146:$N$148,2,FALSE),HLOOKUP(D$29,$C$146:$N$148,3,FALSE)))*'PX 99 + 00 WE'!D14</f>
        <v>49.988659920237708</v>
      </c>
      <c r="E127" s="22">
        <f>IF(L39="East",(IF(AND($A68&gt;7,$A68&lt;24),HLOOKUP(E$29,$C$146:$N$148,2,FALSE),HLOOKUP(E$29,$C$146:$N$148,3,FALSE))),IF(AND($A68&gt;6,$A68&lt;23),HLOOKUP(E$29,$C$146:$N$148,2,FALSE),HLOOKUP(E$29,$C$146:$N$148,3,FALSE)))*'PX 99 + 00 WE'!E14</f>
        <v>48.250713105452483</v>
      </c>
      <c r="F127" s="22">
        <f>IF(M39="East",(IF(AND($A68&gt;7,$A68&lt;24),HLOOKUP(F$29,$C$146:$N$148,2,FALSE),HLOOKUP(F$29,$C$146:$N$148,3,FALSE))),IF(AND($A68&gt;6,$A68&lt;23),HLOOKUP(F$29,$C$146:$N$148,2,FALSE),HLOOKUP(F$29,$C$146:$N$148,3,FALSE)))*'PX 99 + 00 WE'!F14</f>
        <v>49.660434756892386</v>
      </c>
      <c r="G127" s="22">
        <f>IF(N39="East",(IF(AND($A68&gt;7,$A68&lt;24),HLOOKUP(G$29,$C$146:$N$148,2,FALSE),HLOOKUP(G$29,$C$146:$N$148,3,FALSE))),IF(AND($A68&gt;6,$A68&lt;23),HLOOKUP(G$29,$C$146:$N$148,2,FALSE),HLOOKUP(G$29,$C$146:$N$148,3,FALSE)))*'PX 99 + 00 WE'!G14</f>
        <v>46.248015355838575</v>
      </c>
      <c r="H127" s="22">
        <f>IF(O39="East",(IF(AND($A68&gt;7,$A68&lt;24),HLOOKUP(H$29,$C$146:$N$148,2,FALSE),HLOOKUP(H$29,$C$146:$N$148,3,FALSE))),IF(AND($A68&gt;6,$A68&lt;23),HLOOKUP(H$29,$C$146:$N$148,2,FALSE),HLOOKUP(H$29,$C$146:$N$148,3,FALSE)))*'PX 99 + 00 WE'!H14</f>
        <v>35.633873127309101</v>
      </c>
      <c r="I127" s="22">
        <f>IF(P39="East",(IF(AND($A68&gt;7,$A68&lt;24),HLOOKUP(I$29,$C$146:$N$148,2,FALSE),HLOOKUP(I$29,$C$146:$N$148,3,FALSE))),IF(AND($A68&gt;6,$A68&lt;23),HLOOKUP(I$29,$C$146:$N$148,2,FALSE),HLOOKUP(I$29,$C$146:$N$148,3,FALSE)))*'PX 99 + 00 WE'!I14</f>
        <v>33.905815495270552</v>
      </c>
      <c r="J127" s="22">
        <f>IF(Q39="East",(IF(AND($A68&gt;7,$A68&lt;24),HLOOKUP(J$29,$C$146:$N$148,2,FALSE),HLOOKUP(J$29,$C$146:$N$148,3,FALSE))),IF(AND($A68&gt;6,$A68&lt;23),HLOOKUP(J$29,$C$146:$N$148,2,FALSE),HLOOKUP(J$29,$C$146:$N$148,3,FALSE)))*'PX 99 + 00 WE'!J14</f>
        <v>35.966688678239848</v>
      </c>
      <c r="K127" s="22">
        <f>IF(R39="East",(IF(AND($A68&gt;7,$A68&lt;24),HLOOKUP(K$29,$C$146:$N$148,2,FALSE),HLOOKUP(K$29,$C$146:$N$148,3,FALSE))),IF(AND($A68&gt;6,$A68&lt;23),HLOOKUP(K$29,$C$146:$N$148,2,FALSE),HLOOKUP(K$29,$C$146:$N$148,3,FALSE)))*'PX 99 + 00 WE'!K14</f>
        <v>39.428321741729448</v>
      </c>
      <c r="L127" s="22">
        <f>IF(S39="East",(IF(AND($A68&gt;7,$A68&lt;24),HLOOKUP(L$29,$C$146:$N$148,2,FALSE),HLOOKUP(L$29,$C$146:$N$148,3,FALSE))),IF(AND($A68&gt;6,$A68&lt;23),HLOOKUP(L$29,$C$146:$N$148,2,FALSE),HLOOKUP(L$29,$C$146:$N$148,3,FALSE)))*'PX 99 + 00 WE'!L14</f>
        <v>37.756354943246066</v>
      </c>
      <c r="M127" s="22">
        <f>IF(T39="East",(IF(AND($A68&gt;7,$A68&lt;24),HLOOKUP(M$29,$C$146:$N$148,2,FALSE),HLOOKUP(M$29,$C$146:$N$148,3,FALSE))),IF(AND($A68&gt;6,$A68&lt;23),HLOOKUP(M$29,$C$146:$N$148,2,FALSE),HLOOKUP(M$29,$C$146:$N$148,3,FALSE)))*'PX 99 + 00 WE'!M14</f>
        <v>45.902342646174979</v>
      </c>
      <c r="N127" s="22">
        <f>IF(U39="East",(IF(AND($A68&gt;7,$A68&lt;24),HLOOKUP(N$29,$C$146:$N$148,2,FALSE),HLOOKUP(N$29,$C$146:$N$148,3,FALSE))),IF(AND($A68&gt;6,$A68&lt;23),HLOOKUP(N$29,$C$146:$N$148,2,FALSE),HLOOKUP(N$29,$C$146:$N$148,3,FALSE)))*'PX 99 + 00 WE'!N14</f>
        <v>48.963016881124723</v>
      </c>
    </row>
    <row r="128" spans="1:14" x14ac:dyDescent="0.25">
      <c r="A128" s="2">
        <v>10</v>
      </c>
      <c r="B128" s="2"/>
      <c r="C128" s="22">
        <f>IF(J40="East",(IF(AND($A69&gt;7,$A69&lt;24),HLOOKUP(C$29,$C$146:$N$148,2,FALSE),HLOOKUP(C$29,$C$146:$N$148,3,FALSE))),IF(AND($A69&gt;6,$A69&lt;23),HLOOKUP(C$29,$C$146:$N$148,2,FALSE),HLOOKUP(C$29,$C$146:$N$148,3,FALSE)))*'PX 99 + 00 WE'!C15</f>
        <v>50.173509583497186</v>
      </c>
      <c r="D128" s="22">
        <f>IF(K40="East",(IF(AND($A69&gt;7,$A69&lt;24),HLOOKUP(D$29,$C$146:$N$148,2,FALSE),HLOOKUP(D$29,$C$146:$N$148,3,FALSE))),IF(AND($A69&gt;6,$A69&lt;23),HLOOKUP(D$29,$C$146:$N$148,2,FALSE),HLOOKUP(D$29,$C$146:$N$148,3,FALSE)))*'PX 99 + 00 WE'!D15</f>
        <v>51.223320915077906</v>
      </c>
      <c r="E128" s="22">
        <f>IF(L40="East",(IF(AND($A69&gt;7,$A69&lt;24),HLOOKUP(E$29,$C$146:$N$148,2,FALSE),HLOOKUP(E$29,$C$146:$N$148,3,FALSE))),IF(AND($A69&gt;6,$A69&lt;23),HLOOKUP(E$29,$C$146:$N$148,2,FALSE),HLOOKUP(E$29,$C$146:$N$148,3,FALSE)))*'PX 99 + 00 WE'!E15</f>
        <v>50.885883664146114</v>
      </c>
      <c r="F128" s="22">
        <f>IF(M40="East",(IF(AND($A69&gt;7,$A69&lt;24),HLOOKUP(F$29,$C$146:$N$148,2,FALSE),HLOOKUP(F$29,$C$146:$N$148,3,FALSE))),IF(AND($A69&gt;6,$A69&lt;23),HLOOKUP(F$29,$C$146:$N$148,2,FALSE),HLOOKUP(F$29,$C$146:$N$148,3,FALSE)))*'PX 99 + 00 WE'!F15</f>
        <v>52.148333909954879</v>
      </c>
      <c r="G128" s="22">
        <f>IF(N40="East",(IF(AND($A69&gt;7,$A69&lt;24),HLOOKUP(G$29,$C$146:$N$148,2,FALSE),HLOOKUP(G$29,$C$146:$N$148,3,FALSE))),IF(AND($A69&gt;6,$A69&lt;23),HLOOKUP(G$29,$C$146:$N$148,2,FALSE),HLOOKUP(G$29,$C$146:$N$148,3,FALSE)))*'PX 99 + 00 WE'!G15</f>
        <v>51.194966581281719</v>
      </c>
      <c r="H128" s="22">
        <f>IF(O40="East",(IF(AND($A69&gt;7,$A69&lt;24),HLOOKUP(H$29,$C$146:$N$148,2,FALSE),HLOOKUP(H$29,$C$146:$N$148,3,FALSE))),IF(AND($A69&gt;6,$A69&lt;23),HLOOKUP(H$29,$C$146:$N$148,2,FALSE),HLOOKUP(H$29,$C$146:$N$148,3,FALSE)))*'PX 99 + 00 WE'!H15</f>
        <v>43.01853388650899</v>
      </c>
      <c r="I128" s="22">
        <f>IF(P40="East",(IF(AND($A69&gt;7,$A69&lt;24),HLOOKUP(I$29,$C$146:$N$148,2,FALSE),HLOOKUP(I$29,$C$146:$N$148,3,FALSE))),IF(AND($A69&gt;6,$A69&lt;23),HLOOKUP(I$29,$C$146:$N$148,2,FALSE),HLOOKUP(I$29,$C$146:$N$148,3,FALSE)))*'PX 99 + 00 WE'!I15</f>
        <v>40.055923966573722</v>
      </c>
      <c r="J128" s="22">
        <f>IF(Q40="East",(IF(AND($A69&gt;7,$A69&lt;24),HLOOKUP(J$29,$C$146:$N$148,2,FALSE),HLOOKUP(J$29,$C$146:$N$148,3,FALSE))),IF(AND($A69&gt;6,$A69&lt;23),HLOOKUP(J$29,$C$146:$N$148,2,FALSE),HLOOKUP(J$29,$C$146:$N$148,3,FALSE)))*'PX 99 + 00 WE'!J15</f>
        <v>42.305149014586704</v>
      </c>
      <c r="K128" s="22">
        <f>IF(R40="East",(IF(AND($A69&gt;7,$A69&lt;24),HLOOKUP(K$29,$C$146:$N$148,2,FALSE),HLOOKUP(K$29,$C$146:$N$148,3,FALSE))),IF(AND($A69&gt;6,$A69&lt;23),HLOOKUP(K$29,$C$146:$N$148,2,FALSE),HLOOKUP(K$29,$C$146:$N$148,3,FALSE)))*'PX 99 + 00 WE'!K15</f>
        <v>42.726462857512388</v>
      </c>
      <c r="L128" s="22">
        <f>IF(S40="East",(IF(AND($A69&gt;7,$A69&lt;24),HLOOKUP(L$29,$C$146:$N$148,2,FALSE),HLOOKUP(L$29,$C$146:$N$148,3,FALSE))),IF(AND($A69&gt;6,$A69&lt;23),HLOOKUP(L$29,$C$146:$N$148,2,FALSE),HLOOKUP(L$29,$C$146:$N$148,3,FALSE)))*'PX 99 + 00 WE'!L15</f>
        <v>43.851924543362372</v>
      </c>
      <c r="M128" s="22">
        <f>IF(T40="East",(IF(AND($A69&gt;7,$A69&lt;24),HLOOKUP(M$29,$C$146:$N$148,2,FALSE),HLOOKUP(M$29,$C$146:$N$148,3,FALSE))),IF(AND($A69&gt;6,$A69&lt;23),HLOOKUP(M$29,$C$146:$N$148,2,FALSE),HLOOKUP(M$29,$C$146:$N$148,3,FALSE)))*'PX 99 + 00 WE'!M15</f>
        <v>46.841980362489707</v>
      </c>
      <c r="N128" s="22">
        <f>IF(U40="East",(IF(AND($A69&gt;7,$A69&lt;24),HLOOKUP(N$29,$C$146:$N$148,2,FALSE),HLOOKUP(N$29,$C$146:$N$148,3,FALSE))),IF(AND($A69&gt;6,$A69&lt;23),HLOOKUP(N$29,$C$146:$N$148,2,FALSE),HLOOKUP(N$29,$C$146:$N$148,3,FALSE)))*'PX 99 + 00 WE'!N15</f>
        <v>49.977402260447391</v>
      </c>
    </row>
    <row r="129" spans="1:14" x14ac:dyDescent="0.25">
      <c r="A129" s="2">
        <v>11</v>
      </c>
      <c r="B129" s="2"/>
      <c r="C129" s="22">
        <f>IF(J41="East",(IF(AND($A70&gt;7,$A70&lt;24),HLOOKUP(C$29,$C$146:$N$148,2,FALSE),HLOOKUP(C$29,$C$146:$N$148,3,FALSE))),IF(AND($A70&gt;6,$A70&lt;23),HLOOKUP(C$29,$C$146:$N$148,2,FALSE),HLOOKUP(C$29,$C$146:$N$148,3,FALSE)))*'PX 99 + 00 WE'!C16</f>
        <v>51.202950096709351</v>
      </c>
      <c r="D129" s="22">
        <f>IF(K41="East",(IF(AND($A70&gt;7,$A70&lt;24),HLOOKUP(D$29,$C$146:$N$148,2,FALSE),HLOOKUP(D$29,$C$146:$N$148,3,FALSE))),IF(AND($A70&gt;6,$A70&lt;23),HLOOKUP(D$29,$C$146:$N$148,2,FALSE),HLOOKUP(D$29,$C$146:$N$148,3,FALSE)))*'PX 99 + 00 WE'!D16</f>
        <v>51.680145932964017</v>
      </c>
      <c r="E129" s="22">
        <f>IF(L41="East",(IF(AND($A70&gt;7,$A70&lt;24),HLOOKUP(E$29,$C$146:$N$148,2,FALSE),HLOOKUP(E$29,$C$146:$N$148,3,FALSE))),IF(AND($A70&gt;6,$A70&lt;23),HLOOKUP(E$29,$C$146:$N$148,2,FALSE),HLOOKUP(E$29,$C$146:$N$148,3,FALSE)))*'PX 99 + 00 WE'!E16</f>
        <v>52.200016580873552</v>
      </c>
      <c r="F129" s="22">
        <f>IF(M41="East",(IF(AND($A70&gt;7,$A70&lt;24),HLOOKUP(F$29,$C$146:$N$148,2,FALSE),HLOOKUP(F$29,$C$146:$N$148,3,FALSE))),IF(AND($A70&gt;6,$A70&lt;23),HLOOKUP(F$29,$C$146:$N$148,2,FALSE),HLOOKUP(F$29,$C$146:$N$148,3,FALSE)))*'PX 99 + 00 WE'!F16</f>
        <v>53.796972596958923</v>
      </c>
      <c r="G129" s="22">
        <f>IF(N41="East",(IF(AND($A70&gt;7,$A70&lt;24),HLOOKUP(G$29,$C$146:$N$148,2,FALSE),HLOOKUP(G$29,$C$146:$N$148,3,FALSE))),IF(AND($A70&gt;6,$A70&lt;23),HLOOKUP(G$29,$C$146:$N$148,2,FALSE),HLOOKUP(G$29,$C$146:$N$148,3,FALSE)))*'PX 99 + 00 WE'!G16</f>
        <v>52.801389230630726</v>
      </c>
      <c r="H129" s="22">
        <f>IF(O41="East",(IF(AND($A70&gt;7,$A70&lt;24),HLOOKUP(H$29,$C$146:$N$148,2,FALSE),HLOOKUP(H$29,$C$146:$N$148,3,FALSE))),IF(AND($A70&gt;6,$A70&lt;23),HLOOKUP(H$29,$C$146:$N$148,2,FALSE),HLOOKUP(H$29,$C$146:$N$148,3,FALSE)))*'PX 99 + 00 WE'!H16</f>
        <v>51.073788570668256</v>
      </c>
      <c r="I129" s="22">
        <f>IF(P41="East",(IF(AND($A70&gt;7,$A70&lt;24),HLOOKUP(I$29,$C$146:$N$148,2,FALSE),HLOOKUP(I$29,$C$146:$N$148,3,FALSE))),IF(AND($A70&gt;6,$A70&lt;23),HLOOKUP(I$29,$C$146:$N$148,2,FALSE),HLOOKUP(I$29,$C$146:$N$148,3,FALSE)))*'PX 99 + 00 WE'!I16</f>
        <v>46.741403913761758</v>
      </c>
      <c r="J129" s="22">
        <f>IF(Q41="East",(IF(AND($A70&gt;7,$A70&lt;24),HLOOKUP(J$29,$C$146:$N$148,2,FALSE),HLOOKUP(J$29,$C$146:$N$148,3,FALSE))),IF(AND($A70&gt;6,$A70&lt;23),HLOOKUP(J$29,$C$146:$N$148,2,FALSE),HLOOKUP(J$29,$C$146:$N$148,3,FALSE)))*'PX 99 + 00 WE'!J16</f>
        <v>48.209347083979608</v>
      </c>
      <c r="K129" s="22">
        <f>IF(R41="East",(IF(AND($A70&gt;7,$A70&lt;24),HLOOKUP(K$29,$C$146:$N$148,2,FALSE),HLOOKUP(K$29,$C$146:$N$148,3,FALSE))),IF(AND($A70&gt;6,$A70&lt;23),HLOOKUP(K$29,$C$146:$N$148,2,FALSE),HLOOKUP(K$29,$C$146:$N$148,3,FALSE)))*'PX 99 + 00 WE'!K16</f>
        <v>50.16824381158613</v>
      </c>
      <c r="L129" s="22">
        <f>IF(S41="East",(IF(AND($A70&gt;7,$A70&lt;24),HLOOKUP(L$29,$C$146:$N$148,2,FALSE),HLOOKUP(L$29,$C$146:$N$148,3,FALSE))),IF(AND($A70&gt;6,$A70&lt;23),HLOOKUP(L$29,$C$146:$N$148,2,FALSE),HLOOKUP(L$29,$C$146:$N$148,3,FALSE)))*'PX 99 + 00 WE'!L16</f>
        <v>49.260249973466927</v>
      </c>
      <c r="M129" s="22">
        <f>IF(T41="East",(IF(AND($A70&gt;7,$A70&lt;24),HLOOKUP(M$29,$C$146:$N$148,2,FALSE),HLOOKUP(M$29,$C$146:$N$148,3,FALSE))),IF(AND($A70&gt;6,$A70&lt;23),HLOOKUP(M$29,$C$146:$N$148,2,FALSE),HLOOKUP(M$29,$C$146:$N$148,3,FALSE)))*'PX 99 + 00 WE'!M16</f>
        <v>48.585246808963738</v>
      </c>
      <c r="N129" s="22">
        <f>IF(U41="East",(IF(AND($A70&gt;7,$A70&lt;24),HLOOKUP(N$29,$C$146:$N$148,2,FALSE),HLOOKUP(N$29,$C$146:$N$148,3,FALSE))),IF(AND($A70&gt;6,$A70&lt;23),HLOOKUP(N$29,$C$146:$N$148,2,FALSE),HLOOKUP(N$29,$C$146:$N$148,3,FALSE)))*'PX 99 + 00 WE'!N16</f>
        <v>49.833936048306484</v>
      </c>
    </row>
    <row r="130" spans="1:14" x14ac:dyDescent="0.25">
      <c r="A130" s="2">
        <v>12</v>
      </c>
      <c r="B130" s="2"/>
      <c r="C130" s="22">
        <f>IF(J42="East",(IF(AND($A71&gt;7,$A71&lt;24),HLOOKUP(C$29,$C$146:$N$148,2,FALSE),HLOOKUP(C$29,$C$146:$N$148,3,FALSE))),IF(AND($A71&gt;6,$A71&lt;23),HLOOKUP(C$29,$C$146:$N$148,2,FALSE),HLOOKUP(C$29,$C$146:$N$148,3,FALSE)))*'PX 99 + 00 WE'!C17</f>
        <v>50.592343789782923</v>
      </c>
      <c r="D130" s="22">
        <f>IF(K42="East",(IF(AND($A71&gt;7,$A71&lt;24),HLOOKUP(D$29,$C$146:$N$148,2,FALSE),HLOOKUP(D$29,$C$146:$N$148,3,FALSE))),IF(AND($A71&gt;6,$A71&lt;23),HLOOKUP(D$29,$C$146:$N$148,2,FALSE),HLOOKUP(D$29,$C$146:$N$148,3,FALSE)))*'PX 99 + 00 WE'!D17</f>
        <v>51.063323693853988</v>
      </c>
      <c r="E130" s="22">
        <f>IF(L42="East",(IF(AND($A71&gt;7,$A71&lt;24),HLOOKUP(E$29,$C$146:$N$148,2,FALSE),HLOOKUP(E$29,$C$146:$N$148,3,FALSE))),IF(AND($A71&gt;6,$A71&lt;23),HLOOKUP(E$29,$C$146:$N$148,2,FALSE),HLOOKUP(E$29,$C$146:$N$148,3,FALSE)))*'PX 99 + 00 WE'!E17</f>
        <v>51.755817474742948</v>
      </c>
      <c r="F130" s="22">
        <f>IF(M42="East",(IF(AND($A71&gt;7,$A71&lt;24),HLOOKUP(F$29,$C$146:$N$148,2,FALSE),HLOOKUP(F$29,$C$146:$N$148,3,FALSE))),IF(AND($A71&gt;6,$A71&lt;23),HLOOKUP(F$29,$C$146:$N$148,2,FALSE),HLOOKUP(F$29,$C$146:$N$148,3,FALSE)))*'PX 99 + 00 WE'!F17</f>
        <v>53.537516242014924</v>
      </c>
      <c r="G130" s="22">
        <f>IF(N42="East",(IF(AND($A71&gt;7,$A71&lt;24),HLOOKUP(G$29,$C$146:$N$148,2,FALSE),HLOOKUP(G$29,$C$146:$N$148,3,FALSE))),IF(AND($A71&gt;6,$A71&lt;23),HLOOKUP(G$29,$C$146:$N$148,2,FALSE),HLOOKUP(G$29,$C$146:$N$148,3,FALSE)))*'PX 99 + 00 WE'!G17</f>
        <v>53.235561276392588</v>
      </c>
      <c r="H130" s="22">
        <f>IF(O42="East",(IF(AND($A71&gt;7,$A71&lt;24),HLOOKUP(H$29,$C$146:$N$148,2,FALSE),HLOOKUP(H$29,$C$146:$N$148,3,FALSE))),IF(AND($A71&gt;6,$A71&lt;23),HLOOKUP(H$29,$C$146:$N$148,2,FALSE),HLOOKUP(H$29,$C$146:$N$148,3,FALSE)))*'PX 99 + 00 WE'!H17</f>
        <v>53.401237870980879</v>
      </c>
      <c r="I130" s="22">
        <f>IF(P42="East",(IF(AND($A71&gt;7,$A71&lt;24),HLOOKUP(I$29,$C$146:$N$148,2,FALSE),HLOOKUP(I$29,$C$146:$N$148,3,FALSE))),IF(AND($A71&gt;6,$A71&lt;23),HLOOKUP(I$29,$C$146:$N$148,2,FALSE),HLOOKUP(I$29,$C$146:$N$148,3,FALSE)))*'PX 99 + 00 WE'!I17</f>
        <v>51.750959046192257</v>
      </c>
      <c r="J130" s="22">
        <f>IF(Q42="East",(IF(AND($A71&gt;7,$A71&lt;24),HLOOKUP(J$29,$C$146:$N$148,2,FALSE),HLOOKUP(J$29,$C$146:$N$148,3,FALSE))),IF(AND($A71&gt;6,$A71&lt;23),HLOOKUP(J$29,$C$146:$N$148,2,FALSE),HLOOKUP(J$29,$C$146:$N$148,3,FALSE)))*'PX 99 + 00 WE'!J17</f>
        <v>52.117480156770533</v>
      </c>
      <c r="K130" s="22">
        <f>IF(R42="East",(IF(AND($A71&gt;7,$A71&lt;24),HLOOKUP(K$29,$C$146:$N$148,2,FALSE),HLOOKUP(K$29,$C$146:$N$148,3,FALSE))),IF(AND($A71&gt;6,$A71&lt;23),HLOOKUP(K$29,$C$146:$N$148,2,FALSE),HLOOKUP(K$29,$C$146:$N$148,3,FALSE)))*'PX 99 + 00 WE'!K17</f>
        <v>52.921075395979656</v>
      </c>
      <c r="L130" s="22">
        <f>IF(S42="East",(IF(AND($A71&gt;7,$A71&lt;24),HLOOKUP(L$29,$C$146:$N$148,2,FALSE),HLOOKUP(L$29,$C$146:$N$148,3,FALSE))),IF(AND($A71&gt;6,$A71&lt;23),HLOOKUP(L$29,$C$146:$N$148,2,FALSE),HLOOKUP(L$29,$C$146:$N$148,3,FALSE)))*'PX 99 + 00 WE'!L17</f>
        <v>49.033151502145103</v>
      </c>
      <c r="M130" s="22">
        <f>IF(T42="East",(IF(AND($A71&gt;7,$A71&lt;24),HLOOKUP(M$29,$C$146:$N$148,2,FALSE),HLOOKUP(M$29,$C$146:$N$148,3,FALSE))),IF(AND($A71&gt;6,$A71&lt;23),HLOOKUP(M$29,$C$146:$N$148,2,FALSE),HLOOKUP(M$29,$C$146:$N$148,3,FALSE)))*'PX 99 + 00 WE'!M17</f>
        <v>47.278715814430051</v>
      </c>
      <c r="N130" s="22">
        <f>IF(U42="East",(IF(AND($A71&gt;7,$A71&lt;24),HLOOKUP(N$29,$C$146:$N$148,2,FALSE),HLOOKUP(N$29,$C$146:$N$148,3,FALSE))),IF(AND($A71&gt;6,$A71&lt;23),HLOOKUP(N$29,$C$146:$N$148,2,FALSE),HLOOKUP(N$29,$C$146:$N$148,3,FALSE)))*'PX 99 + 00 WE'!N17</f>
        <v>49.295702706203166</v>
      </c>
    </row>
    <row r="131" spans="1:14" x14ac:dyDescent="0.25">
      <c r="A131" s="2">
        <v>13</v>
      </c>
      <c r="B131" s="2"/>
      <c r="C131" s="22">
        <f>IF(J43="East",(IF(AND($A72&gt;7,$A72&lt;24),HLOOKUP(C$29,$C$146:$N$148,2,FALSE),HLOOKUP(C$29,$C$146:$N$148,3,FALSE))),IF(AND($A72&gt;6,$A72&lt;23),HLOOKUP(C$29,$C$146:$N$148,2,FALSE),HLOOKUP(C$29,$C$146:$N$148,3,FALSE)))*'PX 99 + 00 WE'!C18</f>
        <v>49.87071389858334</v>
      </c>
      <c r="D131" s="22">
        <f>IF(K43="East",(IF(AND($A72&gt;7,$A72&lt;24),HLOOKUP(D$29,$C$146:$N$148,2,FALSE),HLOOKUP(D$29,$C$146:$N$148,3,FALSE))),IF(AND($A72&gt;6,$A72&lt;23),HLOOKUP(D$29,$C$146:$N$148,2,FALSE),HLOOKUP(D$29,$C$146:$N$148,3,FALSE)))*'PX 99 + 00 WE'!D18</f>
        <v>49.683600491984237</v>
      </c>
      <c r="E131" s="22">
        <f>IF(L43="East",(IF(AND($A72&gt;7,$A72&lt;24),HLOOKUP(E$29,$C$146:$N$148,2,FALSE),HLOOKUP(E$29,$C$146:$N$148,3,FALSE))),IF(AND($A72&gt;6,$A72&lt;23),HLOOKUP(E$29,$C$146:$N$148,2,FALSE),HLOOKUP(E$29,$C$146:$N$148,3,FALSE)))*'PX 99 + 00 WE'!E18</f>
        <v>51.162500185457304</v>
      </c>
      <c r="F131" s="22">
        <f>IF(M43="East",(IF(AND($A72&gt;7,$A72&lt;24),HLOOKUP(F$29,$C$146:$N$148,2,FALSE),HLOOKUP(F$29,$C$146:$N$148,3,FALSE))),IF(AND($A72&gt;6,$A72&lt;23),HLOOKUP(F$29,$C$146:$N$148,2,FALSE),HLOOKUP(F$29,$C$146:$N$148,3,FALSE)))*'PX 99 + 00 WE'!F18</f>
        <v>51.191745404564813</v>
      </c>
      <c r="G131" s="22">
        <f>IF(N43="East",(IF(AND($A72&gt;7,$A72&lt;24),HLOOKUP(G$29,$C$146:$N$148,2,FALSE),HLOOKUP(G$29,$C$146:$N$148,3,FALSE))),IF(AND($A72&gt;6,$A72&lt;23),HLOOKUP(G$29,$C$146:$N$148,2,FALSE),HLOOKUP(G$29,$C$146:$N$148,3,FALSE)))*'PX 99 + 00 WE'!G18</f>
        <v>53.545926279842071</v>
      </c>
      <c r="H131" s="22">
        <f>IF(O43="East",(IF(AND($A72&gt;7,$A72&lt;24),HLOOKUP(H$29,$C$146:$N$148,2,FALSE),HLOOKUP(H$29,$C$146:$N$148,3,FALSE))),IF(AND($A72&gt;6,$A72&lt;23),HLOOKUP(H$29,$C$146:$N$148,2,FALSE),HLOOKUP(H$29,$C$146:$N$148,3,FALSE)))*'PX 99 + 00 WE'!H18</f>
        <v>55.280330520333507</v>
      </c>
      <c r="I131" s="22">
        <f>IF(P43="East",(IF(AND($A72&gt;7,$A72&lt;24),HLOOKUP(I$29,$C$146:$N$148,2,FALSE),HLOOKUP(I$29,$C$146:$N$148,3,FALSE))),IF(AND($A72&gt;6,$A72&lt;23),HLOOKUP(I$29,$C$146:$N$148,2,FALSE),HLOOKUP(I$29,$C$146:$N$148,3,FALSE)))*'PX 99 + 00 WE'!I18</f>
        <v>56.507632783164539</v>
      </c>
      <c r="J131" s="22">
        <f>IF(Q43="East",(IF(AND($A72&gt;7,$A72&lt;24),HLOOKUP(J$29,$C$146:$N$148,2,FALSE),HLOOKUP(J$29,$C$146:$N$148,3,FALSE))),IF(AND($A72&gt;6,$A72&lt;23),HLOOKUP(J$29,$C$146:$N$148,2,FALSE),HLOOKUP(J$29,$C$146:$N$148,3,FALSE)))*'PX 99 + 00 WE'!J18</f>
        <v>58.231648793560652</v>
      </c>
      <c r="K131" s="22">
        <f>IF(R43="East",(IF(AND($A72&gt;7,$A72&lt;24),HLOOKUP(K$29,$C$146:$N$148,2,FALSE),HLOOKUP(K$29,$C$146:$N$148,3,FALSE))),IF(AND($A72&gt;6,$A72&lt;23),HLOOKUP(K$29,$C$146:$N$148,2,FALSE),HLOOKUP(K$29,$C$146:$N$148,3,FALSE)))*'PX 99 + 00 WE'!K18</f>
        <v>55.766439367477162</v>
      </c>
      <c r="L131" s="22">
        <f>IF(S43="East",(IF(AND($A72&gt;7,$A72&lt;24),HLOOKUP(L$29,$C$146:$N$148,2,FALSE),HLOOKUP(L$29,$C$146:$N$148,3,FALSE))),IF(AND($A72&gt;6,$A72&lt;23),HLOOKUP(L$29,$C$146:$N$148,2,FALSE),HLOOKUP(L$29,$C$146:$N$148,3,FALSE)))*'PX 99 + 00 WE'!L18</f>
        <v>51.155130998008083</v>
      </c>
      <c r="M131" s="22">
        <f>IF(T43="East",(IF(AND($A72&gt;7,$A72&lt;24),HLOOKUP(M$29,$C$146:$N$148,2,FALSE),HLOOKUP(M$29,$C$146:$N$148,3,FALSE))),IF(AND($A72&gt;6,$A72&lt;23),HLOOKUP(M$29,$C$146:$N$148,2,FALSE),HLOOKUP(M$29,$C$146:$N$148,3,FALSE)))*'PX 99 + 00 WE'!M18</f>
        <v>45.194287972058042</v>
      </c>
      <c r="N131" s="22">
        <f>IF(U43="East",(IF(AND($A72&gt;7,$A72&lt;24),HLOOKUP(N$29,$C$146:$N$148,2,FALSE),HLOOKUP(N$29,$C$146:$N$148,3,FALSE))),IF(AND($A72&gt;6,$A72&lt;23),HLOOKUP(N$29,$C$146:$N$148,2,FALSE),HLOOKUP(N$29,$C$146:$N$148,3,FALSE)))*'PX 99 + 00 WE'!N18</f>
        <v>48.537023159987001</v>
      </c>
    </row>
    <row r="132" spans="1:14" x14ac:dyDescent="0.25">
      <c r="A132" s="2">
        <v>14</v>
      </c>
      <c r="B132" s="2"/>
      <c r="C132" s="22">
        <f>IF(J44="East",(IF(AND($A73&gt;7,$A73&lt;24),HLOOKUP(C$29,$C$146:$N$148,2,FALSE),HLOOKUP(C$29,$C$146:$N$148,3,FALSE))),IF(AND($A73&gt;6,$A73&lt;23),HLOOKUP(C$29,$C$146:$N$148,2,FALSE),HLOOKUP(C$29,$C$146:$N$148,3,FALSE)))*'PX 99 + 00 WE'!C19</f>
        <v>48.109787757573841</v>
      </c>
      <c r="D132" s="22">
        <f>IF(K44="East",(IF(AND($A73&gt;7,$A73&lt;24),HLOOKUP(D$29,$C$146:$N$148,2,FALSE),HLOOKUP(D$29,$C$146:$N$148,3,FALSE))),IF(AND($A73&gt;6,$A73&lt;23),HLOOKUP(D$29,$C$146:$N$148,2,FALSE),HLOOKUP(D$29,$C$146:$N$148,3,FALSE)))*'PX 99 + 00 WE'!D19</f>
        <v>49.039571827497426</v>
      </c>
      <c r="E132" s="22">
        <f>IF(L44="East",(IF(AND($A73&gt;7,$A73&lt;24),HLOOKUP(E$29,$C$146:$N$148,2,FALSE),HLOOKUP(E$29,$C$146:$N$148,3,FALSE))),IF(AND($A73&gt;6,$A73&lt;23),HLOOKUP(E$29,$C$146:$N$148,2,FALSE),HLOOKUP(E$29,$C$146:$N$148,3,FALSE)))*'PX 99 + 00 WE'!E19</f>
        <v>50.564245884568827</v>
      </c>
      <c r="F132" s="22">
        <f>IF(M44="East",(IF(AND($A73&gt;7,$A73&lt;24),HLOOKUP(F$29,$C$146:$N$148,2,FALSE),HLOOKUP(F$29,$C$146:$N$148,3,FALSE))),IF(AND($A73&gt;6,$A73&lt;23),HLOOKUP(F$29,$C$146:$N$148,2,FALSE),HLOOKUP(F$29,$C$146:$N$148,3,FALSE)))*'PX 99 + 00 WE'!F19</f>
        <v>50.897186100820477</v>
      </c>
      <c r="G132" s="22">
        <f>IF(N44="East",(IF(AND($A73&gt;7,$A73&lt;24),HLOOKUP(G$29,$C$146:$N$148,2,FALSE),HLOOKUP(G$29,$C$146:$N$148,3,FALSE))),IF(AND($A73&gt;6,$A73&lt;23),HLOOKUP(G$29,$C$146:$N$148,2,FALSE),HLOOKUP(G$29,$C$146:$N$148,3,FALSE)))*'PX 99 + 00 WE'!G19</f>
        <v>53.627709451069364</v>
      </c>
      <c r="H132" s="22">
        <f>IF(O44="East",(IF(AND($A73&gt;7,$A73&lt;24),HLOOKUP(H$29,$C$146:$N$148,2,FALSE),HLOOKUP(H$29,$C$146:$N$148,3,FALSE))),IF(AND($A73&gt;6,$A73&lt;23),HLOOKUP(H$29,$C$146:$N$148,2,FALSE),HLOOKUP(H$29,$C$146:$N$148,3,FALSE)))*'PX 99 + 00 WE'!H19</f>
        <v>58.852699953783969</v>
      </c>
      <c r="I132" s="22">
        <f>IF(P44="East",(IF(AND($A73&gt;7,$A73&lt;24),HLOOKUP(I$29,$C$146:$N$148,2,FALSE),HLOOKUP(I$29,$C$146:$N$148,3,FALSE))),IF(AND($A73&gt;6,$A73&lt;23),HLOOKUP(I$29,$C$146:$N$148,2,FALSE),HLOOKUP(I$29,$C$146:$N$148,3,FALSE)))*'PX 99 + 00 WE'!I19</f>
        <v>59.022362106295432</v>
      </c>
      <c r="J132" s="22">
        <f>IF(Q44="East",(IF(AND($A73&gt;7,$A73&lt;24),HLOOKUP(J$29,$C$146:$N$148,2,FALSE),HLOOKUP(J$29,$C$146:$N$148,3,FALSE))),IF(AND($A73&gt;6,$A73&lt;23),HLOOKUP(J$29,$C$146:$N$148,2,FALSE),HLOOKUP(J$29,$C$146:$N$148,3,FALSE)))*'PX 99 + 00 WE'!J19</f>
        <v>59.100274750871925</v>
      </c>
      <c r="K132" s="22">
        <f>IF(R44="East",(IF(AND($A73&gt;7,$A73&lt;24),HLOOKUP(K$29,$C$146:$N$148,2,FALSE),HLOOKUP(K$29,$C$146:$N$148,3,FALSE))),IF(AND($A73&gt;6,$A73&lt;23),HLOOKUP(K$29,$C$146:$N$148,2,FALSE),HLOOKUP(K$29,$C$146:$N$148,3,FALSE)))*'PX 99 + 00 WE'!K19</f>
        <v>57.162169690360919</v>
      </c>
      <c r="L132" s="22">
        <f>IF(S44="East",(IF(AND($A73&gt;7,$A73&lt;24),HLOOKUP(L$29,$C$146:$N$148,2,FALSE),HLOOKUP(L$29,$C$146:$N$148,3,FALSE))),IF(AND($A73&gt;6,$A73&lt;23),HLOOKUP(L$29,$C$146:$N$148,2,FALSE),HLOOKUP(L$29,$C$146:$N$148,3,FALSE)))*'PX 99 + 00 WE'!L19</f>
        <v>53.724183666646816</v>
      </c>
      <c r="M132" s="22">
        <f>IF(T44="East",(IF(AND($A73&gt;7,$A73&lt;24),HLOOKUP(M$29,$C$146:$N$148,2,FALSE),HLOOKUP(M$29,$C$146:$N$148,3,FALSE))),IF(AND($A73&gt;6,$A73&lt;23),HLOOKUP(M$29,$C$146:$N$148,2,FALSE),HLOOKUP(M$29,$C$146:$N$148,3,FALSE)))*'PX 99 + 00 WE'!M19</f>
        <v>43.958489829098212</v>
      </c>
      <c r="N132" s="22">
        <f>IF(U44="East",(IF(AND($A73&gt;7,$A73&lt;24),HLOOKUP(N$29,$C$146:$N$148,2,FALSE),HLOOKUP(N$29,$C$146:$N$148,3,FALSE))),IF(AND($A73&gt;6,$A73&lt;23),HLOOKUP(N$29,$C$146:$N$148,2,FALSE),HLOOKUP(N$29,$C$146:$N$148,3,FALSE)))*'PX 99 + 00 WE'!N19</f>
        <v>46.168293916667274</v>
      </c>
    </row>
    <row r="133" spans="1:14" x14ac:dyDescent="0.25">
      <c r="A133" s="2">
        <v>15</v>
      </c>
      <c r="B133" s="2"/>
      <c r="C133" s="22">
        <f>IF(J45="East",(IF(AND($A74&gt;7,$A74&lt;24),HLOOKUP(C$29,$C$146:$N$148,2,FALSE),HLOOKUP(C$29,$C$146:$N$148,3,FALSE))),IF(AND($A74&gt;6,$A74&lt;23),HLOOKUP(C$29,$C$146:$N$148,2,FALSE),HLOOKUP(C$29,$C$146:$N$148,3,FALSE)))*'PX 99 + 00 WE'!C20</f>
        <v>46.653070082375287</v>
      </c>
      <c r="D133" s="22">
        <f>IF(K45="East",(IF(AND($A74&gt;7,$A74&lt;24),HLOOKUP(D$29,$C$146:$N$148,2,FALSE),HLOOKUP(D$29,$C$146:$N$148,3,FALSE))),IF(AND($A74&gt;6,$A74&lt;23),HLOOKUP(D$29,$C$146:$N$148,2,FALSE),HLOOKUP(D$29,$C$146:$N$148,3,FALSE)))*'PX 99 + 00 WE'!D20</f>
        <v>47.13295957820737</v>
      </c>
      <c r="E133" s="22">
        <f>IF(L45="East",(IF(AND($A74&gt;7,$A74&lt;24),HLOOKUP(E$29,$C$146:$N$148,2,FALSE),HLOOKUP(E$29,$C$146:$N$148,3,FALSE))),IF(AND($A74&gt;6,$A74&lt;23),HLOOKUP(E$29,$C$146:$N$148,2,FALSE),HLOOKUP(E$29,$C$146:$N$148,3,FALSE)))*'PX 99 + 00 WE'!E20</f>
        <v>48.455016201393697</v>
      </c>
      <c r="F133" s="22">
        <f>IF(M45="East",(IF(AND($A74&gt;7,$A74&lt;24),HLOOKUP(F$29,$C$146:$N$148,2,FALSE),HLOOKUP(F$29,$C$146:$N$148,3,FALSE))),IF(AND($A74&gt;6,$A74&lt;23),HLOOKUP(F$29,$C$146:$N$148,2,FALSE),HLOOKUP(F$29,$C$146:$N$148,3,FALSE)))*'PX 99 + 00 WE'!F20</f>
        <v>50.017343785073997</v>
      </c>
      <c r="G133" s="22">
        <f>IF(N45="East",(IF(AND($A74&gt;7,$A74&lt;24),HLOOKUP(G$29,$C$146:$N$148,2,FALSE),HLOOKUP(G$29,$C$146:$N$148,3,FALSE))),IF(AND($A74&gt;6,$A74&lt;23),HLOOKUP(G$29,$C$146:$N$148,2,FALSE),HLOOKUP(G$29,$C$146:$N$148,3,FALSE)))*'PX 99 + 00 WE'!G20</f>
        <v>53.54392703400854</v>
      </c>
      <c r="H133" s="22">
        <f>IF(O45="East",(IF(AND($A74&gt;7,$A74&lt;24),HLOOKUP(H$29,$C$146:$N$148,2,FALSE),HLOOKUP(H$29,$C$146:$N$148,3,FALSE))),IF(AND($A74&gt;6,$A74&lt;23),HLOOKUP(H$29,$C$146:$N$148,2,FALSE),HLOOKUP(H$29,$C$146:$N$148,3,FALSE)))*'PX 99 + 00 WE'!H20</f>
        <v>60.936612106871848</v>
      </c>
      <c r="I133" s="22">
        <f>IF(P45="East",(IF(AND($A74&gt;7,$A74&lt;24),HLOOKUP(I$29,$C$146:$N$148,2,FALSE),HLOOKUP(I$29,$C$146:$N$148,3,FALSE))),IF(AND($A74&gt;6,$A74&lt;23),HLOOKUP(I$29,$C$146:$N$148,2,FALSE),HLOOKUP(I$29,$C$146:$N$148,3,FALSE)))*'PX 99 + 00 WE'!I20</f>
        <v>63.765992223094003</v>
      </c>
      <c r="J133" s="22">
        <f>IF(Q45="East",(IF(AND($A74&gt;7,$A74&lt;24),HLOOKUP(J$29,$C$146:$N$148,2,FALSE),HLOOKUP(J$29,$C$146:$N$148,3,FALSE))),IF(AND($A74&gt;6,$A74&lt;23),HLOOKUP(J$29,$C$146:$N$148,2,FALSE),HLOOKUP(J$29,$C$146:$N$148,3,FALSE)))*'PX 99 + 00 WE'!J20</f>
        <v>64.032685915703453</v>
      </c>
      <c r="K133" s="22">
        <f>IF(R45="East",(IF(AND($A74&gt;7,$A74&lt;24),HLOOKUP(K$29,$C$146:$N$148,2,FALSE),HLOOKUP(K$29,$C$146:$N$148,3,FALSE))),IF(AND($A74&gt;6,$A74&lt;23),HLOOKUP(K$29,$C$146:$N$148,2,FALSE),HLOOKUP(K$29,$C$146:$N$148,3,FALSE)))*'PX 99 + 00 WE'!K20</f>
        <v>57.411138883564071</v>
      </c>
      <c r="L133" s="22">
        <f>IF(S45="East",(IF(AND($A74&gt;7,$A74&lt;24),HLOOKUP(L$29,$C$146:$N$148,2,FALSE),HLOOKUP(L$29,$C$146:$N$148,3,FALSE))),IF(AND($A74&gt;6,$A74&lt;23),HLOOKUP(L$29,$C$146:$N$148,2,FALSE),HLOOKUP(L$29,$C$146:$N$148,3,FALSE)))*'PX 99 + 00 WE'!L20</f>
        <v>53.911790120270808</v>
      </c>
      <c r="M133" s="22">
        <f>IF(T45="East",(IF(AND($A74&gt;7,$A74&lt;24),HLOOKUP(M$29,$C$146:$N$148,2,FALSE),HLOOKUP(M$29,$C$146:$N$148,3,FALSE))),IF(AND($A74&gt;6,$A74&lt;23),HLOOKUP(M$29,$C$146:$N$148,2,FALSE),HLOOKUP(M$29,$C$146:$N$148,3,FALSE)))*'PX 99 + 00 WE'!M20</f>
        <v>42.700131255091542</v>
      </c>
      <c r="N133" s="22">
        <f>IF(U45="East",(IF(AND($A74&gt;7,$A74&lt;24),HLOOKUP(N$29,$C$146:$N$148,2,FALSE),HLOOKUP(N$29,$C$146:$N$148,3,FALSE))),IF(AND($A74&gt;6,$A74&lt;23),HLOOKUP(N$29,$C$146:$N$148,2,FALSE),HLOOKUP(N$29,$C$146:$N$148,3,FALSE)))*'PX 99 + 00 WE'!N20</f>
        <v>41.926314496536484</v>
      </c>
    </row>
    <row r="134" spans="1:14" x14ac:dyDescent="0.25">
      <c r="A134" s="2">
        <v>16</v>
      </c>
      <c r="B134" s="2"/>
      <c r="C134" s="22">
        <f>IF(J46="East",(IF(AND($A75&gt;7,$A75&lt;24),HLOOKUP(C$29,$C$146:$N$148,2,FALSE),HLOOKUP(C$29,$C$146:$N$148,3,FALSE))),IF(AND($A75&gt;6,$A75&lt;23),HLOOKUP(C$29,$C$146:$N$148,2,FALSE),HLOOKUP(C$29,$C$146:$N$148,3,FALSE)))*'PX 99 + 00 WE'!C21</f>
        <v>44.169305527549177</v>
      </c>
      <c r="D134" s="22">
        <f>IF(K46="East",(IF(AND($A75&gt;7,$A75&lt;24),HLOOKUP(D$29,$C$146:$N$148,2,FALSE),HLOOKUP(D$29,$C$146:$N$148,3,FALSE))),IF(AND($A75&gt;6,$A75&lt;23),HLOOKUP(D$29,$C$146:$N$148,2,FALSE),HLOOKUP(D$29,$C$146:$N$148,3,FALSE)))*'PX 99 + 00 WE'!D21</f>
        <v>46.255842150969897</v>
      </c>
      <c r="E134" s="22">
        <f>IF(L46="East",(IF(AND($A75&gt;7,$A75&lt;24),HLOOKUP(E$29,$C$146:$N$148,2,FALSE),HLOOKUP(E$29,$C$146:$N$148,3,FALSE))),IF(AND($A75&gt;6,$A75&lt;23),HLOOKUP(E$29,$C$146:$N$148,2,FALSE),HLOOKUP(E$29,$C$146:$N$148,3,FALSE)))*'PX 99 + 00 WE'!E21</f>
        <v>46.424971531663232</v>
      </c>
      <c r="F134" s="22">
        <f>IF(M46="East",(IF(AND($A75&gt;7,$A75&lt;24),HLOOKUP(F$29,$C$146:$N$148,2,FALSE),HLOOKUP(F$29,$C$146:$N$148,3,FALSE))),IF(AND($A75&gt;6,$A75&lt;23),HLOOKUP(F$29,$C$146:$N$148,2,FALSE),HLOOKUP(F$29,$C$146:$N$148,3,FALSE)))*'PX 99 + 00 WE'!F21</f>
        <v>48.686206098909956</v>
      </c>
      <c r="G134" s="22">
        <f>IF(N46="East",(IF(AND($A75&gt;7,$A75&lt;24),HLOOKUP(G$29,$C$146:$N$148,2,FALSE),HLOOKUP(G$29,$C$146:$N$148,3,FALSE))),IF(AND($A75&gt;6,$A75&lt;23),HLOOKUP(G$29,$C$146:$N$148,2,FALSE),HLOOKUP(G$29,$C$146:$N$148,3,FALSE)))*'PX 99 + 00 WE'!G21</f>
        <v>54.211298434922028</v>
      </c>
      <c r="H134" s="22">
        <f>IF(O46="East",(IF(AND($A75&gt;7,$A75&lt;24),HLOOKUP(H$29,$C$146:$N$148,2,FALSE),HLOOKUP(H$29,$C$146:$N$148,3,FALSE))),IF(AND($A75&gt;6,$A75&lt;23),HLOOKUP(H$29,$C$146:$N$148,2,FALSE),HLOOKUP(H$29,$C$146:$N$148,3,FALSE)))*'PX 99 + 00 WE'!H21</f>
        <v>63.201203688068361</v>
      </c>
      <c r="I134" s="22">
        <f>IF(P46="East",(IF(AND($A75&gt;7,$A75&lt;24),HLOOKUP(I$29,$C$146:$N$148,2,FALSE),HLOOKUP(I$29,$C$146:$N$148,3,FALSE))),IF(AND($A75&gt;6,$A75&lt;23),HLOOKUP(I$29,$C$146:$N$148,2,FALSE),HLOOKUP(I$29,$C$146:$N$148,3,FALSE)))*'PX 99 + 00 WE'!I21</f>
        <v>63.935219233256468</v>
      </c>
      <c r="J134" s="22">
        <f>IF(Q46="East",(IF(AND($A75&gt;7,$A75&lt;24),HLOOKUP(J$29,$C$146:$N$148,2,FALSE),HLOOKUP(J$29,$C$146:$N$148,3,FALSE))),IF(AND($A75&gt;6,$A75&lt;23),HLOOKUP(J$29,$C$146:$N$148,2,FALSE),HLOOKUP(J$29,$C$146:$N$148,3,FALSE)))*'PX 99 + 00 WE'!J21</f>
        <v>64.069140254464429</v>
      </c>
      <c r="K134" s="22">
        <f>IF(R46="East",(IF(AND($A75&gt;7,$A75&lt;24),HLOOKUP(K$29,$C$146:$N$148,2,FALSE),HLOOKUP(K$29,$C$146:$N$148,3,FALSE))),IF(AND($A75&gt;6,$A75&lt;23),HLOOKUP(K$29,$C$146:$N$148,2,FALSE),HLOOKUP(K$29,$C$146:$N$148,3,FALSE)))*'PX 99 + 00 WE'!K21</f>
        <v>57.86591912080938</v>
      </c>
      <c r="L134" s="22">
        <f>IF(S46="East",(IF(AND($A75&gt;7,$A75&lt;24),HLOOKUP(L$29,$C$146:$N$148,2,FALSE),HLOOKUP(L$29,$C$146:$N$148,3,FALSE))),IF(AND($A75&gt;6,$A75&lt;23),HLOOKUP(L$29,$C$146:$N$148,2,FALSE),HLOOKUP(L$29,$C$146:$N$148,3,FALSE)))*'PX 99 + 00 WE'!L21</f>
        <v>53.629920282292595</v>
      </c>
      <c r="M134" s="22">
        <f>IF(T46="East",(IF(AND($A75&gt;7,$A75&lt;24),HLOOKUP(M$29,$C$146:$N$148,2,FALSE),HLOOKUP(M$29,$C$146:$N$148,3,FALSE))),IF(AND($A75&gt;6,$A75&lt;23),HLOOKUP(M$29,$C$146:$N$148,2,FALSE),HLOOKUP(M$29,$C$146:$N$148,3,FALSE)))*'PX 99 + 00 WE'!M21</f>
        <v>41.863751390821683</v>
      </c>
      <c r="N134" s="22">
        <f>IF(U46="East",(IF(AND($A75&gt;7,$A75&lt;24),HLOOKUP(N$29,$C$146:$N$148,2,FALSE),HLOOKUP(N$29,$C$146:$N$148,3,FALSE))),IF(AND($A75&gt;6,$A75&lt;23),HLOOKUP(N$29,$C$146:$N$148,2,FALSE),HLOOKUP(N$29,$C$146:$N$148,3,FALSE)))*'PX 99 + 00 WE'!N21</f>
        <v>40.765308464426887</v>
      </c>
    </row>
    <row r="135" spans="1:14" x14ac:dyDescent="0.25">
      <c r="A135" s="2">
        <v>17</v>
      </c>
      <c r="B135" s="2"/>
      <c r="C135" s="22">
        <f>IF(J47="East",(IF(AND($A76&gt;7,$A76&lt;24),HLOOKUP(C$29,$C$146:$N$148,2,FALSE),HLOOKUP(C$29,$C$146:$N$148,3,FALSE))),IF(AND($A76&gt;6,$A76&lt;23),HLOOKUP(C$29,$C$146:$N$148,2,FALSE),HLOOKUP(C$29,$C$146:$N$148,3,FALSE)))*'PX 99 + 00 WE'!C22</f>
        <v>48.631952890381363</v>
      </c>
      <c r="D135" s="22">
        <f>IF(K47="East",(IF(AND($A76&gt;7,$A76&lt;24),HLOOKUP(D$29,$C$146:$N$148,2,FALSE),HLOOKUP(D$29,$C$146:$N$148,3,FALSE))),IF(AND($A76&gt;6,$A76&lt;23),HLOOKUP(D$29,$C$146:$N$148,2,FALSE),HLOOKUP(D$29,$C$146:$N$148,3,FALSE)))*'PX 99 + 00 WE'!D22</f>
        <v>47.622031116983656</v>
      </c>
      <c r="E135" s="22">
        <f>IF(L47="East",(IF(AND($A76&gt;7,$A76&lt;24),HLOOKUP(E$29,$C$146:$N$148,2,FALSE),HLOOKUP(E$29,$C$146:$N$148,3,FALSE))),IF(AND($A76&gt;6,$A76&lt;23),HLOOKUP(E$29,$C$146:$N$148,2,FALSE),HLOOKUP(E$29,$C$146:$N$148,3,FALSE)))*'PX 99 + 00 WE'!E22</f>
        <v>46.993759940831559</v>
      </c>
      <c r="F135" s="22">
        <f>IF(M47="East",(IF(AND($A76&gt;7,$A76&lt;24),HLOOKUP(F$29,$C$146:$N$148,2,FALSE),HLOOKUP(F$29,$C$146:$N$148,3,FALSE))),IF(AND($A76&gt;6,$A76&lt;23),HLOOKUP(F$29,$C$146:$N$148,2,FALSE),HLOOKUP(F$29,$C$146:$N$148,3,FALSE)))*'PX 99 + 00 WE'!F22</f>
        <v>47.800801491922023</v>
      </c>
      <c r="G135" s="22">
        <f>IF(N47="East",(IF(AND($A76&gt;7,$A76&lt;24),HLOOKUP(G$29,$C$146:$N$148,2,FALSE),HLOOKUP(G$29,$C$146:$N$148,3,FALSE))),IF(AND($A76&gt;6,$A76&lt;23),HLOOKUP(G$29,$C$146:$N$148,2,FALSE),HLOOKUP(G$29,$C$146:$N$148,3,FALSE)))*'PX 99 + 00 WE'!G22</f>
        <v>53.729060809289273</v>
      </c>
      <c r="H135" s="22">
        <f>IF(O47="East",(IF(AND($A76&gt;7,$A76&lt;24),HLOOKUP(H$29,$C$146:$N$148,2,FALSE),HLOOKUP(H$29,$C$146:$N$148,3,FALSE))),IF(AND($A76&gt;6,$A76&lt;23),HLOOKUP(H$29,$C$146:$N$148,2,FALSE),HLOOKUP(H$29,$C$146:$N$148,3,FALSE)))*'PX 99 + 00 WE'!H22</f>
        <v>65.273271245141146</v>
      </c>
      <c r="I135" s="22">
        <f>IF(P47="East",(IF(AND($A76&gt;7,$A76&lt;24),HLOOKUP(I$29,$C$146:$N$148,2,FALSE),HLOOKUP(I$29,$C$146:$N$148,3,FALSE))),IF(AND($A76&gt;6,$A76&lt;23),HLOOKUP(I$29,$C$146:$N$148,2,FALSE),HLOOKUP(I$29,$C$146:$N$148,3,FALSE)))*'PX 99 + 00 WE'!I22</f>
        <v>71.53484697717532</v>
      </c>
      <c r="J135" s="22">
        <f>IF(Q47="East",(IF(AND($A76&gt;7,$A76&lt;24),HLOOKUP(J$29,$C$146:$N$148,2,FALSE),HLOOKUP(J$29,$C$146:$N$148,3,FALSE))),IF(AND($A76&gt;6,$A76&lt;23),HLOOKUP(J$29,$C$146:$N$148,2,FALSE),HLOOKUP(J$29,$C$146:$N$148,3,FALSE)))*'PX 99 + 00 WE'!J22</f>
        <v>63.377369817498916</v>
      </c>
      <c r="K135" s="22">
        <f>IF(R47="East",(IF(AND($A76&gt;7,$A76&lt;24),HLOOKUP(K$29,$C$146:$N$148,2,FALSE),HLOOKUP(K$29,$C$146:$N$148,3,FALSE))),IF(AND($A76&gt;6,$A76&lt;23),HLOOKUP(K$29,$C$146:$N$148,2,FALSE),HLOOKUP(K$29,$C$146:$N$148,3,FALSE)))*'PX 99 + 00 WE'!K22</f>
        <v>57.51970884900188</v>
      </c>
      <c r="L135" s="22">
        <f>IF(S47="East",(IF(AND($A76&gt;7,$A76&lt;24),HLOOKUP(L$29,$C$146:$N$148,2,FALSE),HLOOKUP(L$29,$C$146:$N$148,3,FALSE))),IF(AND($A76&gt;6,$A76&lt;23),HLOOKUP(L$29,$C$146:$N$148,2,FALSE),HLOOKUP(L$29,$C$146:$N$148,3,FALSE)))*'PX 99 + 00 WE'!L22</f>
        <v>54.377471748045224</v>
      </c>
      <c r="M135" s="22">
        <f>IF(T47="East",(IF(AND($A76&gt;7,$A76&lt;24),HLOOKUP(M$29,$C$146:$N$148,2,FALSE),HLOOKUP(M$29,$C$146:$N$148,3,FALSE))),IF(AND($A76&gt;6,$A76&lt;23),HLOOKUP(M$29,$C$146:$N$148,2,FALSE),HLOOKUP(M$29,$C$146:$N$148,3,FALSE)))*'PX 99 + 00 WE'!M22</f>
        <v>48.191116559781427</v>
      </c>
      <c r="N135" s="22">
        <f>IF(U47="East",(IF(AND($A76&gt;7,$A76&lt;24),HLOOKUP(N$29,$C$146:$N$148,2,FALSE),HLOOKUP(N$29,$C$146:$N$148,3,FALSE))),IF(AND($A76&gt;6,$A76&lt;23),HLOOKUP(N$29,$C$146:$N$148,2,FALSE),HLOOKUP(N$29,$C$146:$N$148,3,FALSE)))*'PX 99 + 00 WE'!N22</f>
        <v>48.861590376452746</v>
      </c>
    </row>
    <row r="136" spans="1:14" x14ac:dyDescent="0.25">
      <c r="A136" s="2">
        <v>18</v>
      </c>
      <c r="B136" s="2"/>
      <c r="C136" s="22">
        <f>IF(J48="East",(IF(AND($A77&gt;7,$A77&lt;24),HLOOKUP(C$29,$C$146:$N$148,2,FALSE),HLOOKUP(C$29,$C$146:$N$148,3,FALSE))),IF(AND($A77&gt;6,$A77&lt;23),HLOOKUP(C$29,$C$146:$N$148,2,FALSE),HLOOKUP(C$29,$C$146:$N$148,3,FALSE)))*'PX 99 + 00 WE'!C23</f>
        <v>58.964730763384296</v>
      </c>
      <c r="D136" s="22">
        <f>IF(K48="East",(IF(AND($A77&gt;7,$A77&lt;24),HLOOKUP(D$29,$C$146:$N$148,2,FALSE),HLOOKUP(D$29,$C$146:$N$148,3,FALSE))),IF(AND($A77&gt;6,$A77&lt;23),HLOOKUP(D$29,$C$146:$N$148,2,FALSE),HLOOKUP(D$29,$C$146:$N$148,3,FALSE)))*'PX 99 + 00 WE'!D23</f>
        <v>53.951740605814827</v>
      </c>
      <c r="E136" s="22">
        <f>IF(L48="East",(IF(AND($A77&gt;7,$A77&lt;24),HLOOKUP(E$29,$C$146:$N$148,2,FALSE),HLOOKUP(E$29,$C$146:$N$148,3,FALSE))),IF(AND($A77&gt;6,$A77&lt;23),HLOOKUP(E$29,$C$146:$N$148,2,FALSE),HLOOKUP(E$29,$C$146:$N$148,3,FALSE)))*'PX 99 + 00 WE'!E23</f>
        <v>50.729619051747022</v>
      </c>
      <c r="F136" s="22">
        <f>IF(M48="East",(IF(AND($A77&gt;7,$A77&lt;24),HLOOKUP(F$29,$C$146:$N$148,2,FALSE),HLOOKUP(F$29,$C$146:$N$148,3,FALSE))),IF(AND($A77&gt;6,$A77&lt;23),HLOOKUP(F$29,$C$146:$N$148,2,FALSE),HLOOKUP(F$29,$C$146:$N$148,3,FALSE)))*'PX 99 + 00 WE'!F23</f>
        <v>47.638355617880926</v>
      </c>
      <c r="G136" s="22">
        <f>IF(N48="East",(IF(AND($A77&gt;7,$A77&lt;24),HLOOKUP(G$29,$C$146:$N$148,2,FALSE),HLOOKUP(G$29,$C$146:$N$148,3,FALSE))),IF(AND($A77&gt;6,$A77&lt;23),HLOOKUP(G$29,$C$146:$N$148,2,FALSE),HLOOKUP(G$29,$C$146:$N$148,3,FALSE)))*'PX 99 + 00 WE'!G23</f>
        <v>53.431285287114719</v>
      </c>
      <c r="H136" s="22">
        <f>IF(O48="East",(IF(AND($A77&gt;7,$A77&lt;24),HLOOKUP(H$29,$C$146:$N$148,2,FALSE),HLOOKUP(H$29,$C$146:$N$148,3,FALSE))),IF(AND($A77&gt;6,$A77&lt;23),HLOOKUP(H$29,$C$146:$N$148,2,FALSE),HLOOKUP(H$29,$C$146:$N$148,3,FALSE)))*'PX 99 + 00 WE'!H23</f>
        <v>59.598097545053221</v>
      </c>
      <c r="I136" s="22">
        <f>IF(P48="East",(IF(AND($A77&gt;7,$A77&lt;24),HLOOKUP(I$29,$C$146:$N$148,2,FALSE),HLOOKUP(I$29,$C$146:$N$148,3,FALSE))),IF(AND($A77&gt;6,$A77&lt;23),HLOOKUP(I$29,$C$146:$N$148,2,FALSE),HLOOKUP(I$29,$C$146:$N$148,3,FALSE)))*'PX 99 + 00 WE'!I23</f>
        <v>65.786109482780319</v>
      </c>
      <c r="J136" s="22">
        <f>IF(Q48="East",(IF(AND($A77&gt;7,$A77&lt;24),HLOOKUP(J$29,$C$146:$N$148,2,FALSE),HLOOKUP(J$29,$C$146:$N$148,3,FALSE))),IF(AND($A77&gt;6,$A77&lt;23),HLOOKUP(J$29,$C$146:$N$148,2,FALSE),HLOOKUP(J$29,$C$146:$N$148,3,FALSE)))*'PX 99 + 00 WE'!J23</f>
        <v>60.762812404604979</v>
      </c>
      <c r="K136" s="22">
        <f>IF(R48="East",(IF(AND($A77&gt;7,$A77&lt;24),HLOOKUP(K$29,$C$146:$N$148,2,FALSE),HLOOKUP(K$29,$C$146:$N$148,3,FALSE))),IF(AND($A77&gt;6,$A77&lt;23),HLOOKUP(K$29,$C$146:$N$148,2,FALSE),HLOOKUP(K$29,$C$146:$N$148,3,FALSE)))*'PX 99 + 00 WE'!K23</f>
        <v>57.299693092844947</v>
      </c>
      <c r="L136" s="22">
        <f>IF(S48="East",(IF(AND($A77&gt;7,$A77&lt;24),HLOOKUP(L$29,$C$146:$N$148,2,FALSE),HLOOKUP(L$29,$C$146:$N$148,3,FALSE))),IF(AND($A77&gt;6,$A77&lt;23),HLOOKUP(L$29,$C$146:$N$148,2,FALSE),HLOOKUP(L$29,$C$146:$N$148,3,FALSE)))*'PX 99 + 00 WE'!L23</f>
        <v>54.464405018937242</v>
      </c>
      <c r="M136" s="22">
        <f>IF(T48="East",(IF(AND($A77&gt;7,$A77&lt;24),HLOOKUP(M$29,$C$146:$N$148,2,FALSE),HLOOKUP(M$29,$C$146:$N$148,3,FALSE))),IF(AND($A77&gt;6,$A77&lt;23),HLOOKUP(M$29,$C$146:$N$148,2,FALSE),HLOOKUP(M$29,$C$146:$N$148,3,FALSE)))*'PX 99 + 00 WE'!M23</f>
        <v>67.107019082254652</v>
      </c>
      <c r="N136" s="22">
        <f>IF(U48="East",(IF(AND($A77&gt;7,$A77&lt;24),HLOOKUP(N$29,$C$146:$N$148,2,FALSE),HLOOKUP(N$29,$C$146:$N$148,3,FALSE))),IF(AND($A77&gt;6,$A77&lt;23),HLOOKUP(N$29,$C$146:$N$148,2,FALSE),HLOOKUP(N$29,$C$146:$N$148,3,FALSE)))*'PX 99 + 00 WE'!N23</f>
        <v>60.913057746332257</v>
      </c>
    </row>
    <row r="137" spans="1:14" x14ac:dyDescent="0.25">
      <c r="A137" s="2">
        <v>19</v>
      </c>
      <c r="B137" s="2"/>
      <c r="C137" s="22">
        <f>IF(J49="East",(IF(AND($A78&gt;7,$A78&lt;24),HLOOKUP(C$29,$C$146:$N$148,2,FALSE),HLOOKUP(C$29,$C$146:$N$148,3,FALSE))),IF(AND($A78&gt;6,$A78&lt;23),HLOOKUP(C$29,$C$146:$N$148,2,FALSE),HLOOKUP(C$29,$C$146:$N$148,3,FALSE)))*'PX 99 + 00 WE'!C24</f>
        <v>59.524978700123221</v>
      </c>
      <c r="D137" s="22">
        <f>IF(K49="East",(IF(AND($A78&gt;7,$A78&lt;24),HLOOKUP(D$29,$C$146:$N$148,2,FALSE),HLOOKUP(D$29,$C$146:$N$148,3,FALSE))),IF(AND($A78&gt;6,$A78&lt;23),HLOOKUP(D$29,$C$146:$N$148,2,FALSE),HLOOKUP(D$29,$C$146:$N$148,3,FALSE)))*'PX 99 + 00 WE'!D24</f>
        <v>56.128719928971307</v>
      </c>
      <c r="E137" s="22">
        <f>IF(L49="East",(IF(AND($A78&gt;7,$A78&lt;24),HLOOKUP(E$29,$C$146:$N$148,2,FALSE),HLOOKUP(E$29,$C$146:$N$148,3,FALSE))),IF(AND($A78&gt;6,$A78&lt;23),HLOOKUP(E$29,$C$146:$N$148,2,FALSE),HLOOKUP(E$29,$C$146:$N$148,3,FALSE)))*'PX 99 + 00 WE'!E24</f>
        <v>58.596052285686248</v>
      </c>
      <c r="F137" s="22">
        <f>IF(M49="East",(IF(AND($A78&gt;7,$A78&lt;24),HLOOKUP(F$29,$C$146:$N$148,2,FALSE),HLOOKUP(F$29,$C$146:$N$148,3,FALSE))),IF(AND($A78&gt;6,$A78&lt;23),HLOOKUP(F$29,$C$146:$N$148,2,FALSE),HLOOKUP(F$29,$C$146:$N$148,3,FALSE)))*'PX 99 + 00 WE'!F24</f>
        <v>49.085264143064883</v>
      </c>
      <c r="G137" s="22">
        <f>IF(N49="East",(IF(AND($A78&gt;7,$A78&lt;24),HLOOKUP(G$29,$C$146:$N$148,2,FALSE),HLOOKUP(G$29,$C$146:$N$148,3,FALSE))),IF(AND($A78&gt;6,$A78&lt;23),HLOOKUP(G$29,$C$146:$N$148,2,FALSE),HLOOKUP(G$29,$C$146:$N$148,3,FALSE)))*'PX 99 + 00 WE'!G24</f>
        <v>51.953556058701068</v>
      </c>
      <c r="H137" s="22">
        <f>IF(O49="East",(IF(AND($A78&gt;7,$A78&lt;24),HLOOKUP(H$29,$C$146:$N$148,2,FALSE),HLOOKUP(H$29,$C$146:$N$148,3,FALSE))),IF(AND($A78&gt;6,$A78&lt;23),HLOOKUP(H$29,$C$146:$N$148,2,FALSE),HLOOKUP(H$29,$C$146:$N$148,3,FALSE)))*'PX 99 + 00 WE'!H24</f>
        <v>53.952384811823585</v>
      </c>
      <c r="I137" s="22">
        <f>IF(P49="East",(IF(AND($A78&gt;7,$A78&lt;24),HLOOKUP(I$29,$C$146:$N$148,2,FALSE),HLOOKUP(I$29,$C$146:$N$148,3,FALSE))),IF(AND($A78&gt;6,$A78&lt;23),HLOOKUP(I$29,$C$146:$N$148,2,FALSE),HLOOKUP(I$29,$C$146:$N$148,3,FALSE)))*'PX 99 + 00 WE'!I24</f>
        <v>57.278301390015542</v>
      </c>
      <c r="J137" s="22">
        <f>IF(Q49="East",(IF(AND($A78&gt;7,$A78&lt;24),HLOOKUP(J$29,$C$146:$N$148,2,FALSE),HLOOKUP(J$29,$C$146:$N$148,3,FALSE))),IF(AND($A78&gt;6,$A78&lt;23),HLOOKUP(J$29,$C$146:$N$148,2,FALSE),HLOOKUP(J$29,$C$146:$N$148,3,FALSE)))*'PX 99 + 00 WE'!J24</f>
        <v>54.356889771329556</v>
      </c>
      <c r="K137" s="22">
        <f>IF(R49="East",(IF(AND($A78&gt;7,$A78&lt;24),HLOOKUP(K$29,$C$146:$N$148,2,FALSE),HLOOKUP(K$29,$C$146:$N$148,3,FALSE))),IF(AND($A78&gt;6,$A78&lt;23),HLOOKUP(K$29,$C$146:$N$148,2,FALSE),HLOOKUP(K$29,$C$146:$N$148,3,FALSE)))*'PX 99 + 00 WE'!K24</f>
        <v>53.957962240972321</v>
      </c>
      <c r="L137" s="22">
        <f>IF(S49="East",(IF(AND($A78&gt;7,$A78&lt;24),HLOOKUP(L$29,$C$146:$N$148,2,FALSE),HLOOKUP(L$29,$C$146:$N$148,3,FALSE))),IF(AND($A78&gt;6,$A78&lt;23),HLOOKUP(L$29,$C$146:$N$148,2,FALSE),HLOOKUP(L$29,$C$146:$N$148,3,FALSE)))*'PX 99 + 00 WE'!L24</f>
        <v>56.8481861385591</v>
      </c>
      <c r="M137" s="22">
        <f>IF(T49="East",(IF(AND($A78&gt;7,$A78&lt;24),HLOOKUP(M$29,$C$146:$N$148,2,FALSE),HLOOKUP(M$29,$C$146:$N$148,3,FALSE))),IF(AND($A78&gt;6,$A78&lt;23),HLOOKUP(M$29,$C$146:$N$148,2,FALSE),HLOOKUP(M$29,$C$146:$N$148,3,FALSE)))*'PX 99 + 00 WE'!M24</f>
        <v>66.108428579577065</v>
      </c>
      <c r="N137" s="22">
        <f>IF(U49="East",(IF(AND($A78&gt;7,$A78&lt;24),HLOOKUP(N$29,$C$146:$N$148,2,FALSE),HLOOKUP(N$29,$C$146:$N$148,3,FALSE))),IF(AND($A78&gt;6,$A78&lt;23),HLOOKUP(N$29,$C$146:$N$148,2,FALSE),HLOOKUP(N$29,$C$146:$N$148,3,FALSE)))*'PX 99 + 00 WE'!N24</f>
        <v>61.022722373008833</v>
      </c>
    </row>
    <row r="138" spans="1:14" x14ac:dyDescent="0.25">
      <c r="A138" s="2">
        <v>20</v>
      </c>
      <c r="B138" s="2"/>
      <c r="C138" s="22">
        <f>IF(J50="East",(IF(AND($A79&gt;7,$A79&lt;24),HLOOKUP(C$29,$C$146:$N$148,2,FALSE),HLOOKUP(C$29,$C$146:$N$148,3,FALSE))),IF(AND($A79&gt;6,$A79&lt;23),HLOOKUP(C$29,$C$146:$N$148,2,FALSE),HLOOKUP(C$29,$C$146:$N$148,3,FALSE)))*'PX 99 + 00 WE'!C25</f>
        <v>56.777473364586271</v>
      </c>
      <c r="D138" s="22">
        <f>IF(K50="East",(IF(AND($A79&gt;7,$A79&lt;24),HLOOKUP(D$29,$C$146:$N$148,2,FALSE),HLOOKUP(D$29,$C$146:$N$148,3,FALSE))),IF(AND($A79&gt;6,$A79&lt;23),HLOOKUP(D$29,$C$146:$N$148,2,FALSE),HLOOKUP(D$29,$C$146:$N$148,3,FALSE)))*'PX 99 + 00 WE'!D25</f>
        <v>54.656913627601412</v>
      </c>
      <c r="E138" s="22">
        <f>IF(L50="East",(IF(AND($A79&gt;7,$A79&lt;24),HLOOKUP(E$29,$C$146:$N$148,2,FALSE),HLOOKUP(E$29,$C$146:$N$148,3,FALSE))),IF(AND($A79&gt;6,$A79&lt;23),HLOOKUP(E$29,$C$146:$N$148,2,FALSE),HLOOKUP(E$29,$C$146:$N$148,3,FALSE)))*'PX 99 + 00 WE'!E25</f>
        <v>57.798885718847629</v>
      </c>
      <c r="F138" s="22">
        <f>IF(M50="East",(IF(AND($A79&gt;7,$A79&lt;24),HLOOKUP(F$29,$C$146:$N$148,2,FALSE),HLOOKUP(F$29,$C$146:$N$148,3,FALSE))),IF(AND($A79&gt;6,$A79&lt;23),HLOOKUP(F$29,$C$146:$N$148,2,FALSE),HLOOKUP(F$29,$C$146:$N$148,3,FALSE)))*'PX 99 + 00 WE'!F25</f>
        <v>53.157980382466043</v>
      </c>
      <c r="G138" s="22">
        <f>IF(N50="East",(IF(AND($A79&gt;7,$A79&lt;24),HLOOKUP(G$29,$C$146:$N$148,2,FALSE),HLOOKUP(G$29,$C$146:$N$148,3,FALSE))),IF(AND($A79&gt;6,$A79&lt;23),HLOOKUP(G$29,$C$146:$N$148,2,FALSE),HLOOKUP(G$29,$C$146:$N$148,3,FALSE)))*'PX 99 + 00 WE'!G25</f>
        <v>52.526234405569092</v>
      </c>
      <c r="H138" s="22">
        <f>IF(O50="East",(IF(AND($A79&gt;7,$A79&lt;24),HLOOKUP(H$29,$C$146:$N$148,2,FALSE),HLOOKUP(H$29,$C$146:$N$148,3,FALSE))),IF(AND($A79&gt;6,$A79&lt;23),HLOOKUP(H$29,$C$146:$N$148,2,FALSE),HLOOKUP(H$29,$C$146:$N$148,3,FALSE)))*'PX 99 + 00 WE'!H25</f>
        <v>50.268297398495676</v>
      </c>
      <c r="I138" s="22">
        <f>IF(P50="East",(IF(AND($A79&gt;7,$A79&lt;24),HLOOKUP(I$29,$C$146:$N$148,2,FALSE),HLOOKUP(I$29,$C$146:$N$148,3,FALSE))),IF(AND($A79&gt;6,$A79&lt;23),HLOOKUP(I$29,$C$146:$N$148,2,FALSE),HLOOKUP(I$29,$C$146:$N$148,3,FALSE)))*'PX 99 + 00 WE'!I25</f>
        <v>48.722096104601192</v>
      </c>
      <c r="J138" s="22">
        <f>IF(Q50="East",(IF(AND($A79&gt;7,$A79&lt;24),HLOOKUP(J$29,$C$146:$N$148,2,FALSE),HLOOKUP(J$29,$C$146:$N$148,3,FALSE))),IF(AND($A79&gt;6,$A79&lt;23),HLOOKUP(J$29,$C$146:$N$148,2,FALSE),HLOOKUP(J$29,$C$146:$N$148,3,FALSE)))*'PX 99 + 00 WE'!J25</f>
        <v>49.883395809359264</v>
      </c>
      <c r="K138" s="22">
        <f>IF(R50="East",(IF(AND($A79&gt;7,$A79&lt;24),HLOOKUP(K$29,$C$146:$N$148,2,FALSE),HLOOKUP(K$29,$C$146:$N$148,3,FALSE))),IF(AND($A79&gt;6,$A79&lt;23),HLOOKUP(K$29,$C$146:$N$148,2,FALSE),HLOOKUP(K$29,$C$146:$N$148,3,FALSE)))*'PX 99 + 00 WE'!K25</f>
        <v>56.036670073690942</v>
      </c>
      <c r="L138" s="22">
        <f>IF(S50="East",(IF(AND($A79&gt;7,$A79&lt;24),HLOOKUP(L$29,$C$146:$N$148,2,FALSE),HLOOKUP(L$29,$C$146:$N$148,3,FALSE))),IF(AND($A79&gt;6,$A79&lt;23),HLOOKUP(L$29,$C$146:$N$148,2,FALSE),HLOOKUP(L$29,$C$146:$N$148,3,FALSE)))*'PX 99 + 00 WE'!L25</f>
        <v>60.242512003412266</v>
      </c>
      <c r="M138" s="22">
        <f>IF(T50="East",(IF(AND($A79&gt;7,$A79&lt;24),HLOOKUP(M$29,$C$146:$N$148,2,FALSE),HLOOKUP(M$29,$C$146:$N$148,3,FALSE))),IF(AND($A79&gt;6,$A79&lt;23),HLOOKUP(M$29,$C$146:$N$148,2,FALSE),HLOOKUP(M$29,$C$146:$N$148,3,FALSE)))*'PX 99 + 00 WE'!M25</f>
        <v>63.386486634215224</v>
      </c>
      <c r="N138" s="22">
        <f>IF(U50="East",(IF(AND($A79&gt;7,$A79&lt;24),HLOOKUP(N$29,$C$146:$N$148,2,FALSE),HLOOKUP(N$29,$C$146:$N$148,3,FALSE))),IF(AND($A79&gt;6,$A79&lt;23),HLOOKUP(N$29,$C$146:$N$148,2,FALSE),HLOOKUP(N$29,$C$146:$N$148,3,FALSE)))*'PX 99 + 00 WE'!N25</f>
        <v>57.668470734851731</v>
      </c>
    </row>
    <row r="139" spans="1:14" x14ac:dyDescent="0.25">
      <c r="A139" s="2">
        <v>21</v>
      </c>
      <c r="B139" s="2"/>
      <c r="C139" s="22">
        <f>IF(J51="East",(IF(AND($A80&gt;7,$A80&lt;24),HLOOKUP(C$29,$C$146:$N$148,2,FALSE),HLOOKUP(C$29,$C$146:$N$148,3,FALSE))),IF(AND($A80&gt;6,$A80&lt;23),HLOOKUP(C$29,$C$146:$N$148,2,FALSE),HLOOKUP(C$29,$C$146:$N$148,3,FALSE)))*'PX 99 + 00 WE'!C26</f>
        <v>54.417328515883121</v>
      </c>
      <c r="D139" s="22">
        <f>IF(K51="East",(IF(AND($A80&gt;7,$A80&lt;24),HLOOKUP(D$29,$C$146:$N$148,2,FALSE),HLOOKUP(D$29,$C$146:$N$148,3,FALSE))),IF(AND($A80&gt;6,$A80&lt;23),HLOOKUP(D$29,$C$146:$N$148,2,FALSE),HLOOKUP(D$29,$C$146:$N$148,3,FALSE)))*'PX 99 + 00 WE'!D26</f>
        <v>52.704283314200538</v>
      </c>
      <c r="E139" s="22">
        <f>IF(L51="East",(IF(AND($A80&gt;7,$A80&lt;24),HLOOKUP(E$29,$C$146:$N$148,2,FALSE),HLOOKUP(E$29,$C$146:$N$148,3,FALSE))),IF(AND($A80&gt;6,$A80&lt;23),HLOOKUP(E$29,$C$146:$N$148,2,FALSE),HLOOKUP(E$29,$C$146:$N$148,3,FALSE)))*'PX 99 + 00 WE'!E26</f>
        <v>54.410758294583161</v>
      </c>
      <c r="F139" s="22">
        <f>IF(M51="East",(IF(AND($A80&gt;7,$A80&lt;24),HLOOKUP(F$29,$C$146:$N$148,2,FALSE),HLOOKUP(F$29,$C$146:$N$148,3,FALSE))),IF(AND($A80&gt;6,$A80&lt;23),HLOOKUP(F$29,$C$146:$N$148,2,FALSE),HLOOKUP(F$29,$C$146:$N$148,3,FALSE)))*'PX 99 + 00 WE'!F26</f>
        <v>56.687559687814193</v>
      </c>
      <c r="G139" s="22">
        <f>IF(N51="East",(IF(AND($A80&gt;7,$A80&lt;24),HLOOKUP(G$29,$C$146:$N$148,2,FALSE),HLOOKUP(G$29,$C$146:$N$148,3,FALSE))),IF(AND($A80&gt;6,$A80&lt;23),HLOOKUP(G$29,$C$146:$N$148,2,FALSE),HLOOKUP(G$29,$C$146:$N$148,3,FALSE)))*'PX 99 + 00 WE'!G26</f>
        <v>56.514484291188857</v>
      </c>
      <c r="H139" s="22">
        <f>IF(O51="East",(IF(AND($A80&gt;7,$A80&lt;24),HLOOKUP(H$29,$C$146:$N$148,2,FALSE),HLOOKUP(H$29,$C$146:$N$148,3,FALSE))),IF(AND($A80&gt;6,$A80&lt;23),HLOOKUP(H$29,$C$146:$N$148,2,FALSE),HLOOKUP(H$29,$C$146:$N$148,3,FALSE)))*'PX 99 + 00 WE'!H26</f>
        <v>54.16938204580164</v>
      </c>
      <c r="I139" s="22">
        <f>IF(P51="East",(IF(AND($A80&gt;7,$A80&lt;24),HLOOKUP(I$29,$C$146:$N$148,2,FALSE),HLOOKUP(I$29,$C$146:$N$148,3,FALSE))),IF(AND($A80&gt;6,$A80&lt;23),HLOOKUP(I$29,$C$146:$N$148,2,FALSE),HLOOKUP(I$29,$C$146:$N$148,3,FALSE)))*'PX 99 + 00 WE'!I26</f>
        <v>50.150768084269259</v>
      </c>
      <c r="J139" s="22">
        <f>IF(Q51="East",(IF(AND($A80&gt;7,$A80&lt;24),HLOOKUP(J$29,$C$146:$N$148,2,FALSE),HLOOKUP(J$29,$C$146:$N$148,3,FALSE))),IF(AND($A80&gt;6,$A80&lt;23),HLOOKUP(J$29,$C$146:$N$148,2,FALSE),HLOOKUP(J$29,$C$146:$N$148,3,FALSE)))*'PX 99 + 00 WE'!J26</f>
        <v>52.211669887201936</v>
      </c>
      <c r="K139" s="22">
        <f>IF(R51="East",(IF(AND($A80&gt;7,$A80&lt;24),HLOOKUP(K$29,$C$146:$N$148,2,FALSE),HLOOKUP(K$29,$C$146:$N$148,3,FALSE))),IF(AND($A80&gt;6,$A80&lt;23),HLOOKUP(K$29,$C$146:$N$148,2,FALSE),HLOOKUP(K$29,$C$146:$N$148,3,FALSE)))*'PX 99 + 00 WE'!K26</f>
        <v>53.722808926654395</v>
      </c>
      <c r="L139" s="22">
        <f>IF(S51="East",(IF(AND($A80&gt;7,$A80&lt;24),HLOOKUP(L$29,$C$146:$N$148,2,FALSE),HLOOKUP(L$29,$C$146:$N$148,3,FALSE))),IF(AND($A80&gt;6,$A80&lt;23),HLOOKUP(L$29,$C$146:$N$148,2,FALSE),HLOOKUP(L$29,$C$146:$N$148,3,FALSE)))*'PX 99 + 00 WE'!L26</f>
        <v>58.068175552771436</v>
      </c>
      <c r="M139" s="22">
        <f>IF(T51="East",(IF(AND($A80&gt;7,$A80&lt;24),HLOOKUP(M$29,$C$146:$N$148,2,FALSE),HLOOKUP(M$29,$C$146:$N$148,3,FALSE))),IF(AND($A80&gt;6,$A80&lt;23),HLOOKUP(M$29,$C$146:$N$148,2,FALSE),HLOOKUP(M$29,$C$146:$N$148,3,FALSE)))*'PX 99 + 00 WE'!M26</f>
        <v>57.192485463488794</v>
      </c>
      <c r="N139" s="22">
        <f>IF(U51="East",(IF(AND($A80&gt;7,$A80&lt;24),HLOOKUP(N$29,$C$146:$N$148,2,FALSE),HLOOKUP(N$29,$C$146:$N$148,3,FALSE))),IF(AND($A80&gt;6,$A80&lt;23),HLOOKUP(N$29,$C$146:$N$148,2,FALSE),HLOOKUP(N$29,$C$146:$N$148,3,FALSE)))*'PX 99 + 00 WE'!N26</f>
        <v>56.58419423505245</v>
      </c>
    </row>
    <row r="140" spans="1:14" x14ac:dyDescent="0.25">
      <c r="A140" s="2">
        <v>22</v>
      </c>
      <c r="B140" s="2"/>
      <c r="C140" s="22">
        <f>IF(J52="East",(IF(AND($A81&gt;7,$A81&lt;24),HLOOKUP(C$29,$C$146:$N$148,2,FALSE),HLOOKUP(C$29,$C$146:$N$148,3,FALSE))),IF(AND($A81&gt;6,$A81&lt;23),HLOOKUP(C$29,$C$146:$N$148,2,FALSE),HLOOKUP(C$29,$C$146:$N$148,3,FALSE)))*'PX 99 + 00 WE'!C27</f>
        <v>51.376425384031812</v>
      </c>
      <c r="D140" s="22">
        <f>IF(K52="East",(IF(AND($A81&gt;7,$A81&lt;24),HLOOKUP(D$29,$C$146:$N$148,2,FALSE),HLOOKUP(D$29,$C$146:$N$148,3,FALSE))),IF(AND($A81&gt;6,$A81&lt;23),HLOOKUP(D$29,$C$146:$N$148,2,FALSE),HLOOKUP(D$29,$C$146:$N$148,3,FALSE)))*'PX 99 + 00 WE'!D27</f>
        <v>51.179771251282233</v>
      </c>
      <c r="E140" s="22">
        <f>IF(L52="East",(IF(AND($A81&gt;7,$A81&lt;24),HLOOKUP(E$29,$C$146:$N$148,2,FALSE),HLOOKUP(E$29,$C$146:$N$148,3,FALSE))),IF(AND($A81&gt;6,$A81&lt;23),HLOOKUP(E$29,$C$146:$N$148,2,FALSE),HLOOKUP(E$29,$C$146:$N$148,3,FALSE)))*'PX 99 + 00 WE'!E27</f>
        <v>50.428194030013252</v>
      </c>
      <c r="F140" s="22">
        <f>IF(M52="East",(IF(AND($A81&gt;7,$A81&lt;24),HLOOKUP(F$29,$C$146:$N$148,2,FALSE),HLOOKUP(F$29,$C$146:$N$148,3,FALSE))),IF(AND($A81&gt;6,$A81&lt;23),HLOOKUP(F$29,$C$146:$N$148,2,FALSE),HLOOKUP(F$29,$C$146:$N$148,3,FALSE)))*'PX 99 + 00 WE'!F27</f>
        <v>52.221648363193339</v>
      </c>
      <c r="G140" s="22">
        <f>IF(N52="East",(IF(AND($A81&gt;7,$A81&lt;24),HLOOKUP(G$29,$C$146:$N$148,2,FALSE),HLOOKUP(G$29,$C$146:$N$148,3,FALSE))),IF(AND($A81&gt;6,$A81&lt;23),HLOOKUP(G$29,$C$146:$N$148,2,FALSE),HLOOKUP(G$29,$C$146:$N$148,3,FALSE)))*'PX 99 + 00 WE'!G27</f>
        <v>51.585764765608964</v>
      </c>
      <c r="H140" s="22">
        <f>IF(O52="East",(IF(AND($A81&gt;7,$A81&lt;24),HLOOKUP(H$29,$C$146:$N$148,2,FALSE),HLOOKUP(H$29,$C$146:$N$148,3,FALSE))),IF(AND($A81&gt;6,$A81&lt;23),HLOOKUP(H$29,$C$146:$N$148,2,FALSE),HLOOKUP(H$29,$C$146:$N$148,3,FALSE)))*'PX 99 + 00 WE'!H27</f>
        <v>50.11202572965022</v>
      </c>
      <c r="I140" s="22">
        <f>IF(P52="East",(IF(AND($A81&gt;7,$A81&lt;24),HLOOKUP(I$29,$C$146:$N$148,2,FALSE),HLOOKUP(I$29,$C$146:$N$148,3,FALSE))),IF(AND($A81&gt;6,$A81&lt;23),HLOOKUP(I$29,$C$146:$N$148,2,FALSE),HLOOKUP(I$29,$C$146:$N$148,3,FALSE)))*'PX 99 + 00 WE'!I27</f>
        <v>47.171032814717393</v>
      </c>
      <c r="J140" s="22">
        <f>IF(Q52="East",(IF(AND($A81&gt;7,$A81&lt;24),HLOOKUP(J$29,$C$146:$N$148,2,FALSE),HLOOKUP(J$29,$C$146:$N$148,3,FALSE))),IF(AND($A81&gt;6,$A81&lt;23),HLOOKUP(J$29,$C$146:$N$148,2,FALSE),HLOOKUP(J$29,$C$146:$N$148,3,FALSE)))*'PX 99 + 00 WE'!J27</f>
        <v>48.160498685158935</v>
      </c>
      <c r="K140" s="22">
        <f>IF(R52="East",(IF(AND($A81&gt;7,$A81&lt;24),HLOOKUP(K$29,$C$146:$N$148,2,FALSE),HLOOKUP(K$29,$C$146:$N$148,3,FALSE))),IF(AND($A81&gt;6,$A81&lt;23),HLOOKUP(K$29,$C$146:$N$148,2,FALSE),HLOOKUP(K$29,$C$146:$N$148,3,FALSE)))*'PX 99 + 00 WE'!K27</f>
        <v>47.648716413286145</v>
      </c>
      <c r="L140" s="22">
        <f>IF(S52="East",(IF(AND($A81&gt;7,$A81&lt;24),HLOOKUP(L$29,$C$146:$N$148,2,FALSE),HLOOKUP(L$29,$C$146:$N$148,3,FALSE))),IF(AND($A81&gt;6,$A81&lt;23),HLOOKUP(L$29,$C$146:$N$148,2,FALSE),HLOOKUP(L$29,$C$146:$N$148,3,FALSE)))*'PX 99 + 00 WE'!L27</f>
        <v>50.249980304321276</v>
      </c>
      <c r="M140" s="22">
        <f>IF(T52="East",(IF(AND($A81&gt;7,$A81&lt;24),HLOOKUP(M$29,$C$146:$N$148,2,FALSE),HLOOKUP(M$29,$C$146:$N$148,3,FALSE))),IF(AND($A81&gt;6,$A81&lt;23),HLOOKUP(M$29,$C$146:$N$148,2,FALSE),HLOOKUP(M$29,$C$146:$N$148,3,FALSE)))*'PX 99 + 00 WE'!M27</f>
        <v>52.723064113031924</v>
      </c>
      <c r="N140" s="22">
        <f>IF(U52="East",(IF(AND($A81&gt;7,$A81&lt;24),HLOOKUP(N$29,$C$146:$N$148,2,FALSE),HLOOKUP(N$29,$C$146:$N$148,3,FALSE))),IF(AND($A81&gt;6,$A81&lt;23),HLOOKUP(N$29,$C$146:$N$148,2,FALSE),HLOOKUP(N$29,$C$146:$N$148,3,FALSE)))*'PX 99 + 00 WE'!N27</f>
        <v>55.726883106784108</v>
      </c>
    </row>
    <row r="141" spans="1:14" x14ac:dyDescent="0.25">
      <c r="A141" s="2">
        <v>23</v>
      </c>
      <c r="B141" s="2"/>
      <c r="C141" s="22">
        <f>IF(J53="East",(IF(AND($A82&gt;7,$A82&lt;24),HLOOKUP(C$29,$C$146:$N$148,2,FALSE),HLOOKUP(C$29,$C$146:$N$148,3,FALSE))),IF(AND($A82&gt;6,$A82&lt;23),HLOOKUP(C$29,$C$146:$N$148,2,FALSE),HLOOKUP(C$29,$C$146:$N$148,3,FALSE)))*'PX 99 + 00 WE'!C28</f>
        <v>56.312919201309917</v>
      </c>
      <c r="D141" s="22">
        <f>IF(K53="East",(IF(AND($A82&gt;7,$A82&lt;24),HLOOKUP(D$29,$C$146:$N$148,2,FALSE),HLOOKUP(D$29,$C$146:$N$148,3,FALSE))),IF(AND($A82&gt;6,$A82&lt;23),HLOOKUP(D$29,$C$146:$N$148,2,FALSE),HLOOKUP(D$29,$C$146:$N$148,3,FALSE)))*'PX 99 + 00 WE'!D28</f>
        <v>54.622725991137074</v>
      </c>
      <c r="E141" s="22">
        <f>IF(L53="East",(IF(AND($A82&gt;7,$A82&lt;24),HLOOKUP(E$29,$C$146:$N$148,2,FALSE),HLOOKUP(E$29,$C$146:$N$148,3,FALSE))),IF(AND($A82&gt;6,$A82&lt;23),HLOOKUP(E$29,$C$146:$N$148,2,FALSE),HLOOKUP(E$29,$C$146:$N$148,3,FALSE)))*'PX 99 + 00 WE'!E28</f>
        <v>59.043607263428903</v>
      </c>
      <c r="F141" s="22">
        <f>IF(M53="East",(IF(AND($A82&gt;7,$A82&lt;24),HLOOKUP(F$29,$C$146:$N$148,2,FALSE),HLOOKUP(F$29,$C$146:$N$148,3,FALSE))),IF(AND($A82&gt;6,$A82&lt;23),HLOOKUP(F$29,$C$146:$N$148,2,FALSE),HLOOKUP(F$29,$C$146:$N$148,3,FALSE)))*'PX 99 + 00 WE'!F28</f>
        <v>66.709383309440952</v>
      </c>
      <c r="G141" s="22">
        <f>IF(N53="East",(IF(AND($A82&gt;7,$A82&lt;24),HLOOKUP(G$29,$C$146:$N$148,2,FALSE),HLOOKUP(G$29,$C$146:$N$148,3,FALSE))),IF(AND($A82&gt;6,$A82&lt;23),HLOOKUP(G$29,$C$146:$N$148,2,FALSE),HLOOKUP(G$29,$C$146:$N$148,3,FALSE)))*'PX 99 + 00 WE'!G28</f>
        <v>67.268885909521487</v>
      </c>
      <c r="H141" s="22">
        <f>IF(O53="East",(IF(AND($A82&gt;7,$A82&lt;24),HLOOKUP(H$29,$C$146:$N$148,2,FALSE),HLOOKUP(H$29,$C$146:$N$148,3,FALSE))),IF(AND($A82&gt;6,$A82&lt;23),HLOOKUP(H$29,$C$146:$N$148,2,FALSE),HLOOKUP(H$29,$C$146:$N$148,3,FALSE)))*'PX 99 + 00 WE'!H28</f>
        <v>76.264256356364029</v>
      </c>
      <c r="I141" s="22">
        <f>IF(P53="East",(IF(AND($A82&gt;7,$A82&lt;24),HLOOKUP(I$29,$C$146:$N$148,2,FALSE),HLOOKUP(I$29,$C$146:$N$148,3,FALSE))),IF(AND($A82&gt;6,$A82&lt;23),HLOOKUP(I$29,$C$146:$N$148,2,FALSE),HLOOKUP(I$29,$C$146:$N$148,3,FALSE)))*'PX 99 + 00 WE'!I28</f>
        <v>66.458245049742743</v>
      </c>
      <c r="J141" s="22">
        <f>IF(Q53="East",(IF(AND($A82&gt;7,$A82&lt;24),HLOOKUP(J$29,$C$146:$N$148,2,FALSE),HLOOKUP(J$29,$C$146:$N$148,3,FALSE))),IF(AND($A82&gt;6,$A82&lt;23),HLOOKUP(J$29,$C$146:$N$148,2,FALSE),HLOOKUP(J$29,$C$146:$N$148,3,FALSE)))*'PX 99 + 00 WE'!J28</f>
        <v>63.142171314355082</v>
      </c>
      <c r="K141" s="22">
        <f>IF(R53="East",(IF(AND($A82&gt;7,$A82&lt;24),HLOOKUP(K$29,$C$146:$N$148,2,FALSE),HLOOKUP(K$29,$C$146:$N$148,3,FALSE))),IF(AND($A82&gt;6,$A82&lt;23),HLOOKUP(K$29,$C$146:$N$148,2,FALSE),HLOOKUP(K$29,$C$146:$N$148,3,FALSE)))*'PX 99 + 00 WE'!K28</f>
        <v>57.612415956397804</v>
      </c>
      <c r="L141" s="22">
        <f>IF(S53="East",(IF(AND($A82&gt;7,$A82&lt;24),HLOOKUP(L$29,$C$146:$N$148,2,FALSE),HLOOKUP(L$29,$C$146:$N$148,3,FALSE))),IF(AND($A82&gt;6,$A82&lt;23),HLOOKUP(L$29,$C$146:$N$148,2,FALSE),HLOOKUP(L$29,$C$146:$N$148,3,FALSE)))*'PX 99 + 00 WE'!L28</f>
        <v>55.732329327101951</v>
      </c>
      <c r="M141" s="22">
        <f>IF(T53="East",(IF(AND($A82&gt;7,$A82&lt;24),HLOOKUP(M$29,$C$146:$N$148,2,FALSE),HLOOKUP(M$29,$C$146:$N$148,3,FALSE))),IF(AND($A82&gt;6,$A82&lt;23),HLOOKUP(M$29,$C$146:$N$148,2,FALSE),HLOOKUP(M$29,$C$146:$N$148,3,FALSE)))*'PX 99 + 00 WE'!M28</f>
        <v>57.047306381702782</v>
      </c>
      <c r="N141" s="22">
        <f>IF(U53="East",(IF(AND($A82&gt;7,$A82&lt;24),HLOOKUP(N$29,$C$146:$N$148,2,FALSE),HLOOKUP(N$29,$C$146:$N$148,3,FALSE))),IF(AND($A82&gt;6,$A82&lt;23),HLOOKUP(N$29,$C$146:$N$148,2,FALSE),HLOOKUP(N$29,$C$146:$N$148,3,FALSE)))*'PX 99 + 00 WE'!N28</f>
        <v>53.542918281828541</v>
      </c>
    </row>
    <row r="142" spans="1:14" x14ac:dyDescent="0.25">
      <c r="A142" s="2">
        <v>24</v>
      </c>
      <c r="B142" s="2"/>
      <c r="C142" s="22">
        <f>IF(J54="East",(IF(AND($A83&gt;7,$A83&lt;24),HLOOKUP(C$29,$C$146:$N$148,2,FALSE),HLOOKUP(C$29,$C$146:$N$148,3,FALSE))),IF(AND($A83&gt;6,$A83&lt;23),HLOOKUP(C$29,$C$146:$N$148,2,FALSE),HLOOKUP(C$29,$C$146:$N$148,3,FALSE)))*'PX 99 + 00 WE'!C29</f>
        <v>49.03441210362773</v>
      </c>
      <c r="D142" s="22">
        <f>IF(K54="East",(IF(AND($A83&gt;7,$A83&lt;24),HLOOKUP(D$29,$C$146:$N$148,2,FALSE),HLOOKUP(D$29,$C$146:$N$148,3,FALSE))),IF(AND($A83&gt;6,$A83&lt;23),HLOOKUP(D$29,$C$146:$N$148,2,FALSE),HLOOKUP(D$29,$C$146:$N$148,3,FALSE)))*'PX 99 + 00 WE'!D29</f>
        <v>47.405603134267949</v>
      </c>
      <c r="E142" s="22">
        <f>IF(L54="East",(IF(AND($A83&gt;7,$A83&lt;24),HLOOKUP(E$29,$C$146:$N$148,2,FALSE),HLOOKUP(E$29,$C$146:$N$148,3,FALSE))),IF(AND($A83&gt;6,$A83&lt;23),HLOOKUP(E$29,$C$146:$N$148,2,FALSE),HLOOKUP(E$29,$C$146:$N$148,3,FALSE)))*'PX 99 + 00 WE'!E29</f>
        <v>49.79686707771927</v>
      </c>
      <c r="F142" s="22">
        <f>IF(M54="East",(IF(AND($A83&gt;7,$A83&lt;24),HLOOKUP(F$29,$C$146:$N$148,2,FALSE),HLOOKUP(F$29,$C$146:$N$148,3,FALSE))),IF(AND($A83&gt;6,$A83&lt;23),HLOOKUP(F$29,$C$146:$N$148,2,FALSE),HLOOKUP(F$29,$C$146:$N$148,3,FALSE)))*'PX 99 + 00 WE'!F29</f>
        <v>53.100739146222963</v>
      </c>
      <c r="G142" s="22">
        <f>IF(N54="East",(IF(AND($A83&gt;7,$A83&lt;24),HLOOKUP(G$29,$C$146:$N$148,2,FALSE),HLOOKUP(G$29,$C$146:$N$148,3,FALSE))),IF(AND($A83&gt;6,$A83&lt;23),HLOOKUP(G$29,$C$146:$N$148,2,FALSE),HLOOKUP(G$29,$C$146:$N$148,3,FALSE)))*'PX 99 + 00 WE'!G29</f>
        <v>54.514807834296775</v>
      </c>
      <c r="H142" s="22">
        <f>IF(O54="East",(IF(AND($A83&gt;7,$A83&lt;24),HLOOKUP(H$29,$C$146:$N$148,2,FALSE),HLOOKUP(H$29,$C$146:$N$148,3,FALSE))),IF(AND($A83&gt;6,$A83&lt;23),HLOOKUP(H$29,$C$146:$N$148,2,FALSE),HLOOKUP(H$29,$C$146:$N$148,3,FALSE)))*'PX 99 + 00 WE'!H29</f>
        <v>57.936666198353805</v>
      </c>
      <c r="I142" s="22">
        <f>IF(P54="East",(IF(AND($A83&gt;7,$A83&lt;24),HLOOKUP(I$29,$C$146:$N$148,2,FALSE),HLOOKUP(I$29,$C$146:$N$148,3,FALSE))),IF(AND($A83&gt;6,$A83&lt;23),HLOOKUP(I$29,$C$146:$N$148,2,FALSE),HLOOKUP(I$29,$C$146:$N$148,3,FALSE)))*'PX 99 + 00 WE'!I29</f>
        <v>53.17055506471111</v>
      </c>
      <c r="J142" s="22">
        <f>IF(Q54="East",(IF(AND($A83&gt;7,$A83&lt;24),HLOOKUP(J$29,$C$146:$N$148,2,FALSE),HLOOKUP(J$29,$C$146:$N$148,3,FALSE))),IF(AND($A83&gt;6,$A83&lt;23),HLOOKUP(J$29,$C$146:$N$148,2,FALSE),HLOOKUP(J$29,$C$146:$N$148,3,FALSE)))*'PX 99 + 00 WE'!J29</f>
        <v>52.749742643165789</v>
      </c>
      <c r="K142" s="22">
        <f>IF(R54="East",(IF(AND($A83&gt;7,$A83&lt;24),HLOOKUP(K$29,$C$146:$N$148,2,FALSE),HLOOKUP(K$29,$C$146:$N$148,3,FALSE))),IF(AND($A83&gt;6,$A83&lt;23),HLOOKUP(K$29,$C$146:$N$148,2,FALSE),HLOOKUP(K$29,$C$146:$N$148,3,FALSE)))*'PX 99 + 00 WE'!K29</f>
        <v>51.583346716952896</v>
      </c>
      <c r="L142" s="22">
        <f>IF(S54="East",(IF(AND($A83&gt;7,$A83&lt;24),HLOOKUP(L$29,$C$146:$N$148,2,FALSE),HLOOKUP(L$29,$C$146:$N$148,3,FALSE))),IF(AND($A83&gt;6,$A83&lt;23),HLOOKUP(L$29,$C$146:$N$148,2,FALSE),HLOOKUP(L$29,$C$146:$N$148,3,FALSE)))*'PX 99 + 00 WE'!L29</f>
        <v>47.993935962551149</v>
      </c>
      <c r="M142" s="22">
        <f>IF(T54="East",(IF(AND($A83&gt;7,$A83&lt;24),HLOOKUP(M$29,$C$146:$N$148,2,FALSE),HLOOKUP(M$29,$C$146:$N$148,3,FALSE))),IF(AND($A83&gt;6,$A83&lt;23),HLOOKUP(M$29,$C$146:$N$148,2,FALSE),HLOOKUP(M$29,$C$146:$N$148,3,FALSE)))*'PX 99 + 00 WE'!M29</f>
        <v>49.598824332358866</v>
      </c>
      <c r="N142" s="22">
        <f>IF(U54="East",(IF(AND($A83&gt;7,$A83&lt;24),HLOOKUP(N$29,$C$146:$N$148,2,FALSE),HLOOKUP(N$29,$C$146:$N$148,3,FALSE))),IF(AND($A83&gt;6,$A83&lt;23),HLOOKUP(N$29,$C$146:$N$148,2,FALSE),HLOOKUP(N$29,$C$146:$N$148,3,FALSE)))*'PX 99 + 00 WE'!N29</f>
        <v>50.283861194065025</v>
      </c>
    </row>
    <row r="143" spans="1:14" x14ac:dyDescent="0.25"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</row>
    <row r="144" spans="1:14" ht="13.8" thickBot="1" x14ac:dyDescent="0.3"/>
    <row r="145" spans="2:14" ht="13.8" thickBot="1" x14ac:dyDescent="0.3">
      <c r="B145" s="5"/>
      <c r="C145" s="61" t="s">
        <v>37</v>
      </c>
      <c r="D145" s="62"/>
      <c r="E145" s="25"/>
      <c r="F145" s="25"/>
      <c r="G145" s="25"/>
      <c r="H145" s="25"/>
      <c r="I145" s="25"/>
      <c r="J145" s="25"/>
      <c r="K145" s="25"/>
      <c r="L145" s="25"/>
      <c r="M145" s="25"/>
      <c r="N145" s="25"/>
    </row>
    <row r="146" spans="2:14" ht="13.8" thickBot="1" x14ac:dyDescent="0.3">
      <c r="B146" s="36"/>
      <c r="C146" s="40" t="s">
        <v>0</v>
      </c>
      <c r="D146" s="42" t="s">
        <v>1</v>
      </c>
      <c r="E146" s="42" t="s">
        <v>2</v>
      </c>
      <c r="F146" s="42" t="s">
        <v>3</v>
      </c>
      <c r="G146" s="42" t="s">
        <v>4</v>
      </c>
      <c r="H146" s="42" t="s">
        <v>5</v>
      </c>
      <c r="I146" s="42" t="s">
        <v>6</v>
      </c>
      <c r="J146" s="42" t="s">
        <v>7</v>
      </c>
      <c r="K146" s="42" t="s">
        <v>8</v>
      </c>
      <c r="L146" s="42" t="s">
        <v>9</v>
      </c>
      <c r="M146" s="42" t="s">
        <v>10</v>
      </c>
      <c r="N146" s="43" t="s">
        <v>11</v>
      </c>
    </row>
    <row r="147" spans="2:14" x14ac:dyDescent="0.25">
      <c r="B147" s="40" t="s">
        <v>41</v>
      </c>
      <c r="C147" s="32">
        <v>50</v>
      </c>
      <c r="D147" s="44">
        <v>50</v>
      </c>
      <c r="E147" s="44">
        <v>50</v>
      </c>
      <c r="F147" s="44">
        <v>50</v>
      </c>
      <c r="G147" s="46">
        <v>50</v>
      </c>
      <c r="H147" s="46">
        <v>50</v>
      </c>
      <c r="I147" s="44">
        <v>50</v>
      </c>
      <c r="J147" s="44">
        <v>50</v>
      </c>
      <c r="K147" s="44">
        <v>50</v>
      </c>
      <c r="L147" s="44">
        <v>50</v>
      </c>
      <c r="M147" s="44">
        <v>50</v>
      </c>
      <c r="N147" s="33">
        <v>50</v>
      </c>
    </row>
    <row r="148" spans="2:14" ht="13.8" thickBot="1" x14ac:dyDescent="0.3">
      <c r="B148" s="41" t="s">
        <v>42</v>
      </c>
      <c r="C148" s="34">
        <v>45</v>
      </c>
      <c r="D148" s="45">
        <v>45</v>
      </c>
      <c r="E148" s="45">
        <v>45</v>
      </c>
      <c r="F148" s="45">
        <v>45</v>
      </c>
      <c r="G148" s="45">
        <v>45</v>
      </c>
      <c r="H148" s="45">
        <v>45</v>
      </c>
      <c r="I148" s="45">
        <v>45</v>
      </c>
      <c r="J148" s="45">
        <v>45</v>
      </c>
      <c r="K148" s="45">
        <v>45</v>
      </c>
      <c r="L148" s="45">
        <v>45</v>
      </c>
      <c r="M148" s="45">
        <v>45</v>
      </c>
      <c r="N148" s="35">
        <v>45</v>
      </c>
    </row>
  </sheetData>
  <mergeCells count="5">
    <mergeCell ref="C145:D145"/>
    <mergeCell ref="A5:N5"/>
    <mergeCell ref="A56:D56"/>
    <mergeCell ref="A1:K1"/>
    <mergeCell ref="C7:D7"/>
  </mergeCells>
  <dataValidations disablePrompts="1" count="1">
    <dataValidation type="list" allowBlank="1" showInputMessage="1" showErrorMessage="1" sqref="J2">
      <formula1>$Q$7:$Q$8</formula1>
    </dataValidation>
  </dataValidations>
  <printOptions horizontalCentered="1"/>
  <pageMargins left="0.5" right="0.5" top="0.5" bottom="0.5" header="0.5" footer="0.5"/>
  <pageSetup scale="59" fitToHeight="2" orientation="portrait" r:id="rId1"/>
  <headerFooter alignWithMargins="0">
    <oddFooter>&amp;LDate - 06/10/01&amp;CFile - &amp;F</oddFooter>
  </headerFooter>
  <rowBreaks count="1" manualBreakCount="1">
    <brk id="91" min="15" max="3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M55"/>
  <sheetViews>
    <sheetView workbookViewId="0"/>
  </sheetViews>
  <sheetFormatPr defaultRowHeight="13.2" x14ac:dyDescent="0.25"/>
  <cols>
    <col min="2" max="2" width="1.44140625" customWidth="1"/>
  </cols>
  <sheetData>
    <row r="1" spans="1:247" ht="17.399999999999999" x14ac:dyDescent="0.3">
      <c r="A1" s="17" t="str">
        <f>CONCATENATE("AVG WE 99 &amp; 00 PX ",'Weekday 99 &amp; 00 vs AVG'!$J$3," Scalers ")</f>
        <v xml:space="preserve">AVG WE 99 &amp; 00 PX NP 15 Dow Jones Scalers </v>
      </c>
      <c r="B1" s="2"/>
      <c r="IM1" s="17"/>
    </row>
    <row r="2" spans="1:247" s="5" customFormat="1" x14ac:dyDescent="0.25">
      <c r="A2" s="2"/>
      <c r="B2" s="2"/>
    </row>
    <row r="3" spans="1:247" s="5" customFormat="1" x14ac:dyDescent="0.25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</row>
    <row r="4" spans="1:247" s="5" customFormat="1" ht="4.5" customHeight="1" x14ac:dyDescent="0.2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</row>
    <row r="5" spans="1:247" s="5" customFormat="1" ht="13.5" customHeight="1" thickBot="1" x14ac:dyDescent="0.3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</row>
    <row r="6" spans="1:247" ht="13.8" thickBot="1" x14ac:dyDescent="0.3">
      <c r="C6" s="27" t="s">
        <v>0</v>
      </c>
      <c r="D6" s="27" t="s">
        <v>1</v>
      </c>
      <c r="E6" s="27" t="s">
        <v>2</v>
      </c>
      <c r="F6" s="27" t="s">
        <v>3</v>
      </c>
      <c r="G6" s="27" t="s">
        <v>4</v>
      </c>
      <c r="H6" s="27" t="s">
        <v>5</v>
      </c>
      <c r="I6" s="27" t="s">
        <v>6</v>
      </c>
      <c r="J6" s="27" t="s">
        <v>7</v>
      </c>
      <c r="K6" s="27" t="s">
        <v>8</v>
      </c>
      <c r="L6" s="27" t="s">
        <v>9</v>
      </c>
      <c r="M6" s="27" t="s">
        <v>10</v>
      </c>
      <c r="N6" s="27" t="s">
        <v>11</v>
      </c>
      <c r="P6" s="55" t="s">
        <v>35</v>
      </c>
      <c r="Q6" s="56"/>
      <c r="R6" s="57"/>
    </row>
    <row r="7" spans="1:247" x14ac:dyDescent="0.25">
      <c r="A7" s="7" t="s">
        <v>26</v>
      </c>
      <c r="B7" s="7"/>
      <c r="Q7" s="7" t="s">
        <v>34</v>
      </c>
      <c r="R7" s="7" t="s">
        <v>24</v>
      </c>
    </row>
    <row r="8" spans="1:247" x14ac:dyDescent="0.25">
      <c r="A8" s="9">
        <v>100</v>
      </c>
      <c r="B8" s="6"/>
      <c r="C8" s="18">
        <v>0.93203851978590146</v>
      </c>
      <c r="D8" s="18">
        <v>0.89619309874533126</v>
      </c>
      <c r="E8" s="18">
        <v>0.88701479154998919</v>
      </c>
      <c r="F8" s="18">
        <v>0.89907636765053178</v>
      </c>
      <c r="G8" s="18">
        <v>0.95370338222174333</v>
      </c>
      <c r="H8" s="18">
        <v>0.77381929209126277</v>
      </c>
      <c r="I8" s="18">
        <v>0.93358343227443741</v>
      </c>
      <c r="J8" s="18">
        <v>0.8263402759469507</v>
      </c>
      <c r="K8" s="18">
        <v>0.98993731791760686</v>
      </c>
      <c r="L8" s="18">
        <v>0.9671991067771426</v>
      </c>
      <c r="M8" s="18">
        <v>0.94267776004542725</v>
      </c>
      <c r="N8" s="18">
        <v>0.98260396221604651</v>
      </c>
      <c r="P8" s="28" t="s">
        <v>0</v>
      </c>
      <c r="Q8" s="29">
        <f>IF('Weekday 99 &amp; 00 vs AVG'!$J$2="East",AVERAGE(C15:C30),AVERAGE(C14:C29))</f>
        <v>1.0651355802818363</v>
      </c>
      <c r="R8" s="48">
        <f>IF('Weekday 99 &amp; 00 vs AVG'!$J$2="East",AVERAGE(C8:C14,C31),AVERAGE(C8:C13,C30:C31))</f>
        <v>0.86972883943632662</v>
      </c>
    </row>
    <row r="9" spans="1:247" x14ac:dyDescent="0.25">
      <c r="A9" s="9">
        <v>200</v>
      </c>
      <c r="B9" s="6"/>
      <c r="C9" s="18">
        <v>0.8718657815548817</v>
      </c>
      <c r="D9" s="18">
        <v>0.86274766148957327</v>
      </c>
      <c r="E9" s="18">
        <v>0.78724132358828003</v>
      </c>
      <c r="F9" s="18">
        <v>0.76831175319505196</v>
      </c>
      <c r="G9" s="18">
        <v>0.7678063282242078</v>
      </c>
      <c r="H9" s="18">
        <v>0.6568030449374257</v>
      </c>
      <c r="I9" s="18">
        <v>0.8741576445006739</v>
      </c>
      <c r="J9" s="18">
        <v>0.74181598104142321</v>
      </c>
      <c r="K9" s="18">
        <v>0.92709817026223307</v>
      </c>
      <c r="L9" s="18">
        <v>0.89353268130421448</v>
      </c>
      <c r="M9" s="18">
        <v>0.90759703560675997</v>
      </c>
      <c r="N9" s="18">
        <v>0.92986588476199394</v>
      </c>
      <c r="P9" s="28" t="s">
        <v>1</v>
      </c>
      <c r="Q9" s="29">
        <f>IF('Weekday 99 &amp; 00 vs AVG'!$J$2="East",AVERAGE(D15:D30),AVERAGE(D14:D29))</f>
        <v>1.0645157841423347</v>
      </c>
      <c r="R9" s="48">
        <f>IF('Weekday 99 &amp; 00 vs AVG'!$J$2="East",AVERAGE(D8:D14,D31),AVERAGE(D8:D13,D30:D31))</f>
        <v>0.87096843171533056</v>
      </c>
    </row>
    <row r="10" spans="1:247" x14ac:dyDescent="0.25">
      <c r="A10" s="9">
        <v>300</v>
      </c>
      <c r="B10" s="6"/>
      <c r="C10" s="18">
        <v>0.82095813583106081</v>
      </c>
      <c r="D10" s="18">
        <v>0.84858919913990383</v>
      </c>
      <c r="E10" s="18">
        <v>0.70565215426368266</v>
      </c>
      <c r="F10" s="18">
        <v>0.64641223335117115</v>
      </c>
      <c r="G10" s="18">
        <v>0.63414858247030204</v>
      </c>
      <c r="H10" s="18">
        <v>0.58733803161746179</v>
      </c>
      <c r="I10" s="18">
        <v>0.74886027306303149</v>
      </c>
      <c r="J10" s="18">
        <v>0.68956066611778832</v>
      </c>
      <c r="K10" s="18">
        <v>0.85473086051511216</v>
      </c>
      <c r="L10" s="18">
        <v>0.83943181201432282</v>
      </c>
      <c r="M10" s="18">
        <v>0.88123399033300687</v>
      </c>
      <c r="N10" s="18">
        <v>0.89236966076596425</v>
      </c>
      <c r="P10" s="28" t="s">
        <v>2</v>
      </c>
      <c r="Q10" s="29">
        <f>IF('Weekday 99 &amp; 00 vs AVG'!$J$2="East",AVERAGE(E15:E30),AVERAGE(E14:E29))</f>
        <v>1.0893400547878818</v>
      </c>
      <c r="R10" s="48">
        <f>IF('Weekday 99 &amp; 00 vs AVG'!$J$2="East",AVERAGE(E8:E14,E31),AVERAGE(E8:E13,E30:E31))</f>
        <v>0.82131989042423625</v>
      </c>
    </row>
    <row r="11" spans="1:247" x14ac:dyDescent="0.25">
      <c r="A11" s="9">
        <v>400</v>
      </c>
      <c r="B11" s="6"/>
      <c r="C11" s="18">
        <v>0.78939344705969772</v>
      </c>
      <c r="D11" s="18">
        <v>0.83276959264520034</v>
      </c>
      <c r="E11" s="18">
        <v>0.69867528814452973</v>
      </c>
      <c r="F11" s="18">
        <v>0.63940736481861615</v>
      </c>
      <c r="G11" s="18">
        <v>0.60434036313828488</v>
      </c>
      <c r="H11" s="18">
        <v>0.55710020226094192</v>
      </c>
      <c r="I11" s="18">
        <v>0.72135516122608079</v>
      </c>
      <c r="J11" s="18">
        <v>0.66909818500408136</v>
      </c>
      <c r="K11" s="18">
        <v>0.83443993247735948</v>
      </c>
      <c r="L11" s="18">
        <v>0.81783425417439792</v>
      </c>
      <c r="M11" s="18">
        <v>0.8718386648847769</v>
      </c>
      <c r="N11" s="18">
        <v>0.89083500468057375</v>
      </c>
      <c r="P11" s="28" t="s">
        <v>3</v>
      </c>
      <c r="Q11" s="29">
        <f>IF('Weekday 99 &amp; 00 vs AVG'!$J$2="East",AVERAGE(F15:F30),AVERAGE(F14:F29))</f>
        <v>1.1052664836887078</v>
      </c>
      <c r="R11" s="48">
        <f>IF('Weekday 99 &amp; 00 vs AVG'!$J$2="East",AVERAGE(F8:F14,F31),AVERAGE(F8:F13,F30:F31))</f>
        <v>0.78946703262258433</v>
      </c>
    </row>
    <row r="12" spans="1:247" x14ac:dyDescent="0.25">
      <c r="A12" s="9">
        <v>500</v>
      </c>
      <c r="B12" s="6"/>
      <c r="C12" s="18">
        <v>0.80153740655966144</v>
      </c>
      <c r="D12" s="18">
        <v>0.83858631281899143</v>
      </c>
      <c r="E12" s="18">
        <v>0.76033588999730017</v>
      </c>
      <c r="F12" s="18">
        <v>0.66496334720624695</v>
      </c>
      <c r="G12" s="18">
        <v>0.57688662639493415</v>
      </c>
      <c r="H12" s="18">
        <v>0.50586007364707231</v>
      </c>
      <c r="I12" s="18">
        <v>0.73387092776727814</v>
      </c>
      <c r="J12" s="18">
        <v>0.66686091832202998</v>
      </c>
      <c r="K12" s="18">
        <v>0.83994139344173169</v>
      </c>
      <c r="L12" s="18">
        <v>0.82023612147394376</v>
      </c>
      <c r="M12" s="18">
        <v>0.89008392494206823</v>
      </c>
      <c r="N12" s="18">
        <v>0.89152902073172924</v>
      </c>
      <c r="P12" s="28" t="s">
        <v>4</v>
      </c>
      <c r="Q12" s="29">
        <f>IF('Weekday 99 &amp; 00 vs AVG'!$J$2="East",AVERAGE(G15:G30),AVERAGE(G14:G29))</f>
        <v>1.1247445681734374</v>
      </c>
      <c r="R12" s="48">
        <f>IF('Weekday 99 &amp; 00 vs AVG'!$J$2="East",AVERAGE(G8:G14,G31),AVERAGE(G8:G13,G30:G31))</f>
        <v>0.75051086365312492</v>
      </c>
    </row>
    <row r="13" spans="1:247" x14ac:dyDescent="0.25">
      <c r="A13" s="9">
        <v>600</v>
      </c>
      <c r="B13" s="6"/>
      <c r="C13" s="18">
        <v>0.81427739737031035</v>
      </c>
      <c r="D13" s="18">
        <v>0.83157946057201315</v>
      </c>
      <c r="E13" s="18">
        <v>0.84582286924217809</v>
      </c>
      <c r="F13" s="18">
        <v>0.75316717937359023</v>
      </c>
      <c r="G13" s="18">
        <v>0.57295195841360202</v>
      </c>
      <c r="H13" s="18">
        <v>0.4537667068902772</v>
      </c>
      <c r="I13" s="18">
        <v>0.64768677462828905</v>
      </c>
      <c r="J13" s="18">
        <v>0.66661888702734562</v>
      </c>
      <c r="K13" s="18">
        <v>0.85959187316630159</v>
      </c>
      <c r="L13" s="18">
        <v>0.84579449415440655</v>
      </c>
      <c r="M13" s="18">
        <v>0.90936963506882895</v>
      </c>
      <c r="N13" s="18">
        <v>0.93895770090377673</v>
      </c>
      <c r="P13" s="28" t="s">
        <v>5</v>
      </c>
      <c r="Q13" s="29">
        <f>IF('Weekday 99 &amp; 00 vs AVG'!$J$2="East",AVERAGE(H15:H30),AVERAGE(H14:H29))</f>
        <v>1.1711721148550438</v>
      </c>
      <c r="R13" s="48">
        <f>IF('Weekday 99 &amp; 00 vs AVG'!$J$2="East",AVERAGE(H8:H14,H31),AVERAGE(H8:H13,H30:H31))</f>
        <v>0.65765577028991284</v>
      </c>
    </row>
    <row r="14" spans="1:247" x14ac:dyDescent="0.25">
      <c r="A14" s="9">
        <v>700</v>
      </c>
      <c r="B14" s="6"/>
      <c r="C14" s="18">
        <v>0.82276475393439519</v>
      </c>
      <c r="D14" s="18">
        <v>0.86574026861993547</v>
      </c>
      <c r="E14" s="18">
        <v>0.86238451012151662</v>
      </c>
      <c r="F14" s="18">
        <v>0.86800206222219256</v>
      </c>
      <c r="G14" s="18">
        <v>0.61868812101116477</v>
      </c>
      <c r="H14" s="18">
        <v>0.49807699256397303</v>
      </c>
      <c r="I14" s="18">
        <v>0.47046982969879697</v>
      </c>
      <c r="J14" s="18">
        <v>0.55112369331391053</v>
      </c>
      <c r="K14" s="18">
        <v>0.71465494978333699</v>
      </c>
      <c r="L14" s="18">
        <v>0.89833250844559054</v>
      </c>
      <c r="M14" s="18">
        <v>0.86931714580691921</v>
      </c>
      <c r="N14" s="18">
        <v>0.91865558792838442</v>
      </c>
      <c r="P14" s="28" t="s">
        <v>6</v>
      </c>
      <c r="Q14" s="29">
        <f>IF('Weekday 99 &amp; 00 vs AVG'!$J$2="East",AVERAGE(I15:I30),AVERAGE(I14:I29))</f>
        <v>1.0849900787050455</v>
      </c>
      <c r="R14" s="48">
        <f>IF('Weekday 99 &amp; 00 vs AVG'!$J$2="East",AVERAGE(I8:I14,I31),AVERAGE(I8:I13,I30:I31))</f>
        <v>0.83001984258990835</v>
      </c>
    </row>
    <row r="15" spans="1:247" x14ac:dyDescent="0.25">
      <c r="A15" s="9">
        <v>800</v>
      </c>
      <c r="B15" s="6"/>
      <c r="C15" s="18">
        <v>0.95421572792494547</v>
      </c>
      <c r="D15" s="18">
        <v>0.99241798154184868</v>
      </c>
      <c r="E15" s="18">
        <v>0.95899417391664366</v>
      </c>
      <c r="F15" s="18">
        <v>0.9878016276740349</v>
      </c>
      <c r="G15" s="18">
        <v>0.86584034374083574</v>
      </c>
      <c r="H15" s="18">
        <v>0.64994580531634161</v>
      </c>
      <c r="I15" s="18">
        <v>0.61665193989180656</v>
      </c>
      <c r="J15" s="18">
        <v>0.68506824508472186</v>
      </c>
      <c r="K15" s="18">
        <v>0.82043880432218697</v>
      </c>
      <c r="L15" s="18">
        <v>0.86471328476923803</v>
      </c>
      <c r="M15" s="18">
        <v>0.94189877555369284</v>
      </c>
      <c r="N15" s="18">
        <v>0.95556527155078386</v>
      </c>
      <c r="P15" s="28" t="s">
        <v>7</v>
      </c>
      <c r="Q15" s="29">
        <f>IF('Weekday 99 &amp; 00 vs AVG'!$J$2="East",AVERAGE(J15:J30),AVERAGE(J14:J29))</f>
        <v>1.1170727561755591</v>
      </c>
      <c r="R15" s="48">
        <f>IF('Weekday 99 &amp; 00 vs AVG'!$J$2="East",AVERAGE(J8:J14,J31),AVERAGE(J8:J13,J30:J31))</f>
        <v>0.76585448764888064</v>
      </c>
    </row>
    <row r="16" spans="1:247" x14ac:dyDescent="0.25">
      <c r="A16" s="9">
        <v>900</v>
      </c>
      <c r="B16" s="6"/>
      <c r="C16" s="18">
        <v>1.0616578869624951</v>
      </c>
      <c r="D16" s="18">
        <v>1.0637111024397012</v>
      </c>
      <c r="E16" s="18">
        <v>1.0458919043780248</v>
      </c>
      <c r="F16" s="18">
        <v>1.1044816522419609</v>
      </c>
      <c r="G16" s="18">
        <v>1.0769410772904582</v>
      </c>
      <c r="H16" s="18">
        <v>0.87450415448426488</v>
      </c>
      <c r="I16" s="18">
        <v>0.81796618473441962</v>
      </c>
      <c r="J16" s="18">
        <v>0.86920816799919676</v>
      </c>
      <c r="K16" s="18">
        <v>0.93481057443560978</v>
      </c>
      <c r="L16" s="18">
        <v>0.94022897171731656</v>
      </c>
      <c r="M16" s="18">
        <v>1.0083412522872084</v>
      </c>
      <c r="N16" s="18">
        <v>1.0107465629556764</v>
      </c>
      <c r="P16" s="28" t="s">
        <v>8</v>
      </c>
      <c r="Q16" s="29">
        <f>IF('Weekday 99 &amp; 00 vs AVG'!$J$2="East",AVERAGE(K15:K30),AVERAGE(K14:K29))</f>
        <v>1.0470177610263525</v>
      </c>
      <c r="R16" s="48">
        <f>IF('Weekday 99 &amp; 00 vs AVG'!$J$2="East",AVERAGE(K8:K14,K31),AVERAGE(K8:K13,K30:K31))</f>
        <v>0.90596447794729462</v>
      </c>
    </row>
    <row r="17" spans="1:18" x14ac:dyDescent="0.25">
      <c r="A17" s="9">
        <v>1000</v>
      </c>
      <c r="B17" s="6"/>
      <c r="C17" s="18">
        <v>1.0854958290332397</v>
      </c>
      <c r="D17" s="18">
        <v>1.0909581714413801</v>
      </c>
      <c r="E17" s="18">
        <v>1.1011941673298702</v>
      </c>
      <c r="F17" s="18">
        <v>1.157162227081985</v>
      </c>
      <c r="G17" s="18">
        <v>1.173608183608746</v>
      </c>
      <c r="H17" s="18">
        <v>1.0598307332765793</v>
      </c>
      <c r="I17" s="18">
        <v>0.91788086582123007</v>
      </c>
      <c r="J17" s="18">
        <v>0.98108234865497534</v>
      </c>
      <c r="K17" s="18">
        <v>0.99614532643960607</v>
      </c>
      <c r="L17" s="18">
        <v>1.0077919490470875</v>
      </c>
      <c r="M17" s="18">
        <v>1.0548985347085327</v>
      </c>
      <c r="N17" s="18">
        <v>1.0363268515243911</v>
      </c>
      <c r="P17" s="28" t="s">
        <v>9</v>
      </c>
      <c r="Q17" s="29">
        <f>IF('Weekday 99 &amp; 00 vs AVG'!$J$2="East",AVERAGE(L15:L30),AVERAGE(L14:L29))</f>
        <v>1.0518570541675334</v>
      </c>
      <c r="R17" s="48">
        <f>IF('Weekday 99 &amp; 00 vs AVG'!$J$2="East",AVERAGE(L8:L14,L31),AVERAGE(L8:L13,L30:L31))</f>
        <v>0.89628589166493289</v>
      </c>
    </row>
    <row r="18" spans="1:18" x14ac:dyDescent="0.25">
      <c r="A18" s="9">
        <v>1100</v>
      </c>
      <c r="B18" s="6"/>
      <c r="C18" s="18">
        <v>1.0992791543012199</v>
      </c>
      <c r="D18" s="18">
        <v>1.1007623082751448</v>
      </c>
      <c r="E18" s="18">
        <v>1.1289097002534652</v>
      </c>
      <c r="F18" s="18">
        <v>1.1792750728324215</v>
      </c>
      <c r="G18" s="18">
        <v>1.198140848071185</v>
      </c>
      <c r="H18" s="18">
        <v>1.1953908568974023</v>
      </c>
      <c r="I18" s="18">
        <v>1.0193689871897342</v>
      </c>
      <c r="J18" s="18">
        <v>1.1255134739649271</v>
      </c>
      <c r="K18" s="18">
        <v>1.0734519106570548</v>
      </c>
      <c r="L18" s="18">
        <v>1.1060616141030328</v>
      </c>
      <c r="M18" s="18">
        <v>1.0677276854566589</v>
      </c>
      <c r="N18" s="18">
        <v>1.0233997272984481</v>
      </c>
      <c r="P18" s="28" t="s">
        <v>10</v>
      </c>
      <c r="Q18" s="29">
        <f>IF('Weekday 99 &amp; 00 vs AVG'!$J$2="East",AVERAGE(M15:M30),AVERAGE(M14:M29))</f>
        <v>1.0403434350117218</v>
      </c>
      <c r="R18" s="48">
        <f>IF('Weekday 99 &amp; 00 vs AVG'!$J$2="East",AVERAGE(M8:M14,M31),AVERAGE(M8:M13,M30:M31))</f>
        <v>0.9193131299765569</v>
      </c>
    </row>
    <row r="19" spans="1:18" x14ac:dyDescent="0.25">
      <c r="A19" s="9">
        <v>1200</v>
      </c>
      <c r="B19" s="6"/>
      <c r="C19" s="18">
        <v>1.0985132143987166</v>
      </c>
      <c r="D19" s="18">
        <v>1.0876501223633146</v>
      </c>
      <c r="E19" s="18">
        <v>1.1243330989632809</v>
      </c>
      <c r="F19" s="18">
        <v>1.1803947695169164</v>
      </c>
      <c r="G19" s="18">
        <v>1.2077836263986415</v>
      </c>
      <c r="H19" s="18">
        <v>1.2553986246507582</v>
      </c>
      <c r="I19" s="18">
        <v>1.1060812889326161</v>
      </c>
      <c r="J19" s="18">
        <v>1.1971817671440503</v>
      </c>
      <c r="K19" s="18">
        <v>1.0802318765606316</v>
      </c>
      <c r="L19" s="18">
        <v>1.05558249200901</v>
      </c>
      <c r="M19" s="18">
        <v>1.0512971792677694</v>
      </c>
      <c r="N19" s="18">
        <v>1.0088036934135975</v>
      </c>
      <c r="P19" s="28" t="s">
        <v>11</v>
      </c>
      <c r="Q19" s="29">
        <f>IF('Weekday 99 &amp; 00 vs AVG'!$J$2="East",AVERAGE(N15:N30),AVERAGE(N14:N29))</f>
        <v>1.0216356251374166</v>
      </c>
      <c r="R19" s="48">
        <f>IF('Weekday 99 &amp; 00 vs AVG'!$J$2="East",AVERAGE(N8:N14,N31),AVERAGE(N8:N13,N30:N31))</f>
        <v>0.95672874972516664</v>
      </c>
    </row>
    <row r="20" spans="1:18" x14ac:dyDescent="0.25">
      <c r="A20" s="9">
        <v>1300</v>
      </c>
      <c r="B20" s="6"/>
      <c r="C20" s="18">
        <v>1.0694376221425272</v>
      </c>
      <c r="D20" s="18">
        <v>1.0576952548548333</v>
      </c>
      <c r="E20" s="18">
        <v>1.1088422149083355</v>
      </c>
      <c r="F20" s="18">
        <v>1.1332268928834976</v>
      </c>
      <c r="G20" s="18">
        <v>1.2034537525544864</v>
      </c>
      <c r="H20" s="18">
        <v>1.3020970651541608</v>
      </c>
      <c r="I20" s="18">
        <v>1.1483368000003114</v>
      </c>
      <c r="J20" s="18">
        <v>1.2985776981074981</v>
      </c>
      <c r="K20" s="18">
        <v>1.1175238128339315</v>
      </c>
      <c r="L20" s="18">
        <v>1.0439246817453025</v>
      </c>
      <c r="M20" s="18">
        <v>1.0155759402144502</v>
      </c>
      <c r="N20" s="18">
        <v>0.99833961710383656</v>
      </c>
    </row>
    <row r="21" spans="1:18" x14ac:dyDescent="0.25">
      <c r="A21" s="9">
        <v>1400</v>
      </c>
      <c r="B21" s="6"/>
      <c r="C21" s="18">
        <v>1.0303027278949113</v>
      </c>
      <c r="D21" s="18">
        <v>1.0447393916261625</v>
      </c>
      <c r="E21" s="18">
        <v>1.0947266765410357</v>
      </c>
      <c r="F21" s="18">
        <v>1.121601460094714</v>
      </c>
      <c r="G21" s="18">
        <v>1.1927921428840444</v>
      </c>
      <c r="H21" s="18">
        <v>1.3749881453108972</v>
      </c>
      <c r="I21" s="18">
        <v>1.1951800759748648</v>
      </c>
      <c r="J21" s="18">
        <v>1.2962449981187723</v>
      </c>
      <c r="K21" s="18">
        <v>1.150509289646213</v>
      </c>
      <c r="L21" s="18">
        <v>1.0845458187311723</v>
      </c>
      <c r="M21" s="18">
        <v>0.99562988206531977</v>
      </c>
      <c r="N21" s="18">
        <v>0.95975564531855406</v>
      </c>
    </row>
    <row r="22" spans="1:18" x14ac:dyDescent="0.25">
      <c r="A22" s="9">
        <v>1500</v>
      </c>
      <c r="B22" s="6"/>
      <c r="C22" s="18">
        <v>0.99402596566069856</v>
      </c>
      <c r="D22" s="18">
        <v>1.0047360320222398</v>
      </c>
      <c r="E22" s="18">
        <v>1.0599302558804728</v>
      </c>
      <c r="F22" s="18">
        <v>1.1089656206505178</v>
      </c>
      <c r="G22" s="18">
        <v>1.1948799184340391</v>
      </c>
      <c r="H22" s="18">
        <v>1.3902744685982169</v>
      </c>
      <c r="I22" s="18">
        <v>1.3433350235170354</v>
      </c>
      <c r="J22" s="18">
        <v>1.3664778503383068</v>
      </c>
      <c r="K22" s="18">
        <v>1.1389848049261206</v>
      </c>
      <c r="L22" s="18">
        <v>1.0842922998826237</v>
      </c>
      <c r="M22" s="18">
        <v>0.96850312448757681</v>
      </c>
      <c r="N22" s="18">
        <v>0.94140188087860155</v>
      </c>
    </row>
    <row r="23" spans="1:18" x14ac:dyDescent="0.25">
      <c r="A23" s="9">
        <v>1600</v>
      </c>
      <c r="B23" s="6"/>
      <c r="C23" s="18">
        <v>0.9425494387393063</v>
      </c>
      <c r="D23" s="18">
        <v>0.9862950266570355</v>
      </c>
      <c r="E23" s="18">
        <v>1.0325751596815369</v>
      </c>
      <c r="F23" s="18">
        <v>1.0797241709488385</v>
      </c>
      <c r="G23" s="18">
        <v>1.1934574076736399</v>
      </c>
      <c r="H23" s="18">
        <v>1.4127838757677509</v>
      </c>
      <c r="I23" s="18">
        <v>1.2364201201166438</v>
      </c>
      <c r="J23" s="18">
        <v>1.3333421564051962</v>
      </c>
      <c r="K23" s="18">
        <v>1.1525270889713346</v>
      </c>
      <c r="L23" s="18">
        <v>1.0802413998389477</v>
      </c>
      <c r="M23" s="18">
        <v>0.95358501972409382</v>
      </c>
      <c r="N23" s="18">
        <v>0.9226228564882365</v>
      </c>
    </row>
    <row r="24" spans="1:18" x14ac:dyDescent="0.25">
      <c r="A24" s="9">
        <v>1700</v>
      </c>
      <c r="B24" s="6"/>
      <c r="C24" s="18">
        <v>1.0161832642785875</v>
      </c>
      <c r="D24" s="18">
        <v>1.0137635354695145</v>
      </c>
      <c r="E24" s="18">
        <v>1.0305672804776174</v>
      </c>
      <c r="F24" s="18">
        <v>1.0597089627542231</v>
      </c>
      <c r="G24" s="18">
        <v>1.1871975685825462</v>
      </c>
      <c r="H24" s="18">
        <v>1.4485337318579763</v>
      </c>
      <c r="I24" s="18">
        <v>1.55621395783818</v>
      </c>
      <c r="J24" s="18">
        <v>1.3059570068589506</v>
      </c>
      <c r="K24" s="18">
        <v>1.1509734054229082</v>
      </c>
      <c r="L24" s="18">
        <v>1.1007842507249352</v>
      </c>
      <c r="M24" s="18">
        <v>1.0692395710733174</v>
      </c>
      <c r="N24" s="18">
        <v>0.98521896316235569</v>
      </c>
    </row>
    <row r="25" spans="1:18" x14ac:dyDescent="0.25">
      <c r="A25" s="9">
        <v>1800</v>
      </c>
      <c r="B25" s="6"/>
      <c r="C25" s="18">
        <v>1.2296033676369547</v>
      </c>
      <c r="D25" s="18">
        <v>1.149921134901664</v>
      </c>
      <c r="E25" s="18">
        <v>1.0972791109377942</v>
      </c>
      <c r="F25" s="18">
        <v>1.0562369546522525</v>
      </c>
      <c r="G25" s="18">
        <v>1.1632119929909839</v>
      </c>
      <c r="H25" s="18">
        <v>1.3664828386970722</v>
      </c>
      <c r="I25" s="18">
        <v>1.4565991883170504</v>
      </c>
      <c r="J25" s="18">
        <v>1.2602963107713716</v>
      </c>
      <c r="K25" s="18">
        <v>1.1330253290503911</v>
      </c>
      <c r="L25" s="18">
        <v>1.0997166332510797</v>
      </c>
      <c r="M25" s="18">
        <v>1.23296034024034</v>
      </c>
      <c r="N25" s="18">
        <v>1.1494615036727005</v>
      </c>
    </row>
    <row r="26" spans="1:18" x14ac:dyDescent="0.25">
      <c r="A26" s="9">
        <v>1900</v>
      </c>
      <c r="B26" s="6"/>
      <c r="C26" s="18">
        <v>1.2408989233264451</v>
      </c>
      <c r="D26" s="18">
        <v>1.1960245168253651</v>
      </c>
      <c r="E26" s="18">
        <v>1.2672943672924242</v>
      </c>
      <c r="F26" s="18">
        <v>1.084682632772251</v>
      </c>
      <c r="G26" s="18">
        <v>1.1344513169594552</v>
      </c>
      <c r="H26" s="18">
        <v>1.2541657825771617</v>
      </c>
      <c r="I26" s="18">
        <v>1.2642495945616001</v>
      </c>
      <c r="J26" s="18">
        <v>1.19077239636452</v>
      </c>
      <c r="K26" s="18">
        <v>1.0865076302058156</v>
      </c>
      <c r="L26" s="18">
        <v>1.1379137943758073</v>
      </c>
      <c r="M26" s="18">
        <v>1.1931624485033598</v>
      </c>
      <c r="N26" s="18">
        <v>1.1374867223160867</v>
      </c>
    </row>
    <row r="27" spans="1:18" x14ac:dyDescent="0.25">
      <c r="A27" s="9">
        <v>2000</v>
      </c>
      <c r="B27" s="6"/>
      <c r="C27" s="18">
        <v>1.1837106190816034</v>
      </c>
      <c r="D27" s="18">
        <v>1.1653015743742166</v>
      </c>
      <c r="E27" s="18">
        <v>1.2500030087228793</v>
      </c>
      <c r="F27" s="18">
        <v>1.1812946554281836</v>
      </c>
      <c r="G27" s="18">
        <v>1.1638192450316165</v>
      </c>
      <c r="H27" s="18">
        <v>1.1828928493490161</v>
      </c>
      <c r="I27" s="18">
        <v>1.0401029037264062</v>
      </c>
      <c r="J27" s="18">
        <v>1.1198961734774795</v>
      </c>
      <c r="K27" s="18">
        <v>1.1431448637282542</v>
      </c>
      <c r="L27" s="18">
        <v>1.212068740630222</v>
      </c>
      <c r="M27" s="18">
        <v>1.1433802692257122</v>
      </c>
      <c r="N27" s="18">
        <v>1.0957392733349245</v>
      </c>
    </row>
    <row r="28" spans="1:18" x14ac:dyDescent="0.25">
      <c r="A28" s="9">
        <v>2100</v>
      </c>
      <c r="B28" s="6"/>
      <c r="C28" s="18">
        <v>1.1364434050710512</v>
      </c>
      <c r="D28" s="18">
        <v>1.1229783464066914</v>
      </c>
      <c r="E28" s="18">
        <v>1.1765773186558668</v>
      </c>
      <c r="F28" s="18">
        <v>1.2313881814584375</v>
      </c>
      <c r="G28" s="18">
        <v>1.2659507195698927</v>
      </c>
      <c r="H28" s="18">
        <v>1.2721991009792926</v>
      </c>
      <c r="I28" s="18">
        <v>1.1003099294896539</v>
      </c>
      <c r="J28" s="18">
        <v>1.1879403978154253</v>
      </c>
      <c r="K28" s="18">
        <v>1.094618753189553</v>
      </c>
      <c r="L28" s="18">
        <v>1.1398753811693705</v>
      </c>
      <c r="M28" s="18">
        <v>1.0591782420875384</v>
      </c>
      <c r="N28" s="18">
        <v>1.1087942669920496</v>
      </c>
    </row>
    <row r="29" spans="1:18" x14ac:dyDescent="0.25">
      <c r="A29" s="9">
        <v>2200</v>
      </c>
      <c r="B29" s="6"/>
      <c r="C29" s="18">
        <v>1.0770873841222839</v>
      </c>
      <c r="D29" s="18">
        <v>1.0895577784583086</v>
      </c>
      <c r="E29" s="18">
        <v>1.0899379285453439</v>
      </c>
      <c r="F29" s="18">
        <v>1.1503167958068985</v>
      </c>
      <c r="G29" s="18">
        <v>1.1556968259732641</v>
      </c>
      <c r="H29" s="18">
        <v>1.2011888121998391</v>
      </c>
      <c r="I29" s="18">
        <v>1.0706745694703788</v>
      </c>
      <c r="J29" s="18">
        <v>1.104481414389644</v>
      </c>
      <c r="K29" s="18">
        <v>0.96473575624869157</v>
      </c>
      <c r="L29" s="18">
        <v>0.97363904623979791</v>
      </c>
      <c r="M29" s="18">
        <v>1.0207995494850581</v>
      </c>
      <c r="N29" s="18">
        <v>1.0938515782600386</v>
      </c>
    </row>
    <row r="30" spans="1:18" x14ac:dyDescent="0.25">
      <c r="A30" s="9">
        <v>2300</v>
      </c>
      <c r="B30" s="6"/>
      <c r="C30" s="18">
        <v>1.0424828581261751</v>
      </c>
      <c r="D30" s="18">
        <v>0.99401259230790673</v>
      </c>
      <c r="E30" s="18">
        <v>1.0351867261626269</v>
      </c>
      <c r="F30" s="18">
        <v>1.0690622282799642</v>
      </c>
      <c r="G30" s="18">
        <v>1.050392055509993</v>
      </c>
      <c r="H30" s="18">
        <v>0.97232086010552832</v>
      </c>
      <c r="I30" s="18">
        <v>1.0867220645357545</v>
      </c>
      <c r="J30" s="18">
        <v>1.0144385575273474</v>
      </c>
      <c r="K30" s="18">
        <v>0.99497920315009736</v>
      </c>
      <c r="L30" s="18">
        <v>1.0579206490024564</v>
      </c>
      <c r="M30" s="18">
        <v>1.0039840330516614</v>
      </c>
      <c r="N30" s="18">
        <v>1.0889192371789109</v>
      </c>
    </row>
    <row r="31" spans="1:18" x14ac:dyDescent="0.25">
      <c r="A31" s="9">
        <v>2400</v>
      </c>
      <c r="B31" s="6"/>
      <c r="C31" s="18">
        <v>0.88527716920292399</v>
      </c>
      <c r="D31" s="18">
        <v>0.86326953600372447</v>
      </c>
      <c r="E31" s="18">
        <v>0.85063008044530308</v>
      </c>
      <c r="F31" s="18">
        <v>0.87533578710550208</v>
      </c>
      <c r="G31" s="18">
        <v>0.84385761285193162</v>
      </c>
      <c r="H31" s="18">
        <v>0.75423795076933242</v>
      </c>
      <c r="I31" s="18">
        <v>0.89392246272372267</v>
      </c>
      <c r="J31" s="18">
        <v>0.85210243020407905</v>
      </c>
      <c r="K31" s="18">
        <v>0.94699707264791477</v>
      </c>
      <c r="L31" s="18">
        <v>0.92833801441857822</v>
      </c>
      <c r="M31" s="18">
        <v>0.94771999587992517</v>
      </c>
      <c r="N31" s="18">
        <v>1.0387495265623379</v>
      </c>
    </row>
    <row r="33" spans="1:15" x14ac:dyDescent="0.25">
      <c r="A33" s="53"/>
      <c r="B33" s="53"/>
      <c r="C33" s="53"/>
    </row>
    <row r="34" spans="1:15" x14ac:dyDescent="0.25">
      <c r="C34" s="10"/>
    </row>
    <row r="37" spans="1:15" ht="13.8" thickBot="1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</row>
    <row r="39" spans="1:15" x14ac:dyDescent="0.25">
      <c r="C39" s="27" t="s">
        <v>0</v>
      </c>
      <c r="D39" s="27" t="s">
        <v>1</v>
      </c>
      <c r="E39" s="27" t="s">
        <v>2</v>
      </c>
      <c r="F39" s="27" t="s">
        <v>3</v>
      </c>
      <c r="G39" s="27" t="s">
        <v>4</v>
      </c>
      <c r="H39" s="27" t="s">
        <v>5</v>
      </c>
      <c r="I39" s="27" t="s">
        <v>6</v>
      </c>
      <c r="J39" s="27" t="s">
        <v>7</v>
      </c>
      <c r="K39" s="27" t="s">
        <v>8</v>
      </c>
      <c r="L39" s="27" t="s">
        <v>9</v>
      </c>
      <c r="M39" s="27" t="s">
        <v>10</v>
      </c>
      <c r="N39" s="27" t="s">
        <v>11</v>
      </c>
    </row>
    <row r="40" spans="1:15" ht="6.75" customHeight="1" x14ac:dyDescent="0.25">
      <c r="C40" s="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</row>
    <row r="41" spans="1:15" x14ac:dyDescent="0.25">
      <c r="A41" s="15" t="s">
        <v>12</v>
      </c>
      <c r="C41" s="49">
        <f>IF('Weekday 99 &amp; 00 vs AVG'!$J$2="East",AVERAGE('AVG WE'!C8:C10,'AVG WE'!C31),AVERAGE('AVG WE'!C8:C9,'AVG WE'!C30:C31))</f>
        <v>0.93291608216747057</v>
      </c>
      <c r="D41" s="49">
        <f>IF('Weekday 99 &amp; 00 vs AVG'!$J$2="East",AVERAGE('AVG WE'!D8:D10,'AVG WE'!D31),AVERAGE('AVG WE'!D8:D9,'AVG WE'!D30:D31))</f>
        <v>0.90405572213663388</v>
      </c>
      <c r="E41" s="49">
        <f>IF('Weekday 99 &amp; 00 vs AVG'!$J$2="East",AVERAGE('AVG WE'!E8:E10,'AVG WE'!E31),AVERAGE('AVG WE'!E8:E9,'AVG WE'!E30:E31))</f>
        <v>0.89001823043654982</v>
      </c>
      <c r="F41" s="49">
        <f>IF('Weekday 99 &amp; 00 vs AVG'!$J$2="East",AVERAGE('AVG WE'!F8:F10,'AVG WE'!F31),AVERAGE('AVG WE'!F8:F9,'AVG WE'!F30:F31))</f>
        <v>0.90294653405776248</v>
      </c>
      <c r="G41" s="49">
        <f>IF('Weekday 99 &amp; 00 vs AVG'!$J$2="East",AVERAGE('AVG WE'!G8:G10,'AVG WE'!G31),AVERAGE('AVG WE'!G8:G9,'AVG WE'!G30:G31))</f>
        <v>0.90393984470196898</v>
      </c>
      <c r="H41" s="49">
        <f>IF('Weekday 99 &amp; 00 vs AVG'!$J$2="East",AVERAGE('AVG WE'!H8:H10,'AVG WE'!H31),AVERAGE('AVG WE'!H8:H9,'AVG WE'!H30:H31))</f>
        <v>0.78929528697588736</v>
      </c>
      <c r="I41" s="49">
        <f>IF('Weekday 99 &amp; 00 vs AVG'!$J$2="East",AVERAGE('AVG WE'!I8:I10,'AVG WE'!I31),AVERAGE('AVG WE'!I8:I9,'AVG WE'!I30:I31))</f>
        <v>0.94709640100864712</v>
      </c>
      <c r="J41" s="49">
        <f>IF('Weekday 99 &amp; 00 vs AVG'!$J$2="East",AVERAGE('AVG WE'!J8:J10,'AVG WE'!J31),AVERAGE('AVG WE'!J8:J9,'AVG WE'!J30:J31))</f>
        <v>0.85867431117994997</v>
      </c>
      <c r="K41" s="49">
        <f>IF('Weekday 99 &amp; 00 vs AVG'!$J$2="East",AVERAGE('AVG WE'!K8:K10,'AVG WE'!K31),AVERAGE('AVG WE'!K8:K9,'AVG WE'!K30:K31))</f>
        <v>0.96475294099446307</v>
      </c>
      <c r="L41" s="49">
        <f>IF('Weekday 99 &amp; 00 vs AVG'!$J$2="East",AVERAGE('AVG WE'!L8:L10,'AVG WE'!L31),AVERAGE('AVG WE'!L8:L9,'AVG WE'!L30:L31))</f>
        <v>0.96174761287559796</v>
      </c>
      <c r="M41" s="49">
        <f>IF('Weekday 99 &amp; 00 vs AVG'!$J$2="East",AVERAGE('AVG WE'!M8:M10,'AVG WE'!M31),AVERAGE('AVG WE'!M8:M9,'AVG WE'!M30:M31))</f>
        <v>0.95049470614594345</v>
      </c>
      <c r="N41" s="49">
        <f>IF('Weekday 99 &amp; 00 vs AVG'!$J$2="East",AVERAGE('AVG WE'!N8:N10,'AVG WE'!N31),AVERAGE('AVG WE'!N8:N9,'AVG WE'!N30:N31))</f>
        <v>1.0100346526798223</v>
      </c>
    </row>
    <row r="42" spans="1:15" x14ac:dyDescent="0.25">
      <c r="A42" s="15" t="s">
        <v>13</v>
      </c>
      <c r="C42" s="49">
        <f>IF('Weekday 99 &amp; 00 vs AVG'!$J$2="East",AVERAGE(C11:C14),AVERAGE(C10:C13))</f>
        <v>0.80654159670518255</v>
      </c>
      <c r="D42" s="49">
        <f>IF('Weekday 99 &amp; 00 vs AVG'!$J$2="East",AVERAGE(D11:D14),AVERAGE(D10:D13))</f>
        <v>0.83788114129402713</v>
      </c>
      <c r="E42" s="49">
        <f>IF('Weekday 99 &amp; 00 vs AVG'!$J$2="East",AVERAGE(E11:E14),AVERAGE(E10:E13))</f>
        <v>0.75262155041192269</v>
      </c>
      <c r="F42" s="49">
        <f>IF('Weekday 99 &amp; 00 vs AVG'!$J$2="East",AVERAGE(F11:F14),AVERAGE(F10:F13))</f>
        <v>0.67598753118740607</v>
      </c>
      <c r="G42" s="49">
        <f>IF('Weekday 99 &amp; 00 vs AVG'!$J$2="East",AVERAGE(G11:G14),AVERAGE(G10:G13))</f>
        <v>0.59708188260428074</v>
      </c>
      <c r="H42" s="49">
        <f>IF('Weekday 99 &amp; 00 vs AVG'!$J$2="East",AVERAGE(H11:H14),AVERAGE(H10:H13))</f>
        <v>0.52601625360393833</v>
      </c>
      <c r="I42" s="49">
        <f>IF('Weekday 99 &amp; 00 vs AVG'!$J$2="East",AVERAGE(I11:I14),AVERAGE(I10:I13))</f>
        <v>0.71294328417116981</v>
      </c>
      <c r="J42" s="49">
        <f>IF('Weekday 99 &amp; 00 vs AVG'!$J$2="East",AVERAGE(J11:J14),AVERAGE(J10:J13))</f>
        <v>0.67303466411781132</v>
      </c>
      <c r="K42" s="49">
        <f>IF('Weekday 99 &amp; 00 vs AVG'!$J$2="East",AVERAGE(K11:K14),AVERAGE(K10:K13))</f>
        <v>0.84717601490012617</v>
      </c>
      <c r="L42" s="49">
        <f>IF('Weekday 99 &amp; 00 vs AVG'!$J$2="East",AVERAGE(L11:L14),AVERAGE(L10:L13))</f>
        <v>0.83082417045426771</v>
      </c>
      <c r="M42" s="49">
        <f>IF('Weekday 99 &amp; 00 vs AVG'!$J$2="East",AVERAGE(M11:M14),AVERAGE(M10:M13))</f>
        <v>0.88813155380717024</v>
      </c>
      <c r="N42" s="49">
        <f>IF('Weekday 99 &amp; 00 vs AVG'!$J$2="East",AVERAGE(N11:N14),AVERAGE(N10:N13))</f>
        <v>0.90342284677051088</v>
      </c>
    </row>
    <row r="43" spans="1:15" x14ac:dyDescent="0.25">
      <c r="A43" s="15" t="s">
        <v>14</v>
      </c>
      <c r="C43" s="49">
        <f>IF('Weekday 99 &amp; 00 vs AVG'!$J$2="East",AVERAGE(C15:C18),AVERAGE(C14:C17))</f>
        <v>0.98103354946376886</v>
      </c>
      <c r="D43" s="49">
        <f>IF('Weekday 99 &amp; 00 vs AVG'!$J$2="East",AVERAGE(D15:D18),AVERAGE(D14:D17))</f>
        <v>1.0032068810107164</v>
      </c>
      <c r="E43" s="49">
        <f>IF('Weekday 99 &amp; 00 vs AVG'!$J$2="East",AVERAGE(E15:E18),AVERAGE(E14:E17))</f>
        <v>0.99211618893651377</v>
      </c>
      <c r="F43" s="49">
        <f>IF('Weekday 99 &amp; 00 vs AVG'!$J$2="East",AVERAGE(F15:F18),AVERAGE(F14:F17))</f>
        <v>1.0293618923050434</v>
      </c>
      <c r="G43" s="49">
        <f>IF('Weekday 99 &amp; 00 vs AVG'!$J$2="East",AVERAGE(G15:G18),AVERAGE(G14:G17))</f>
        <v>0.93376943141280111</v>
      </c>
      <c r="H43" s="49">
        <f>IF('Weekday 99 &amp; 00 vs AVG'!$J$2="East",AVERAGE(H15:H18),AVERAGE(H14:H17))</f>
        <v>0.77058942141028963</v>
      </c>
      <c r="I43" s="49">
        <f>IF('Weekday 99 &amp; 00 vs AVG'!$J$2="East",AVERAGE(I15:I18),AVERAGE(I14:I17))</f>
        <v>0.70574220503656326</v>
      </c>
      <c r="J43" s="49">
        <f>IF('Weekday 99 &amp; 00 vs AVG'!$J$2="East",AVERAGE(J15:J18),AVERAGE(J14:J17))</f>
        <v>0.77162061376320112</v>
      </c>
      <c r="K43" s="49">
        <f>IF('Weekday 99 &amp; 00 vs AVG'!$J$2="East",AVERAGE(K15:K18),AVERAGE(K14:K17))</f>
        <v>0.86651241374518495</v>
      </c>
      <c r="L43" s="49">
        <f>IF('Weekday 99 &amp; 00 vs AVG'!$J$2="East",AVERAGE(L15:L18),AVERAGE(L14:L17))</f>
        <v>0.92776667849480821</v>
      </c>
      <c r="M43" s="49">
        <f>IF('Weekday 99 &amp; 00 vs AVG'!$J$2="East",AVERAGE(M15:M18),AVERAGE(M14:M17))</f>
        <v>0.96861392708908822</v>
      </c>
      <c r="N43" s="49">
        <f>IF('Weekday 99 &amp; 00 vs AVG'!$J$2="East",AVERAGE(N15:N18),AVERAGE(N14:N17))</f>
        <v>0.98032356848980906</v>
      </c>
    </row>
    <row r="44" spans="1:15" x14ac:dyDescent="0.25">
      <c r="A44" s="15" t="s">
        <v>15</v>
      </c>
      <c r="C44" s="49">
        <f>IF('Weekday 99 &amp; 00 vs AVG'!$J$2="East",AVERAGE(C19:C22),AVERAGE(C18:C21))</f>
        <v>1.0743831796843437</v>
      </c>
      <c r="D44" s="49">
        <f>IF('Weekday 99 &amp; 00 vs AVG'!$J$2="East",AVERAGE(D19:D22),AVERAGE(D18:D21))</f>
        <v>1.0727117692798638</v>
      </c>
      <c r="E44" s="49">
        <f>IF('Weekday 99 &amp; 00 vs AVG'!$J$2="East",AVERAGE(E19:E22),AVERAGE(E18:E21))</f>
        <v>1.1142029226665295</v>
      </c>
      <c r="F44" s="49">
        <f>IF('Weekday 99 &amp; 00 vs AVG'!$J$2="East",AVERAGE(F19:F22),AVERAGE(F18:F21))</f>
        <v>1.1536245488318873</v>
      </c>
      <c r="G44" s="49">
        <f>IF('Weekday 99 &amp; 00 vs AVG'!$J$2="East",AVERAGE(G19:G22),AVERAGE(G18:G21))</f>
        <v>1.2005425924770894</v>
      </c>
      <c r="H44" s="49">
        <f>IF('Weekday 99 &amp; 00 vs AVG'!$J$2="East",AVERAGE(H19:H22),AVERAGE(H18:H21))</f>
        <v>1.2819686730033046</v>
      </c>
      <c r="I44" s="49">
        <f>IF('Weekday 99 &amp; 00 vs AVG'!$J$2="East",AVERAGE(I19:I22),AVERAGE(I18:I21))</f>
        <v>1.1172417880243817</v>
      </c>
      <c r="J44" s="49">
        <f>IF('Weekday 99 &amp; 00 vs AVG'!$J$2="East",AVERAGE(J19:J22),AVERAGE(J18:J21))</f>
        <v>1.2293794843338119</v>
      </c>
      <c r="K44" s="49">
        <f>IF('Weekday 99 &amp; 00 vs AVG'!$J$2="East",AVERAGE(K19:K22),AVERAGE(K18:K21))</f>
        <v>1.1054292224244577</v>
      </c>
      <c r="L44" s="49">
        <f>IF('Weekday 99 &amp; 00 vs AVG'!$J$2="East",AVERAGE(L19:L22),AVERAGE(L18:L21))</f>
        <v>1.0725286516471293</v>
      </c>
      <c r="M44" s="49">
        <f>IF('Weekday 99 &amp; 00 vs AVG'!$J$2="East",AVERAGE(M19:M22),AVERAGE(M18:M21))</f>
        <v>1.0325576717510496</v>
      </c>
      <c r="N44" s="49">
        <f>IF('Weekday 99 &amp; 00 vs AVG'!$J$2="East",AVERAGE(N19:N22),AVERAGE(N18:N21))</f>
        <v>0.99757467078360906</v>
      </c>
    </row>
    <row r="45" spans="1:15" x14ac:dyDescent="0.25">
      <c r="A45" s="15" t="s">
        <v>16</v>
      </c>
      <c r="C45" s="49">
        <f>IF('Weekday 99 &amp; 00 vs AVG'!$J$2="East",AVERAGE(C23:C26),AVERAGE(C22:C25))</f>
        <v>1.0455905090788868</v>
      </c>
      <c r="D45" s="49">
        <f>IF('Weekday 99 &amp; 00 vs AVG'!$J$2="East",AVERAGE(D23:D26),AVERAGE(D22:D25))</f>
        <v>1.0386789322626133</v>
      </c>
      <c r="E45" s="49">
        <f>IF('Weekday 99 &amp; 00 vs AVG'!$J$2="East",AVERAGE(E23:E26),AVERAGE(E22:E25))</f>
        <v>1.0550879517443554</v>
      </c>
      <c r="F45" s="49">
        <f>IF('Weekday 99 &amp; 00 vs AVG'!$J$2="East",AVERAGE(F23:F26),AVERAGE(F22:F25))</f>
        <v>1.076158927251458</v>
      </c>
      <c r="G45" s="49">
        <f>IF('Weekday 99 &amp; 00 vs AVG'!$J$2="East",AVERAGE(G23:G26),AVERAGE(G22:G25))</f>
        <v>1.1846867219203023</v>
      </c>
      <c r="H45" s="49">
        <f>IF('Weekday 99 &amp; 00 vs AVG'!$J$2="East",AVERAGE(H23:H26),AVERAGE(H22:H25))</f>
        <v>1.4045187287302541</v>
      </c>
      <c r="I45" s="49">
        <f>IF('Weekday 99 &amp; 00 vs AVG'!$J$2="East",AVERAGE(I23:I26),AVERAGE(I22:I25))</f>
        <v>1.3981420724472275</v>
      </c>
      <c r="J45" s="49">
        <f>IF('Weekday 99 &amp; 00 vs AVG'!$J$2="East",AVERAGE(J23:J26),AVERAGE(J22:J25))</f>
        <v>1.3165183310934563</v>
      </c>
      <c r="K45" s="49">
        <f>IF('Weekday 99 &amp; 00 vs AVG'!$J$2="East",AVERAGE(K23:K26),AVERAGE(K22:K25))</f>
        <v>1.1438776570926887</v>
      </c>
      <c r="L45" s="49">
        <f>IF('Weekday 99 &amp; 00 vs AVG'!$J$2="East",AVERAGE(L23:L26),AVERAGE(L22:L25))</f>
        <v>1.0912586459243967</v>
      </c>
      <c r="M45" s="49">
        <f>IF('Weekday 99 &amp; 00 vs AVG'!$J$2="East",AVERAGE(M23:M26),AVERAGE(M22:M25))</f>
        <v>1.056072013881332</v>
      </c>
      <c r="N45" s="49">
        <f>IF('Weekday 99 &amp; 00 vs AVG'!$J$2="East",AVERAGE(N23:N26),AVERAGE(N22:N25))</f>
        <v>0.99967630105047356</v>
      </c>
    </row>
    <row r="46" spans="1:15" x14ac:dyDescent="0.25">
      <c r="A46" s="15" t="s">
        <v>17</v>
      </c>
      <c r="C46" s="49">
        <f>IF('Weekday 99 &amp; 00 vs AVG'!$J$2="East",AVERAGE(C27:C30),AVERAGE(C26:C29))</f>
        <v>1.1595350829003459</v>
      </c>
      <c r="D46" s="49">
        <f>IF('Weekday 99 &amp; 00 vs AVG'!$J$2="East",AVERAGE(D27:D30),AVERAGE(D26:D29))</f>
        <v>1.1434655540161454</v>
      </c>
      <c r="E46" s="49">
        <f>IF('Weekday 99 &amp; 00 vs AVG'!$J$2="East",AVERAGE(E27:E30),AVERAGE(E26:E29))</f>
        <v>1.1959531558041285</v>
      </c>
      <c r="F46" s="49">
        <f>IF('Weekday 99 &amp; 00 vs AVG'!$J$2="East",AVERAGE(F27:F30),AVERAGE(F26:F29))</f>
        <v>1.1619205663664427</v>
      </c>
      <c r="G46" s="49">
        <f>IF('Weekday 99 &amp; 00 vs AVG'!$J$2="East",AVERAGE(G27:G30),AVERAGE(G26:G29))</f>
        <v>1.1799795268835571</v>
      </c>
      <c r="H46" s="49">
        <f>IF('Weekday 99 &amp; 00 vs AVG'!$J$2="East",AVERAGE(H27:H30),AVERAGE(H26:H29))</f>
        <v>1.2276116362763272</v>
      </c>
      <c r="I46" s="49">
        <f>IF('Weekday 99 &amp; 00 vs AVG'!$J$2="East",AVERAGE(I27:I30),AVERAGE(I26:I29))</f>
        <v>1.1188342493120098</v>
      </c>
      <c r="J46" s="49">
        <f>IF('Weekday 99 &amp; 00 vs AVG'!$J$2="East",AVERAGE(J27:J30),AVERAGE(J26:J29))</f>
        <v>1.1507725955117671</v>
      </c>
      <c r="K46" s="49">
        <f>IF('Weekday 99 &amp; 00 vs AVG'!$J$2="East",AVERAGE(K27:K30),AVERAGE(K26:K29))</f>
        <v>1.0722517508430787</v>
      </c>
      <c r="L46" s="49">
        <f>IF('Weekday 99 &amp; 00 vs AVG'!$J$2="East",AVERAGE(L27:L30),AVERAGE(L26:L29))</f>
        <v>1.1158742406037996</v>
      </c>
      <c r="M46" s="49">
        <f>IF('Weekday 99 &amp; 00 vs AVG'!$J$2="East",AVERAGE(M27:M30),AVERAGE(M26:M29))</f>
        <v>1.1041301273254174</v>
      </c>
      <c r="N46" s="49">
        <f>IF('Weekday 99 &amp; 00 vs AVG'!$J$2="East",AVERAGE(N27:N30),AVERAGE(N26:N29))</f>
        <v>1.1089679602257749</v>
      </c>
    </row>
    <row r="47" spans="1:15" ht="6" customHeight="1" x14ac:dyDescent="0.25">
      <c r="A47" s="16"/>
    </row>
    <row r="48" spans="1:15" x14ac:dyDescent="0.25">
      <c r="A48" s="9" t="s">
        <v>18</v>
      </c>
      <c r="C48" s="14">
        <f t="shared" ref="C48:N48" si="0">C41</f>
        <v>0.93291608216747057</v>
      </c>
      <c r="D48" s="14">
        <f t="shared" si="0"/>
        <v>0.90405572213663388</v>
      </c>
      <c r="E48" s="14">
        <f t="shared" si="0"/>
        <v>0.89001823043654982</v>
      </c>
      <c r="F48" s="14">
        <f t="shared" si="0"/>
        <v>0.90294653405776248</v>
      </c>
      <c r="G48" s="14">
        <f t="shared" si="0"/>
        <v>0.90393984470196898</v>
      </c>
      <c r="H48" s="14">
        <f t="shared" si="0"/>
        <v>0.78929528697588736</v>
      </c>
      <c r="I48" s="14">
        <f t="shared" si="0"/>
        <v>0.94709640100864712</v>
      </c>
      <c r="J48" s="14">
        <f t="shared" si="0"/>
        <v>0.85867431117994997</v>
      </c>
      <c r="K48" s="14">
        <f t="shared" si="0"/>
        <v>0.96475294099446307</v>
      </c>
      <c r="L48" s="14">
        <f t="shared" si="0"/>
        <v>0.96174761287559796</v>
      </c>
      <c r="M48" s="14">
        <f t="shared" si="0"/>
        <v>0.95049470614594345</v>
      </c>
      <c r="N48" s="14">
        <f t="shared" si="0"/>
        <v>1.0100346526798223</v>
      </c>
    </row>
    <row r="49" spans="1:14" x14ac:dyDescent="0.25">
      <c r="A49" s="9" t="s">
        <v>19</v>
      </c>
      <c r="C49" s="14">
        <f t="shared" ref="C49:N49" si="1">C42</f>
        <v>0.80654159670518255</v>
      </c>
      <c r="D49" s="14">
        <f t="shared" si="1"/>
        <v>0.83788114129402713</v>
      </c>
      <c r="E49" s="14">
        <f t="shared" si="1"/>
        <v>0.75262155041192269</v>
      </c>
      <c r="F49" s="14">
        <f t="shared" si="1"/>
        <v>0.67598753118740607</v>
      </c>
      <c r="G49" s="14">
        <f t="shared" si="1"/>
        <v>0.59708188260428074</v>
      </c>
      <c r="H49" s="14">
        <f t="shared" si="1"/>
        <v>0.52601625360393833</v>
      </c>
      <c r="I49" s="14">
        <f t="shared" si="1"/>
        <v>0.71294328417116981</v>
      </c>
      <c r="J49" s="14">
        <f t="shared" si="1"/>
        <v>0.67303466411781132</v>
      </c>
      <c r="K49" s="14">
        <f t="shared" si="1"/>
        <v>0.84717601490012617</v>
      </c>
      <c r="L49" s="14">
        <f t="shared" si="1"/>
        <v>0.83082417045426771</v>
      </c>
      <c r="M49" s="14">
        <f t="shared" si="1"/>
        <v>0.88813155380717024</v>
      </c>
      <c r="N49" s="14">
        <f t="shared" si="1"/>
        <v>0.90342284677051088</v>
      </c>
    </row>
    <row r="50" spans="1:14" x14ac:dyDescent="0.25">
      <c r="A50" s="9" t="s">
        <v>20</v>
      </c>
      <c r="C50" s="14">
        <f t="shared" ref="C50:N50" si="2">C43</f>
        <v>0.98103354946376886</v>
      </c>
      <c r="D50" s="14">
        <f t="shared" si="2"/>
        <v>1.0032068810107164</v>
      </c>
      <c r="E50" s="14">
        <f t="shared" si="2"/>
        <v>0.99211618893651377</v>
      </c>
      <c r="F50" s="14">
        <f t="shared" si="2"/>
        <v>1.0293618923050434</v>
      </c>
      <c r="G50" s="14">
        <f t="shared" si="2"/>
        <v>0.93376943141280111</v>
      </c>
      <c r="H50" s="14">
        <f t="shared" si="2"/>
        <v>0.77058942141028963</v>
      </c>
      <c r="I50" s="14">
        <f t="shared" si="2"/>
        <v>0.70574220503656326</v>
      </c>
      <c r="J50" s="14">
        <f t="shared" si="2"/>
        <v>0.77162061376320112</v>
      </c>
      <c r="K50" s="14">
        <f t="shared" si="2"/>
        <v>0.86651241374518495</v>
      </c>
      <c r="L50" s="14">
        <f t="shared" si="2"/>
        <v>0.92776667849480821</v>
      </c>
      <c r="M50" s="14">
        <f t="shared" si="2"/>
        <v>0.96861392708908822</v>
      </c>
      <c r="N50" s="14">
        <f t="shared" si="2"/>
        <v>0.98032356848980906</v>
      </c>
    </row>
    <row r="51" spans="1:14" x14ac:dyDescent="0.25">
      <c r="A51" s="9" t="s">
        <v>21</v>
      </c>
      <c r="C51" s="14">
        <f t="shared" ref="C51:N51" si="3">C44</f>
        <v>1.0743831796843437</v>
      </c>
      <c r="D51" s="14">
        <f t="shared" si="3"/>
        <v>1.0727117692798638</v>
      </c>
      <c r="E51" s="14">
        <f t="shared" si="3"/>
        <v>1.1142029226665295</v>
      </c>
      <c r="F51" s="14">
        <f t="shared" si="3"/>
        <v>1.1536245488318873</v>
      </c>
      <c r="G51" s="14">
        <f t="shared" si="3"/>
        <v>1.2005425924770894</v>
      </c>
      <c r="H51" s="14">
        <f t="shared" si="3"/>
        <v>1.2819686730033046</v>
      </c>
      <c r="I51" s="14">
        <f t="shared" si="3"/>
        <v>1.1172417880243817</v>
      </c>
      <c r="J51" s="14">
        <f t="shared" si="3"/>
        <v>1.2293794843338119</v>
      </c>
      <c r="K51" s="14">
        <f t="shared" si="3"/>
        <v>1.1054292224244577</v>
      </c>
      <c r="L51" s="14">
        <f t="shared" si="3"/>
        <v>1.0725286516471293</v>
      </c>
      <c r="M51" s="14">
        <f t="shared" si="3"/>
        <v>1.0325576717510496</v>
      </c>
      <c r="N51" s="14">
        <f t="shared" si="3"/>
        <v>0.99757467078360906</v>
      </c>
    </row>
    <row r="52" spans="1:14" x14ac:dyDescent="0.25">
      <c r="A52" s="9" t="s">
        <v>22</v>
      </c>
      <c r="C52" s="14">
        <f t="shared" ref="C52:N52" si="4">C45</f>
        <v>1.0455905090788868</v>
      </c>
      <c r="D52" s="14">
        <f t="shared" si="4"/>
        <v>1.0386789322626133</v>
      </c>
      <c r="E52" s="14">
        <f t="shared" si="4"/>
        <v>1.0550879517443554</v>
      </c>
      <c r="F52" s="14">
        <f t="shared" si="4"/>
        <v>1.076158927251458</v>
      </c>
      <c r="G52" s="14">
        <f t="shared" si="4"/>
        <v>1.1846867219203023</v>
      </c>
      <c r="H52" s="14">
        <f t="shared" si="4"/>
        <v>1.4045187287302541</v>
      </c>
      <c r="I52" s="14">
        <f t="shared" si="4"/>
        <v>1.3981420724472275</v>
      </c>
      <c r="J52" s="14">
        <f t="shared" si="4"/>
        <v>1.3165183310934563</v>
      </c>
      <c r="K52" s="14">
        <f t="shared" si="4"/>
        <v>1.1438776570926887</v>
      </c>
      <c r="L52" s="14">
        <f t="shared" si="4"/>
        <v>1.0912586459243967</v>
      </c>
      <c r="M52" s="14">
        <f t="shared" si="4"/>
        <v>1.056072013881332</v>
      </c>
      <c r="N52" s="14">
        <f t="shared" si="4"/>
        <v>0.99967630105047356</v>
      </c>
    </row>
    <row r="53" spans="1:14" x14ac:dyDescent="0.25">
      <c r="A53" s="9" t="s">
        <v>23</v>
      </c>
      <c r="C53" s="14">
        <f t="shared" ref="C53:N53" si="5">C46</f>
        <v>1.1595350829003459</v>
      </c>
      <c r="D53" s="14">
        <f t="shared" si="5"/>
        <v>1.1434655540161454</v>
      </c>
      <c r="E53" s="14">
        <f t="shared" si="5"/>
        <v>1.1959531558041285</v>
      </c>
      <c r="F53" s="14">
        <f t="shared" si="5"/>
        <v>1.1619205663664427</v>
      </c>
      <c r="G53" s="14">
        <f t="shared" si="5"/>
        <v>1.1799795268835571</v>
      </c>
      <c r="H53" s="14">
        <f t="shared" si="5"/>
        <v>1.2276116362763272</v>
      </c>
      <c r="I53" s="14">
        <f t="shared" si="5"/>
        <v>1.1188342493120098</v>
      </c>
      <c r="J53" s="14">
        <f t="shared" si="5"/>
        <v>1.1507725955117671</v>
      </c>
      <c r="K53" s="14">
        <f t="shared" si="5"/>
        <v>1.0722517508430787</v>
      </c>
      <c r="L53" s="14">
        <f t="shared" si="5"/>
        <v>1.1158742406037996</v>
      </c>
      <c r="M53" s="14">
        <f t="shared" si="5"/>
        <v>1.1041301273254174</v>
      </c>
      <c r="N53" s="14">
        <f t="shared" si="5"/>
        <v>1.1089679602257749</v>
      </c>
    </row>
    <row r="55" spans="1:14" x14ac:dyDescent="0.25">
      <c r="A55" s="54" t="s">
        <v>27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</row>
  </sheetData>
  <mergeCells count="5">
    <mergeCell ref="A3:N4"/>
    <mergeCell ref="A33:C33"/>
    <mergeCell ref="A55:N55"/>
    <mergeCell ref="P6:R6"/>
    <mergeCell ref="A5:N5"/>
  </mergeCells>
  <printOptions verticalCentered="1"/>
  <pageMargins left="0.5" right="0.5" top="0.5" bottom="0.5" header="0.5" footer="0.5"/>
  <pageSetup scale="80" orientation="landscape" verticalDpi="0" r:id="rId1"/>
  <headerFooter alignWithMargins="0">
    <oddFooter>&amp;LDate - 06/10/01&amp;CFile - 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6"/>
  <sheetViews>
    <sheetView workbookViewId="0"/>
  </sheetViews>
  <sheetFormatPr defaultRowHeight="13.2" x14ac:dyDescent="0.25"/>
  <cols>
    <col min="2" max="2" width="1.44140625" customWidth="1"/>
  </cols>
  <sheetData>
    <row r="1" spans="1:20" ht="17.399999999999999" x14ac:dyDescent="0.3">
      <c r="A1" s="17" t="str">
        <f>CONCATENATE("Weekday 1999 - ",'Weekday 99 &amp; 00 vs AVG'!$J$3,"  - Historical Price Relationship")</f>
        <v>Weekday 1999 - NP 15 Dow Jones  - Historical Price Relationship</v>
      </c>
      <c r="B1" s="2"/>
    </row>
    <row r="2" spans="1:20" s="5" customFormat="1" x14ac:dyDescent="0.25">
      <c r="A2" s="2"/>
      <c r="B2" s="2"/>
    </row>
    <row r="3" spans="1:20" s="5" customFormat="1" ht="14.4" thickBot="1" x14ac:dyDescent="0.3">
      <c r="A3" s="19" t="s">
        <v>28</v>
      </c>
      <c r="B3" s="2"/>
    </row>
    <row r="4" spans="1:20" ht="13.8" thickBot="1" x14ac:dyDescent="0.3">
      <c r="C4" s="26">
        <v>36161</v>
      </c>
      <c r="D4" s="26">
        <v>36192</v>
      </c>
      <c r="E4" s="26">
        <v>36220</v>
      </c>
      <c r="F4" s="26">
        <v>36251</v>
      </c>
      <c r="G4" s="26">
        <v>36281</v>
      </c>
      <c r="H4" s="26">
        <v>36312</v>
      </c>
      <c r="I4" s="26">
        <v>36342</v>
      </c>
      <c r="J4" s="26">
        <v>36373</v>
      </c>
      <c r="K4" s="26">
        <v>36404</v>
      </c>
      <c r="L4" s="26">
        <v>36434</v>
      </c>
      <c r="M4" s="26">
        <v>36465</v>
      </c>
      <c r="N4" s="26">
        <v>36495</v>
      </c>
      <c r="P4" s="55" t="s">
        <v>35</v>
      </c>
      <c r="Q4" s="56"/>
      <c r="R4" s="57"/>
    </row>
    <row r="5" spans="1:20" x14ac:dyDescent="0.25">
      <c r="A5" s="7" t="s">
        <v>26</v>
      </c>
      <c r="B5" s="7"/>
      <c r="Q5" s="7" t="s">
        <v>34</v>
      </c>
      <c r="R5" s="7" t="s">
        <v>24</v>
      </c>
    </row>
    <row r="6" spans="1:20" x14ac:dyDescent="0.25">
      <c r="A6" s="9">
        <v>100</v>
      </c>
      <c r="B6" s="6"/>
      <c r="C6" s="18">
        <v>0.98985974535020593</v>
      </c>
      <c r="D6" s="18">
        <v>0.93502395986680586</v>
      </c>
      <c r="E6" s="18">
        <v>0.98182339484425263</v>
      </c>
      <c r="F6" s="18">
        <v>0.98543845036629318</v>
      </c>
      <c r="G6" s="18">
        <v>1.0668632284555108</v>
      </c>
      <c r="H6" s="18">
        <v>1.1103617365220875</v>
      </c>
      <c r="I6" s="18">
        <v>1.0154065480151453</v>
      </c>
      <c r="J6" s="18">
        <v>1.0122446728930414</v>
      </c>
      <c r="K6" s="18">
        <v>1.0086325940212155</v>
      </c>
      <c r="L6" s="18">
        <v>1.0057170520964769</v>
      </c>
      <c r="M6" s="18">
        <v>0.97405550055167489</v>
      </c>
      <c r="N6" s="18">
        <v>0.99464743395154176</v>
      </c>
      <c r="P6" s="28" t="s">
        <v>0</v>
      </c>
      <c r="Q6" s="29">
        <f>IF('Weekday 99 &amp; 00 vs AVG'!$J$2="East",AVERAGE(C13:C28),AVERAGE(C12:C27))</f>
        <v>1.0000000000000007</v>
      </c>
      <c r="R6" s="48">
        <f>IF('Weekday 99 &amp; 00 vs AVG'!$J$2="East",AVERAGE(C6:C12,C29),AVERAGE(C6:C11,C28:C29))</f>
        <v>0.99999999999999978</v>
      </c>
      <c r="S6" s="14"/>
      <c r="T6" s="14"/>
    </row>
    <row r="7" spans="1:20" x14ac:dyDescent="0.25">
      <c r="A7" s="9">
        <v>200</v>
      </c>
      <c r="B7" s="6"/>
      <c r="C7" s="18">
        <v>0.88846720748179964</v>
      </c>
      <c r="D7" s="18">
        <v>0.88986772260587055</v>
      </c>
      <c r="E7" s="18">
        <v>0.88279759114517431</v>
      </c>
      <c r="F7" s="18">
        <v>0.92872970341407024</v>
      </c>
      <c r="G7" s="18">
        <v>0.90815249642668949</v>
      </c>
      <c r="H7" s="18">
        <v>0.87792558819937028</v>
      </c>
      <c r="I7" s="18">
        <v>0.88227102342571251</v>
      </c>
      <c r="J7" s="18">
        <v>0.94197075432221089</v>
      </c>
      <c r="K7" s="18">
        <v>0.95917299903567976</v>
      </c>
      <c r="L7" s="18">
        <v>0.92083539293906391</v>
      </c>
      <c r="M7" s="18">
        <v>0.93510148425364403</v>
      </c>
      <c r="N7" s="18">
        <v>0.93373284774242937</v>
      </c>
      <c r="P7" s="28" t="s">
        <v>1</v>
      </c>
      <c r="Q7" s="29">
        <f>IF('Weekday 99 &amp; 00 vs AVG'!$J$2="East",AVERAGE(D13:D28),AVERAGE(D12:D27))</f>
        <v>1.0000000000000004</v>
      </c>
      <c r="R7" s="48">
        <f>IF('Weekday 99 &amp; 00 vs AVG'!$J$2="East",AVERAGE(D6:D12,D29),AVERAGE(D6:D11,D28:D29))</f>
        <v>1.0000000000000009</v>
      </c>
    </row>
    <row r="8" spans="1:20" x14ac:dyDescent="0.25">
      <c r="A8" s="9">
        <v>300</v>
      </c>
      <c r="B8" s="6"/>
      <c r="C8" s="18">
        <v>0.82423950417714775</v>
      </c>
      <c r="D8" s="18">
        <v>0.85371910048329847</v>
      </c>
      <c r="E8" s="18">
        <v>0.83992003762568268</v>
      </c>
      <c r="F8" s="18">
        <v>0.86074353402062131</v>
      </c>
      <c r="G8" s="18">
        <v>0.7943271897419989</v>
      </c>
      <c r="H8" s="18">
        <v>0.77651843508784779</v>
      </c>
      <c r="I8" s="18">
        <v>0.81880366485766143</v>
      </c>
      <c r="J8" s="18">
        <v>0.84195637851027127</v>
      </c>
      <c r="K8" s="18">
        <v>0.92157531340405019</v>
      </c>
      <c r="L8" s="18">
        <v>0.91616498826147452</v>
      </c>
      <c r="M8" s="18">
        <v>0.9196101186988288</v>
      </c>
      <c r="N8" s="18">
        <v>0.90743828064150012</v>
      </c>
      <c r="P8" s="28" t="s">
        <v>2</v>
      </c>
      <c r="Q8" s="29">
        <f>IF('Weekday 99 &amp; 00 vs AVG'!$J$2="East",AVERAGE(E13:E28),AVERAGE(E12:E27))</f>
        <v>0.99999999999999978</v>
      </c>
      <c r="R8" s="48">
        <f>IF('Weekday 99 &amp; 00 vs AVG'!$J$2="East",AVERAGE(E6:E12,E29),AVERAGE(E6:E11,E28:E29))</f>
        <v>1.0000000000000009</v>
      </c>
    </row>
    <row r="9" spans="1:20" x14ac:dyDescent="0.25">
      <c r="A9" s="9">
        <v>400</v>
      </c>
      <c r="B9" s="6"/>
      <c r="C9" s="18">
        <v>0.85229066689477007</v>
      </c>
      <c r="D9" s="18">
        <v>0.85636480268138682</v>
      </c>
      <c r="E9" s="18">
        <v>0.83470136174706777</v>
      </c>
      <c r="F9" s="18">
        <v>0.88194955443354328</v>
      </c>
      <c r="G9" s="18">
        <v>0.74961790987795474</v>
      </c>
      <c r="H9" s="18">
        <v>0.69729162870808892</v>
      </c>
      <c r="I9" s="18">
        <v>0.83624278049437839</v>
      </c>
      <c r="J9" s="18">
        <v>0.83947502428903586</v>
      </c>
      <c r="K9" s="18">
        <v>0.94739749276759899</v>
      </c>
      <c r="L9" s="18">
        <v>0.89044802723250627</v>
      </c>
      <c r="M9" s="18">
        <v>0.90132948697174287</v>
      </c>
      <c r="N9" s="18">
        <v>0.9029397619873677</v>
      </c>
      <c r="P9" s="28" t="s">
        <v>3</v>
      </c>
      <c r="Q9" s="29">
        <f>IF('Weekday 99 &amp; 00 vs AVG'!$J$2="East",AVERAGE(F13:F28),AVERAGE(F12:F27))</f>
        <v>0.99999999999999956</v>
      </c>
      <c r="R9" s="48">
        <f>IF('Weekday 99 &amp; 00 vs AVG'!$J$2="East",AVERAGE(F6:F12,F29),AVERAGE(F6:F11,F28:F29))</f>
        <v>1.0000000000000002</v>
      </c>
    </row>
    <row r="10" spans="1:20" x14ac:dyDescent="0.25">
      <c r="A10" s="9">
        <v>500</v>
      </c>
      <c r="B10" s="6"/>
      <c r="C10" s="18">
        <v>0.93323441083212999</v>
      </c>
      <c r="D10" s="18">
        <v>0.9277088181487948</v>
      </c>
      <c r="E10" s="18">
        <v>0.96662511514285565</v>
      </c>
      <c r="F10" s="18">
        <v>0.89744093366150579</v>
      </c>
      <c r="G10" s="18">
        <v>0.80037533848772047</v>
      </c>
      <c r="H10" s="18">
        <v>0.67444163447741745</v>
      </c>
      <c r="I10" s="18">
        <v>0.84140555191996724</v>
      </c>
      <c r="J10" s="18">
        <v>0.86163114738024749</v>
      </c>
      <c r="K10" s="18">
        <v>0.97165207328833203</v>
      </c>
      <c r="L10" s="18">
        <v>0.93446271466051856</v>
      </c>
      <c r="M10" s="18">
        <v>0.95856413499685955</v>
      </c>
      <c r="N10" s="18">
        <v>0.93936441264338355</v>
      </c>
      <c r="P10" s="28" t="s">
        <v>4</v>
      </c>
      <c r="Q10" s="29">
        <f>IF('Weekday 99 &amp; 00 vs AVG'!$J$2="East",AVERAGE(G13:G28),AVERAGE(G12:G27))</f>
        <v>1.0000000000000002</v>
      </c>
      <c r="R10" s="48">
        <f>IF('Weekday 99 &amp; 00 vs AVG'!$J$2="East",AVERAGE(G6:G12,G29),AVERAGE(G6:G11,G28:G29))</f>
        <v>1.0000000000000002</v>
      </c>
    </row>
    <row r="11" spans="1:20" x14ac:dyDescent="0.25">
      <c r="A11" s="9">
        <v>600</v>
      </c>
      <c r="B11" s="6"/>
      <c r="C11" s="18">
        <v>1.1151584767564124</v>
      </c>
      <c r="D11" s="18">
        <v>1.1520800018488477</v>
      </c>
      <c r="E11" s="18">
        <v>1.0967430853839364</v>
      </c>
      <c r="F11" s="18">
        <v>1.0223577029894246</v>
      </c>
      <c r="G11" s="18">
        <v>0.98299580947953835</v>
      </c>
      <c r="H11" s="18">
        <v>0.66143275586746753</v>
      </c>
      <c r="I11" s="18">
        <v>0.83607336153610257</v>
      </c>
      <c r="J11" s="18">
        <v>1.0171253144545112</v>
      </c>
      <c r="K11" s="18">
        <v>1.0093855351976859</v>
      </c>
      <c r="L11" s="18">
        <v>1.0791162557488574</v>
      </c>
      <c r="M11" s="18">
        <v>1.1112491121818759</v>
      </c>
      <c r="N11" s="18">
        <v>1.0360935923336092</v>
      </c>
      <c r="P11" s="28" t="s">
        <v>5</v>
      </c>
      <c r="Q11" s="29">
        <f>IF('Weekday 99 &amp; 00 vs AVG'!$J$2="East",AVERAGE(H13:H28),AVERAGE(H12:H27))</f>
        <v>1.0000000000000002</v>
      </c>
      <c r="R11" s="48">
        <f>IF('Weekday 99 &amp; 00 vs AVG'!$J$2="East",AVERAGE(H6:H12,H29),AVERAGE(H6:H11,H28:H29))</f>
        <v>1.0000000000000007</v>
      </c>
    </row>
    <row r="12" spans="1:20" x14ac:dyDescent="0.25">
      <c r="A12" s="9">
        <v>700</v>
      </c>
      <c r="B12" s="6"/>
      <c r="C12" s="18">
        <v>0.93011210370291508</v>
      </c>
      <c r="D12" s="18">
        <v>0.92423378357585662</v>
      </c>
      <c r="E12" s="18">
        <v>0.88878002793421063</v>
      </c>
      <c r="F12" s="18">
        <v>0.85042920626084562</v>
      </c>
      <c r="G12" s="18">
        <v>0.70564744385477263</v>
      </c>
      <c r="H12" s="18">
        <v>0.41209329804303746</v>
      </c>
      <c r="I12" s="18">
        <v>0.41796882479632913</v>
      </c>
      <c r="J12" s="18">
        <v>0.60114279993833142</v>
      </c>
      <c r="K12" s="18">
        <v>0.71457490865138318</v>
      </c>
      <c r="L12" s="18">
        <v>0.70419776372286325</v>
      </c>
      <c r="M12" s="18">
        <v>0.85399377292923784</v>
      </c>
      <c r="N12" s="18">
        <v>0.91183502310270825</v>
      </c>
      <c r="P12" s="28" t="s">
        <v>6</v>
      </c>
      <c r="Q12" s="29">
        <f>IF('Weekday 99 &amp; 00 vs AVG'!$J$2="East",AVERAGE(I13:I28),AVERAGE(I12:I27))</f>
        <v>0.99999999999999911</v>
      </c>
      <c r="R12" s="48">
        <f>IF('Weekday 99 &amp; 00 vs AVG'!$J$2="East",AVERAGE(I6:I12,I29),AVERAGE(I6:I11,I28:I29))</f>
        <v>1.0000000000000004</v>
      </c>
    </row>
    <row r="13" spans="1:20" x14ac:dyDescent="0.25">
      <c r="A13" s="9">
        <v>800</v>
      </c>
      <c r="B13" s="6"/>
      <c r="C13" s="18">
        <v>0.97833872221201745</v>
      </c>
      <c r="D13" s="18">
        <v>0.9907538639509359</v>
      </c>
      <c r="E13" s="18">
        <v>0.95525856025510569</v>
      </c>
      <c r="F13" s="18">
        <v>0.9599453263704516</v>
      </c>
      <c r="G13" s="18">
        <v>0.84399946762541544</v>
      </c>
      <c r="H13" s="18">
        <v>0.64969896930582416</v>
      </c>
      <c r="I13" s="18">
        <v>0.61115545433854246</v>
      </c>
      <c r="J13" s="18">
        <v>0.75492248636857573</v>
      </c>
      <c r="K13" s="18">
        <v>0.85800337822783745</v>
      </c>
      <c r="L13" s="18">
        <v>0.73718938664389233</v>
      </c>
      <c r="M13" s="18">
        <v>1.005563308312871</v>
      </c>
      <c r="N13" s="18">
        <v>0.9649064276065743</v>
      </c>
      <c r="P13" s="28" t="s">
        <v>7</v>
      </c>
      <c r="Q13" s="29">
        <f>IF('Weekday 99 &amp; 00 vs AVG'!$J$2="East",AVERAGE(J13:J28),AVERAGE(J12:J27))</f>
        <v>0.99999999999999922</v>
      </c>
      <c r="R13" s="48">
        <f>IF('Weekday 99 &amp; 00 vs AVG'!$J$2="East",AVERAGE(J6:J12,J29),AVERAGE(J6:J11,J28:J29))</f>
        <v>1</v>
      </c>
    </row>
    <row r="14" spans="1:20" x14ac:dyDescent="0.25">
      <c r="A14" s="9">
        <v>900</v>
      </c>
      <c r="B14" s="6"/>
      <c r="C14" s="18">
        <v>0.99699059543533675</v>
      </c>
      <c r="D14" s="18">
        <v>1.0045873467327271</v>
      </c>
      <c r="E14" s="18">
        <v>0.97405703111152908</v>
      </c>
      <c r="F14" s="18">
        <v>0.98319353115330244</v>
      </c>
      <c r="G14" s="18">
        <v>0.92453930994405553</v>
      </c>
      <c r="H14" s="18">
        <v>0.75372104555751052</v>
      </c>
      <c r="I14" s="18">
        <v>0.68379146120378331</v>
      </c>
      <c r="J14" s="18">
        <v>0.80494321138008251</v>
      </c>
      <c r="K14" s="18">
        <v>1.0101611411893154</v>
      </c>
      <c r="L14" s="18">
        <v>0.83503956526318013</v>
      </c>
      <c r="M14" s="18">
        <v>1.0032693207748598</v>
      </c>
      <c r="N14" s="18">
        <v>0.97576973611348039</v>
      </c>
      <c r="P14" s="28" t="s">
        <v>8</v>
      </c>
      <c r="Q14" s="29">
        <f>IF('Weekday 99 &amp; 00 vs AVG'!$J$2="East",AVERAGE(K13:K28),AVERAGE(K12:K27))</f>
        <v>1.0000000000000009</v>
      </c>
      <c r="R14" s="48">
        <f>IF('Weekday 99 &amp; 00 vs AVG'!$J$2="East",AVERAGE(K6:K12,K29),AVERAGE(K6:K11,K28:K29))</f>
        <v>1.0000000000000002</v>
      </c>
    </row>
    <row r="15" spans="1:20" x14ac:dyDescent="0.25">
      <c r="A15" s="9">
        <v>1000</v>
      </c>
      <c r="B15" s="6"/>
      <c r="C15" s="18">
        <v>1.0087424326632379</v>
      </c>
      <c r="D15" s="18">
        <v>0.99873100448519236</v>
      </c>
      <c r="E15" s="18">
        <v>1.0105921351972844</v>
      </c>
      <c r="F15" s="18">
        <v>1.0084588726993022</v>
      </c>
      <c r="G15" s="18">
        <v>0.96395600266279946</v>
      </c>
      <c r="H15" s="18">
        <v>0.89328986406518629</v>
      </c>
      <c r="I15" s="18">
        <v>0.77939381388251228</v>
      </c>
      <c r="J15" s="18">
        <v>0.8406507046183912</v>
      </c>
      <c r="K15" s="18">
        <v>1.0196563147516886</v>
      </c>
      <c r="L15" s="18">
        <v>1.1587639656185635</v>
      </c>
      <c r="M15" s="18">
        <v>1.0438990796737597</v>
      </c>
      <c r="N15" s="18">
        <v>0.97566717648161072</v>
      </c>
      <c r="P15" s="28" t="s">
        <v>9</v>
      </c>
      <c r="Q15" s="29">
        <f>IF('Weekday 99 &amp; 00 vs AVG'!$J$2="East",AVERAGE(L13:L28),AVERAGE(L12:L27))</f>
        <v>0.99999999999999956</v>
      </c>
      <c r="R15" s="48">
        <f>IF('Weekday 99 &amp; 00 vs AVG'!$J$2="East",AVERAGE(L6:L12,L29),AVERAGE(L6:L11,L28:L29))</f>
        <v>1.0000000000000009</v>
      </c>
    </row>
    <row r="16" spans="1:20" x14ac:dyDescent="0.25">
      <c r="A16" s="9">
        <v>1100</v>
      </c>
      <c r="B16" s="6"/>
      <c r="C16" s="18">
        <v>1.0108555088302116</v>
      </c>
      <c r="D16" s="18">
        <v>0.99177592862234121</v>
      </c>
      <c r="E16" s="18">
        <v>1.0265305029462382</v>
      </c>
      <c r="F16" s="18">
        <v>1.0300747543493269</v>
      </c>
      <c r="G16" s="18">
        <v>1.0541143812899167</v>
      </c>
      <c r="H16" s="18">
        <v>0.98221790494924177</v>
      </c>
      <c r="I16" s="18">
        <v>0.86298643058882951</v>
      </c>
      <c r="J16" s="18">
        <v>0.83685307095806671</v>
      </c>
      <c r="K16" s="18">
        <v>0.97970452342757908</v>
      </c>
      <c r="L16" s="18">
        <v>0.93537196002807854</v>
      </c>
      <c r="M16" s="18">
        <v>1.0520304774850229</v>
      </c>
      <c r="N16" s="18">
        <v>0.96512894537929084</v>
      </c>
      <c r="P16" s="28" t="s">
        <v>10</v>
      </c>
      <c r="Q16" s="29">
        <f>IF('Weekday 99 &amp; 00 vs AVG'!$J$2="East",AVERAGE(M13:M28),AVERAGE(M12:M27))</f>
        <v>0.99999999999999911</v>
      </c>
      <c r="R16" s="48">
        <f>IF('Weekday 99 &amp; 00 vs AVG'!$J$2="East",AVERAGE(M6:M12,M29),AVERAGE(M6:M11,M28:M29))</f>
        <v>1.0000000000000002</v>
      </c>
    </row>
    <row r="17" spans="1:18" x14ac:dyDescent="0.25">
      <c r="A17" s="9">
        <v>1200</v>
      </c>
      <c r="B17" s="6"/>
      <c r="C17" s="18">
        <v>0.97820480037752533</v>
      </c>
      <c r="D17" s="18">
        <v>0.98093159508269778</v>
      </c>
      <c r="E17" s="18">
        <v>1.0112725820935105</v>
      </c>
      <c r="F17" s="18">
        <v>1.0359058929698599</v>
      </c>
      <c r="G17" s="18">
        <v>1.067297475249176</v>
      </c>
      <c r="H17" s="18">
        <v>1.0212777104393722</v>
      </c>
      <c r="I17" s="18">
        <v>0.93314448779284853</v>
      </c>
      <c r="J17" s="18">
        <v>0.86845322025764304</v>
      </c>
      <c r="K17" s="18">
        <v>0.97963498498874935</v>
      </c>
      <c r="L17" s="18">
        <v>0.95626512462897562</v>
      </c>
      <c r="M17" s="18">
        <v>0.97961524477079509</v>
      </c>
      <c r="N17" s="18">
        <v>0.93256374405554188</v>
      </c>
      <c r="P17" s="28" t="s">
        <v>11</v>
      </c>
      <c r="Q17" s="29">
        <f>IF('Weekday 99 &amp; 00 vs AVG'!$J$2="East",AVERAGE(N13:N28),AVERAGE(N12:N27))</f>
        <v>0.99999999999999933</v>
      </c>
      <c r="R17" s="48">
        <f>IF('Weekday 99 &amp; 00 vs AVG'!$J$2="East",AVERAGE(N6:N12,N29),AVERAGE(N6:N11,N28:N29))</f>
        <v>0.99999999999999911</v>
      </c>
    </row>
    <row r="18" spans="1:18" x14ac:dyDescent="0.25">
      <c r="A18" s="9">
        <v>1300</v>
      </c>
      <c r="B18" s="6"/>
      <c r="C18" s="18">
        <v>0.96585133540076873</v>
      </c>
      <c r="D18" s="18">
        <v>0.97618206675584229</v>
      </c>
      <c r="E18" s="18">
        <v>1.0040467827702029</v>
      </c>
      <c r="F18" s="18">
        <v>1.0354182580291897</v>
      </c>
      <c r="G18" s="18">
        <v>1.0656644584710817</v>
      </c>
      <c r="H18" s="18">
        <v>1.0756176197704101</v>
      </c>
      <c r="I18" s="18">
        <v>1.0814435338662443</v>
      </c>
      <c r="J18" s="18">
        <v>0.9318426864456375</v>
      </c>
      <c r="K18" s="18">
        <v>0.99631159069135389</v>
      </c>
      <c r="L18" s="18">
        <v>0.96100878719020844</v>
      </c>
      <c r="M18" s="18">
        <v>0.95707410294977113</v>
      </c>
      <c r="N18" s="18">
        <v>0.91937384282835111</v>
      </c>
    </row>
    <row r="19" spans="1:18" x14ac:dyDescent="0.25">
      <c r="A19" s="9">
        <v>1400</v>
      </c>
      <c r="B19" s="6"/>
      <c r="C19" s="18">
        <v>0.95040165413090805</v>
      </c>
      <c r="D19" s="18">
        <v>0.96124177005337152</v>
      </c>
      <c r="E19" s="18">
        <v>0.99167122645816319</v>
      </c>
      <c r="F19" s="18">
        <v>1.0368474463781594</v>
      </c>
      <c r="G19" s="18">
        <v>1.0963630831720006</v>
      </c>
      <c r="H19" s="18">
        <v>1.1660726533784393</v>
      </c>
      <c r="I19" s="18">
        <v>1.2653397081911859</v>
      </c>
      <c r="J19" s="18">
        <v>1.1593895586160323</v>
      </c>
      <c r="K19" s="18">
        <v>1.0388866086547255</v>
      </c>
      <c r="L19" s="18">
        <v>0.95946998060467314</v>
      </c>
      <c r="M19" s="18">
        <v>0.97067587302820457</v>
      </c>
      <c r="N19" s="18">
        <v>0.90243318934993999</v>
      </c>
    </row>
    <row r="20" spans="1:18" x14ac:dyDescent="0.25">
      <c r="A20" s="9">
        <v>1500</v>
      </c>
      <c r="B20" s="6"/>
      <c r="C20" s="18">
        <v>0.9325324307844266</v>
      </c>
      <c r="D20" s="18">
        <v>0.94070708332839603</v>
      </c>
      <c r="E20" s="18">
        <v>0.96417295476279319</v>
      </c>
      <c r="F20" s="18">
        <v>1.0261022014740906</v>
      </c>
      <c r="G20" s="18">
        <v>1.0936985968383393</v>
      </c>
      <c r="H20" s="18">
        <v>1.2666022708724312</v>
      </c>
      <c r="I20" s="18">
        <v>1.4381898871222178</v>
      </c>
      <c r="J20" s="18">
        <v>1.4032327784316334</v>
      </c>
      <c r="K20" s="18">
        <v>1.0963901108158998</v>
      </c>
      <c r="L20" s="18">
        <v>1.0127621422692974</v>
      </c>
      <c r="M20" s="18">
        <v>0.92824086851637688</v>
      </c>
      <c r="N20" s="18">
        <v>0.88735829703165148</v>
      </c>
    </row>
    <row r="21" spans="1:18" x14ac:dyDescent="0.25">
      <c r="A21" s="9">
        <v>1600</v>
      </c>
      <c r="B21" s="6"/>
      <c r="C21" s="18">
        <v>0.91017156644968855</v>
      </c>
      <c r="D21" s="18">
        <v>0.92698653690761146</v>
      </c>
      <c r="E21" s="18">
        <v>0.94299512954420028</v>
      </c>
      <c r="F21" s="18">
        <v>1.0046411090866616</v>
      </c>
      <c r="G21" s="18">
        <v>1.0907183842237824</v>
      </c>
      <c r="H21" s="18">
        <v>1.3261503385364954</v>
      </c>
      <c r="I21" s="18">
        <v>1.5036716841917834</v>
      </c>
      <c r="J21" s="18">
        <v>1.5256913063177349</v>
      </c>
      <c r="K21" s="18">
        <v>1.1070362804402565</v>
      </c>
      <c r="L21" s="18">
        <v>1.0937169704855034</v>
      </c>
      <c r="M21" s="18">
        <v>0.90871991013566422</v>
      </c>
      <c r="N21" s="18">
        <v>0.87703445676693337</v>
      </c>
    </row>
    <row r="22" spans="1:18" x14ac:dyDescent="0.25">
      <c r="A22" s="9">
        <v>1700</v>
      </c>
      <c r="B22" s="6"/>
      <c r="C22" s="18">
        <v>0.94996299339753076</v>
      </c>
      <c r="D22" s="18">
        <v>0.94019313832448115</v>
      </c>
      <c r="E22" s="18">
        <v>0.92675934249997605</v>
      </c>
      <c r="F22" s="18">
        <v>0.98273403971492224</v>
      </c>
      <c r="G22" s="18">
        <v>1.0338255934673639</v>
      </c>
      <c r="H22" s="18">
        <v>1.2693970670831267</v>
      </c>
      <c r="I22" s="18">
        <v>1.4483405421779436</v>
      </c>
      <c r="J22" s="18">
        <v>1.4953515556917714</v>
      </c>
      <c r="K22" s="18">
        <v>1.0764016825691252</v>
      </c>
      <c r="L22" s="18">
        <v>1.0169605774952788</v>
      </c>
      <c r="M22" s="18">
        <v>0.97209779507466676</v>
      </c>
      <c r="N22" s="18">
        <v>0.95887463925726113</v>
      </c>
    </row>
    <row r="23" spans="1:18" x14ac:dyDescent="0.25">
      <c r="A23" s="9">
        <v>1800</v>
      </c>
      <c r="B23" s="6"/>
      <c r="C23" s="18">
        <v>1.1827045406537509</v>
      </c>
      <c r="D23" s="18">
        <v>1.077385448546853</v>
      </c>
      <c r="E23" s="18">
        <v>0.9645839728422787</v>
      </c>
      <c r="F23" s="18">
        <v>0.94855152699529155</v>
      </c>
      <c r="G23" s="18">
        <v>0.99046470407860465</v>
      </c>
      <c r="H23" s="18">
        <v>1.1489763403209969</v>
      </c>
      <c r="I23" s="18">
        <v>1.2832161258466415</v>
      </c>
      <c r="J23" s="18">
        <v>1.2753632131668897</v>
      </c>
      <c r="K23" s="18">
        <v>1.0657256610242194</v>
      </c>
      <c r="L23" s="18">
        <v>0.94050491398295821</v>
      </c>
      <c r="M23" s="18">
        <v>1.2472314807280767</v>
      </c>
      <c r="N23" s="18">
        <v>1.2603169706437285</v>
      </c>
    </row>
    <row r="24" spans="1:18" x14ac:dyDescent="0.25">
      <c r="A24" s="9">
        <v>1900</v>
      </c>
      <c r="B24" s="6"/>
      <c r="C24" s="18">
        <v>1.1509119995484662</v>
      </c>
      <c r="D24" s="18">
        <v>1.187263320016372</v>
      </c>
      <c r="E24" s="18">
        <v>1.2180839156797061</v>
      </c>
      <c r="F24" s="18">
        <v>0.97062049116733307</v>
      </c>
      <c r="G24" s="18">
        <v>0.96003443348399631</v>
      </c>
      <c r="H24" s="18">
        <v>1.0484341591218547</v>
      </c>
      <c r="I24" s="18">
        <v>1.0506223459835966</v>
      </c>
      <c r="J24" s="18">
        <v>0.96346574065269475</v>
      </c>
      <c r="K24" s="18">
        <v>1.036153721899161</v>
      </c>
      <c r="L24" s="18">
        <v>1.3252574805817152</v>
      </c>
      <c r="M24" s="18">
        <v>1.2274777088792888</v>
      </c>
      <c r="N24" s="18">
        <v>1.2478557464438593</v>
      </c>
    </row>
    <row r="25" spans="1:18" x14ac:dyDescent="0.25">
      <c r="A25" s="9">
        <v>2000</v>
      </c>
      <c r="B25" s="6"/>
      <c r="C25" s="18">
        <v>1.0740074253416447</v>
      </c>
      <c r="D25" s="18">
        <v>1.1242566691616569</v>
      </c>
      <c r="E25" s="18">
        <v>1.1362819877025017</v>
      </c>
      <c r="F25" s="18">
        <v>1.0212266880130019</v>
      </c>
      <c r="G25" s="18">
        <v>0.97911245203991215</v>
      </c>
      <c r="H25" s="18">
        <v>0.95999534891635352</v>
      </c>
      <c r="I25" s="18">
        <v>0.87820018823800505</v>
      </c>
      <c r="J25" s="18">
        <v>0.88455572950934469</v>
      </c>
      <c r="K25" s="18">
        <v>1.1093599434919688</v>
      </c>
      <c r="L25" s="18">
        <v>1.3525444229170942</v>
      </c>
      <c r="M25" s="18">
        <v>1.1025467973320937</v>
      </c>
      <c r="N25" s="18">
        <v>1.1421768595209112</v>
      </c>
    </row>
    <row r="26" spans="1:18" x14ac:dyDescent="0.25">
      <c r="A26" s="9">
        <v>2100</v>
      </c>
      <c r="B26" s="6"/>
      <c r="C26" s="18">
        <v>1.0322756233029613</v>
      </c>
      <c r="D26" s="18">
        <v>1.0294822038144988</v>
      </c>
      <c r="E26" s="18">
        <v>1.0287825088154401</v>
      </c>
      <c r="F26" s="18">
        <v>1.0918817864579196</v>
      </c>
      <c r="G26" s="18">
        <v>1.1566840050093761</v>
      </c>
      <c r="H26" s="18">
        <v>1.0603753326820047</v>
      </c>
      <c r="I26" s="18">
        <v>0.93492685353406857</v>
      </c>
      <c r="J26" s="18">
        <v>0.86868397597261693</v>
      </c>
      <c r="K26" s="18">
        <v>1.0052836158734944</v>
      </c>
      <c r="L26" s="18">
        <v>1.2644617460676644</v>
      </c>
      <c r="M26" s="18">
        <v>0.94869404389392953</v>
      </c>
      <c r="N26" s="18">
        <v>1.0778835311902215</v>
      </c>
    </row>
    <row r="27" spans="1:18" x14ac:dyDescent="0.25">
      <c r="A27" s="9">
        <v>2200</v>
      </c>
      <c r="B27" s="6"/>
      <c r="C27" s="18">
        <v>0.94793626776862328</v>
      </c>
      <c r="D27" s="18">
        <v>0.94528824064117145</v>
      </c>
      <c r="E27" s="18">
        <v>0.95613133938685368</v>
      </c>
      <c r="F27" s="18">
        <v>1.013968868880337</v>
      </c>
      <c r="G27" s="18">
        <v>0.97388020858941082</v>
      </c>
      <c r="H27" s="18">
        <v>0.96608007695772002</v>
      </c>
      <c r="I27" s="18">
        <v>0.82760865824545582</v>
      </c>
      <c r="J27" s="18">
        <v>0.78545796167454252</v>
      </c>
      <c r="K27" s="18">
        <v>0.90671553330325583</v>
      </c>
      <c r="L27" s="18">
        <v>0.74648521250004807</v>
      </c>
      <c r="M27" s="18">
        <v>0.79887021551536752</v>
      </c>
      <c r="N27" s="18">
        <v>1.0008214142279293</v>
      </c>
    </row>
    <row r="28" spans="1:18" x14ac:dyDescent="0.25">
      <c r="A28" s="9">
        <v>2300</v>
      </c>
      <c r="B28" s="6"/>
      <c r="C28" s="18">
        <v>1.281701839434815</v>
      </c>
      <c r="D28" s="18">
        <v>1.3174200758783934</v>
      </c>
      <c r="E28" s="18">
        <v>1.3087692330491398</v>
      </c>
      <c r="F28" s="18">
        <v>1.320173146357793</v>
      </c>
      <c r="G28" s="18">
        <v>1.5057254285430111</v>
      </c>
      <c r="H28" s="18">
        <v>1.8296520362951958</v>
      </c>
      <c r="I28" s="18">
        <v>1.6400051322355451</v>
      </c>
      <c r="J28" s="18">
        <v>1.3353637496599777</v>
      </c>
      <c r="K28" s="18">
        <v>1.1531355834136934</v>
      </c>
      <c r="L28" s="18">
        <v>1.2082447490085164</v>
      </c>
      <c r="M28" s="18">
        <v>1.1459989933688788</v>
      </c>
      <c r="N28" s="18">
        <v>1.2013304223806083</v>
      </c>
    </row>
    <row r="29" spans="1:18" x14ac:dyDescent="0.25">
      <c r="A29" s="9">
        <v>2400</v>
      </c>
      <c r="B29" s="6"/>
      <c r="C29" s="18">
        <v>1.1150481490727175</v>
      </c>
      <c r="D29" s="18">
        <v>1.0678155184866098</v>
      </c>
      <c r="E29" s="18">
        <v>1.088620181061897</v>
      </c>
      <c r="F29" s="18">
        <v>1.1031669747567503</v>
      </c>
      <c r="G29" s="18">
        <v>1.191942598987578</v>
      </c>
      <c r="H29" s="18">
        <v>1.3723761848425293</v>
      </c>
      <c r="I29" s="18">
        <v>1.1297919375154928</v>
      </c>
      <c r="J29" s="18">
        <v>1.1502329584907045</v>
      </c>
      <c r="K29" s="18">
        <v>1.0290484088717453</v>
      </c>
      <c r="L29" s="18">
        <v>1.0450108200525934</v>
      </c>
      <c r="M29" s="18">
        <v>1.0540911689764967</v>
      </c>
      <c r="N29" s="18">
        <v>1.084453248319553</v>
      </c>
    </row>
    <row r="31" spans="1:18" x14ac:dyDescent="0.25">
      <c r="A31" s="53"/>
      <c r="B31" s="53"/>
      <c r="C31" s="53"/>
    </row>
    <row r="32" spans="1:18" x14ac:dyDescent="0.25">
      <c r="C32" s="10"/>
    </row>
    <row r="35" spans="1:15" ht="13.8" thickBo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7" spans="1:15" x14ac:dyDescent="0.25">
      <c r="C37" s="26">
        <v>36161</v>
      </c>
      <c r="D37" s="26">
        <v>36192</v>
      </c>
      <c r="E37" s="26">
        <v>36220</v>
      </c>
      <c r="F37" s="26">
        <v>36251</v>
      </c>
      <c r="G37" s="26">
        <v>36281</v>
      </c>
      <c r="H37" s="26">
        <v>36312</v>
      </c>
      <c r="I37" s="26">
        <v>36342</v>
      </c>
      <c r="J37" s="26">
        <v>36373</v>
      </c>
      <c r="K37" s="26">
        <v>36404</v>
      </c>
      <c r="L37" s="26">
        <v>36434</v>
      </c>
      <c r="M37" s="26">
        <v>36465</v>
      </c>
      <c r="N37" s="26">
        <v>36495</v>
      </c>
    </row>
    <row r="38" spans="1:15" ht="6.75" customHeight="1" x14ac:dyDescent="0.25">
      <c r="C38" s="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15" x14ac:dyDescent="0.25">
      <c r="A39" s="15" t="s">
        <v>12</v>
      </c>
      <c r="C39" s="13">
        <f>IF('Weekday 99 &amp; 00 vs AVG'!$J$2="East",AVERAGE(C6:C8,C29),AVERAGE(C6:C7,C28:C29))</f>
        <v>1.0687692353348845</v>
      </c>
      <c r="D39" s="13">
        <f>IF('Weekday 99 &amp; 00 vs AVG'!$J$2="East",AVERAGE(D6:D8,D29),AVERAGE(D6:D7,D28:D29))</f>
        <v>1.05253181920942</v>
      </c>
      <c r="E39" s="13">
        <f>IF('Weekday 99 &amp; 00 vs AVG'!$J$2="East",AVERAGE(E6:E8,E29),AVERAGE(E6:E7,E28:E29))</f>
        <v>1.065502600025116</v>
      </c>
      <c r="F39" s="13">
        <f>IF('Weekday 99 &amp; 00 vs AVG'!$J$2="East",AVERAGE(F6:F8,F29),AVERAGE(F6:F7,F28:F29))</f>
        <v>1.0843770687237266</v>
      </c>
      <c r="G39" s="13">
        <f>IF('Weekday 99 &amp; 00 vs AVG'!$J$2="East",AVERAGE(G6:G8,G29),AVERAGE(G6:G7,G28:G29))</f>
        <v>1.1681709381031973</v>
      </c>
      <c r="H39" s="13">
        <f>IF('Weekday 99 &amp; 00 vs AVG'!$J$2="East",AVERAGE(H6:H8,H29),AVERAGE(H6:H7,H28:H29))</f>
        <v>1.2975788864647959</v>
      </c>
      <c r="I39" s="13">
        <f>IF('Weekday 99 &amp; 00 vs AVG'!$J$2="East",AVERAGE(I6:I8,I29),AVERAGE(I6:I7,I28:I29))</f>
        <v>1.1668686602979739</v>
      </c>
      <c r="J39" s="13">
        <f>IF('Weekday 99 &amp; 00 vs AVG'!$J$2="East",AVERAGE(J6:J8,J29),AVERAGE(J6:J7,J28:J29))</f>
        <v>1.1099530338414836</v>
      </c>
      <c r="K39" s="13">
        <f>IF('Weekday 99 &amp; 00 vs AVG'!$J$2="East",AVERAGE(K6:K8,K29),AVERAGE(K6:K7,K28:K29))</f>
        <v>1.0374973963355836</v>
      </c>
      <c r="L39" s="13">
        <f>IF('Weekday 99 &amp; 00 vs AVG'!$J$2="East",AVERAGE(L6:L8,L29),AVERAGE(L6:L7,L28:L29))</f>
        <v>1.0449520035241626</v>
      </c>
      <c r="M39" s="13">
        <f>IF('Weekday 99 &amp; 00 vs AVG'!$J$2="East",AVERAGE(M6:M8,M29),AVERAGE(M6:M7,M28:M29))</f>
        <v>1.0273117867876735</v>
      </c>
      <c r="N39" s="13">
        <f>IF('Weekday 99 &amp; 00 vs AVG'!$J$2="East",AVERAGE(N6:N8,N29),AVERAGE(N6:N7,N28:N29))</f>
        <v>1.0535409880985331</v>
      </c>
    </row>
    <row r="40" spans="1:15" x14ac:dyDescent="0.25">
      <c r="A40" s="15" t="s">
        <v>13</v>
      </c>
      <c r="C40" s="13">
        <f>IF('Weekday 99 &amp; 00 vs AVG'!$J$2="East",AVERAGE(C9:C12),AVERAGE(C8:C11))</f>
        <v>0.93123076466511501</v>
      </c>
      <c r="D40" s="13">
        <f>IF('Weekday 99 &amp; 00 vs AVG'!$J$2="East",AVERAGE(D9:D12),AVERAGE(D8:D11))</f>
        <v>0.94746818079058204</v>
      </c>
      <c r="E40" s="13">
        <f>IF('Weekday 99 &amp; 00 vs AVG'!$J$2="East",AVERAGE(E9:E12),AVERAGE(E8:E11))</f>
        <v>0.93449739997488568</v>
      </c>
      <c r="F40" s="13">
        <f>IF('Weekday 99 &amp; 00 vs AVG'!$J$2="East",AVERAGE(F9:F12),AVERAGE(F8:F11))</f>
        <v>0.91562293127627381</v>
      </c>
      <c r="G40" s="13">
        <f>IF('Weekday 99 &amp; 00 vs AVG'!$J$2="East",AVERAGE(G9:G12),AVERAGE(G8:G11))</f>
        <v>0.83182906189680306</v>
      </c>
      <c r="H40" s="13">
        <f>IF('Weekday 99 &amp; 00 vs AVG'!$J$2="East",AVERAGE(H9:H12),AVERAGE(H8:H11))</f>
        <v>0.70242111353520542</v>
      </c>
      <c r="I40" s="13">
        <f>IF('Weekday 99 &amp; 00 vs AVG'!$J$2="East",AVERAGE(I9:I12),AVERAGE(I8:I11))</f>
        <v>0.83313133970202735</v>
      </c>
      <c r="J40" s="13">
        <f>IF('Weekday 99 &amp; 00 vs AVG'!$J$2="East",AVERAGE(J9:J12),AVERAGE(J8:J11))</f>
        <v>0.89004696615851642</v>
      </c>
      <c r="K40" s="13">
        <f>IF('Weekday 99 &amp; 00 vs AVG'!$J$2="East",AVERAGE(K9:K12),AVERAGE(K8:K11))</f>
        <v>0.96250260366441687</v>
      </c>
      <c r="L40" s="13">
        <f>IF('Weekday 99 &amp; 00 vs AVG'!$J$2="East",AVERAGE(L9:L12),AVERAGE(L8:L11))</f>
        <v>0.95504799647583916</v>
      </c>
      <c r="M40" s="13">
        <f>IF('Weekday 99 &amp; 00 vs AVG'!$J$2="East",AVERAGE(M9:M12),AVERAGE(M8:M11))</f>
        <v>0.97268821321232668</v>
      </c>
      <c r="N40" s="13">
        <f>IF('Weekday 99 &amp; 00 vs AVG'!$J$2="East",AVERAGE(N9:N12),AVERAGE(N8:N11))</f>
        <v>0.94645901190146509</v>
      </c>
    </row>
    <row r="41" spans="1:15" x14ac:dyDescent="0.25">
      <c r="A41" s="15" t="s">
        <v>14</v>
      </c>
      <c r="C41" s="13">
        <f>IF('Weekday 99 &amp; 00 vs AVG'!$J$2="East",AVERAGE(C13:C16),AVERAGE(C12:C15))</f>
        <v>0.97854596350337686</v>
      </c>
      <c r="D41" s="13">
        <f>IF('Weekday 99 &amp; 00 vs AVG'!$J$2="East",AVERAGE(D13:D16),AVERAGE(D12:D15))</f>
        <v>0.9795764996861781</v>
      </c>
      <c r="E41" s="13">
        <f>IF('Weekday 99 &amp; 00 vs AVG'!$J$2="East",AVERAGE(E13:E16),AVERAGE(E12:E15))</f>
        <v>0.95717193862453243</v>
      </c>
      <c r="F41" s="13">
        <f>IF('Weekday 99 &amp; 00 vs AVG'!$J$2="East",AVERAGE(F13:F16),AVERAGE(F12:F15))</f>
        <v>0.95050673412097542</v>
      </c>
      <c r="G41" s="13">
        <f>IF('Weekday 99 &amp; 00 vs AVG'!$J$2="East",AVERAGE(G13:G16),AVERAGE(G12:G15))</f>
        <v>0.85953555602176079</v>
      </c>
      <c r="H41" s="13">
        <f>IF('Weekday 99 &amp; 00 vs AVG'!$J$2="East",AVERAGE(H13:H16),AVERAGE(H12:H15))</f>
        <v>0.67720079424288959</v>
      </c>
      <c r="I41" s="13">
        <f>IF('Weekday 99 &amp; 00 vs AVG'!$J$2="East",AVERAGE(I13:I16),AVERAGE(I12:I15))</f>
        <v>0.62307738855529182</v>
      </c>
      <c r="J41" s="13">
        <f>IF('Weekday 99 &amp; 00 vs AVG'!$J$2="East",AVERAGE(J13:J16),AVERAGE(J12:J15))</f>
        <v>0.75041480057634524</v>
      </c>
      <c r="K41" s="13">
        <f>IF('Weekday 99 &amp; 00 vs AVG'!$J$2="East",AVERAGE(K13:K16),AVERAGE(K12:K15))</f>
        <v>0.90059893570505622</v>
      </c>
      <c r="L41" s="13">
        <f>IF('Weekday 99 &amp; 00 vs AVG'!$J$2="East",AVERAGE(L13:L16),AVERAGE(L12:L15))</f>
        <v>0.85879767031212473</v>
      </c>
      <c r="M41" s="13">
        <f>IF('Weekday 99 &amp; 00 vs AVG'!$J$2="East",AVERAGE(M13:M16),AVERAGE(M12:M15))</f>
        <v>0.97668137042268199</v>
      </c>
      <c r="N41" s="13">
        <f>IF('Weekday 99 &amp; 00 vs AVG'!$J$2="East",AVERAGE(N13:N16),AVERAGE(N12:N15))</f>
        <v>0.95704459082609339</v>
      </c>
    </row>
    <row r="42" spans="1:15" x14ac:dyDescent="0.25">
      <c r="A42" s="15" t="s">
        <v>15</v>
      </c>
      <c r="C42" s="13">
        <f>IF('Weekday 99 &amp; 00 vs AVG'!$J$2="East",AVERAGE(C17:C20),AVERAGE(C16:C19))</f>
        <v>0.97632832468485342</v>
      </c>
      <c r="D42" s="13">
        <f>IF('Weekday 99 &amp; 00 vs AVG'!$J$2="East",AVERAGE(D17:D20),AVERAGE(D16:D19))</f>
        <v>0.97753284012856323</v>
      </c>
      <c r="E42" s="13">
        <f>IF('Weekday 99 &amp; 00 vs AVG'!$J$2="East",AVERAGE(E17:E20),AVERAGE(E16:E19))</f>
        <v>1.0083802735670289</v>
      </c>
      <c r="F42" s="13">
        <f>IF('Weekday 99 &amp; 00 vs AVG'!$J$2="East",AVERAGE(F17:F20),AVERAGE(F16:F19))</f>
        <v>1.0345615879316339</v>
      </c>
      <c r="G42" s="13">
        <f>IF('Weekday 99 &amp; 00 vs AVG'!$J$2="East",AVERAGE(G17:G20),AVERAGE(G16:G19))</f>
        <v>1.0708598495455437</v>
      </c>
      <c r="H42" s="13">
        <f>IF('Weekday 99 &amp; 00 vs AVG'!$J$2="East",AVERAGE(H17:H20),AVERAGE(H16:H19))</f>
        <v>1.0612964721343658</v>
      </c>
      <c r="I42" s="13">
        <f>IF('Weekday 99 &amp; 00 vs AVG'!$J$2="East",AVERAGE(I17:I20),AVERAGE(I16:I19))</f>
        <v>1.0357285401097771</v>
      </c>
      <c r="J42" s="13">
        <f>IF('Weekday 99 &amp; 00 vs AVG'!$J$2="East",AVERAGE(J17:J20),AVERAGE(J16:J19))</f>
        <v>0.94913463406934495</v>
      </c>
      <c r="K42" s="13">
        <f>IF('Weekday 99 &amp; 00 vs AVG'!$J$2="East",AVERAGE(K17:K20),AVERAGE(K16:K19))</f>
        <v>0.998634426940602</v>
      </c>
      <c r="L42" s="13">
        <f>IF('Weekday 99 &amp; 00 vs AVG'!$J$2="East",AVERAGE(L17:L20),AVERAGE(L16:L19))</f>
        <v>0.95302896311298402</v>
      </c>
      <c r="M42" s="13">
        <f>IF('Weekday 99 &amp; 00 vs AVG'!$J$2="East",AVERAGE(M17:M20),AVERAGE(M16:M19))</f>
        <v>0.98984892455844831</v>
      </c>
      <c r="N42" s="13">
        <f>IF('Weekday 99 &amp; 00 vs AVG'!$J$2="East",AVERAGE(N17:N20),AVERAGE(N16:N19))</f>
        <v>0.92987493040328095</v>
      </c>
    </row>
    <row r="43" spans="1:15" x14ac:dyDescent="0.25">
      <c r="A43" s="15" t="s">
        <v>16</v>
      </c>
      <c r="C43" s="13">
        <f>IF('Weekday 99 &amp; 00 vs AVG'!$J$2="East",AVERAGE(C21:C24),AVERAGE(C20:C23))</f>
        <v>0.99384288282134914</v>
      </c>
      <c r="D43" s="13">
        <f>IF('Weekday 99 &amp; 00 vs AVG'!$J$2="East",AVERAGE(D21:D24),AVERAGE(D20:D23))</f>
        <v>0.97131805177683539</v>
      </c>
      <c r="E43" s="13">
        <f>IF('Weekday 99 &amp; 00 vs AVG'!$J$2="East",AVERAGE(E21:E24),AVERAGE(E20:E23))</f>
        <v>0.94962784991231208</v>
      </c>
      <c r="F43" s="13">
        <f>IF('Weekday 99 &amp; 00 vs AVG'!$J$2="East",AVERAGE(F21:F24),AVERAGE(F20:F23))</f>
        <v>0.99050721931774155</v>
      </c>
      <c r="G43" s="13">
        <f>IF('Weekday 99 &amp; 00 vs AVG'!$J$2="East",AVERAGE(G21:G24),AVERAGE(G20:G23))</f>
        <v>1.0521768196520227</v>
      </c>
      <c r="H43" s="13">
        <f>IF('Weekday 99 &amp; 00 vs AVG'!$J$2="East",AVERAGE(H21:H24),AVERAGE(H20:H23))</f>
        <v>1.2527815042032626</v>
      </c>
      <c r="I43" s="13">
        <f>IF('Weekday 99 &amp; 00 vs AVG'!$J$2="East",AVERAGE(I21:I24),AVERAGE(I20:I23))</f>
        <v>1.4183545598346465</v>
      </c>
      <c r="J43" s="13">
        <f>IF('Weekday 99 &amp; 00 vs AVG'!$J$2="East",AVERAGE(J21:J24),AVERAGE(J20:J23))</f>
        <v>1.4249097134020074</v>
      </c>
      <c r="K43" s="13">
        <f>IF('Weekday 99 &amp; 00 vs AVG'!$J$2="East",AVERAGE(K21:K24),AVERAGE(K20:K23))</f>
        <v>1.0863884337123753</v>
      </c>
      <c r="L43" s="13">
        <f>IF('Weekday 99 &amp; 00 vs AVG'!$J$2="East",AVERAGE(L21:L24),AVERAGE(L20:L23))</f>
        <v>1.0159861510582595</v>
      </c>
      <c r="M43" s="13">
        <f>IF('Weekday 99 &amp; 00 vs AVG'!$J$2="East",AVERAGE(M21:M24),AVERAGE(M20:M23))</f>
        <v>1.0140725136136961</v>
      </c>
      <c r="N43" s="13">
        <f>IF('Weekday 99 &amp; 00 vs AVG'!$J$2="East",AVERAGE(N21:N24),AVERAGE(N20:N23))</f>
        <v>0.99589609092489362</v>
      </c>
    </row>
    <row r="44" spans="1:15" x14ac:dyDescent="0.25">
      <c r="A44" s="15" t="s">
        <v>17</v>
      </c>
      <c r="C44" s="13">
        <f>IF('Weekday 99 &amp; 00 vs AVG'!$J$2="East",AVERAGE(C25:C28),AVERAGE(C24:C27))</f>
        <v>1.0512828289904239</v>
      </c>
      <c r="D44" s="13">
        <f>IF('Weekday 99 &amp; 00 vs AVG'!$J$2="East",AVERAGE(D25:D28),AVERAGE(D24:D27))</f>
        <v>1.0715726084084247</v>
      </c>
      <c r="E44" s="13">
        <f>IF('Weekday 99 &amp; 00 vs AVG'!$J$2="East",AVERAGE(E25:E28),AVERAGE(E24:E27))</f>
        <v>1.0848199378961254</v>
      </c>
      <c r="F44" s="13">
        <f>IF('Weekday 99 &amp; 00 vs AVG'!$J$2="East",AVERAGE(F25:F28),AVERAGE(F24:F27))</f>
        <v>1.0244244586296478</v>
      </c>
      <c r="G44" s="13">
        <f>IF('Weekday 99 &amp; 00 vs AVG'!$J$2="East",AVERAGE(G25:G28),AVERAGE(G24:G27))</f>
        <v>1.0174277747806739</v>
      </c>
      <c r="H44" s="13">
        <f>IF('Weekday 99 &amp; 00 vs AVG'!$J$2="East",AVERAGE(H25:H28),AVERAGE(H24:H27))</f>
        <v>1.0087212294194834</v>
      </c>
      <c r="I44" s="13">
        <f>IF('Weekday 99 &amp; 00 vs AVG'!$J$2="East",AVERAGE(I25:I28),AVERAGE(I24:I27))</f>
        <v>0.92283951150028143</v>
      </c>
      <c r="J44" s="13">
        <f>IF('Weekday 99 &amp; 00 vs AVG'!$J$2="East",AVERAGE(J25:J28),AVERAGE(J24:J27))</f>
        <v>0.8755408519522998</v>
      </c>
      <c r="K44" s="13">
        <f>IF('Weekday 99 &amp; 00 vs AVG'!$J$2="East",AVERAGE(K25:K28),AVERAGE(K24:K27))</f>
        <v>1.01437820364197</v>
      </c>
      <c r="L44" s="13">
        <f>IF('Weekday 99 &amp; 00 vs AVG'!$J$2="East",AVERAGE(L25:L28),AVERAGE(L24:L27))</f>
        <v>1.1721872155166304</v>
      </c>
      <c r="M44" s="13">
        <f>IF('Weekday 99 &amp; 00 vs AVG'!$J$2="East",AVERAGE(M25:M28),AVERAGE(M24:M27))</f>
        <v>1.0193971914051698</v>
      </c>
      <c r="N44" s="13">
        <f>IF('Weekday 99 &amp; 00 vs AVG'!$J$2="East",AVERAGE(N25:N28),AVERAGE(N24:N27))</f>
        <v>1.1171843878457304</v>
      </c>
    </row>
    <row r="46" spans="1:15" x14ac:dyDescent="0.25">
      <c r="A46" s="54" t="s">
        <v>27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</row>
  </sheetData>
  <mergeCells count="3">
    <mergeCell ref="A31:C31"/>
    <mergeCell ref="A46:N46"/>
    <mergeCell ref="P4:R4"/>
  </mergeCells>
  <printOptions verticalCentered="1"/>
  <pageMargins left="0.5" right="0.5" top="0.5" bottom="0.5" header="0.5" footer="0.5"/>
  <pageSetup scale="82" orientation="landscape" verticalDpi="0" r:id="rId1"/>
  <headerFooter alignWithMargins="0">
    <oddFooter>&amp;LDate - 06/10/01&amp;CFile - 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1"/>
  <sheetViews>
    <sheetView topLeftCell="A4" workbookViewId="0">
      <selection sqref="A1:K1"/>
    </sheetView>
  </sheetViews>
  <sheetFormatPr defaultRowHeight="13.2" x14ac:dyDescent="0.25"/>
  <cols>
    <col min="2" max="2" width="1.44140625" customWidth="1"/>
  </cols>
  <sheetData>
    <row r="1" spans="1:28" ht="17.399999999999999" x14ac:dyDescent="0.3">
      <c r="A1" s="17" t="str">
        <f>CONCATENATE("Weekday 2000 - ",'[1]Weekday Current vs Hist'!$J$3,"  - Historical Price Relationship")</f>
        <v>Weekday 2000 - NP 15  - Historical Price Relationship</v>
      </c>
      <c r="B1" s="2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5" customFormat="1" x14ac:dyDescent="0.25">
      <c r="A2" s="2"/>
      <c r="B2" s="2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5" customFormat="1" ht="14.4" thickBot="1" x14ac:dyDescent="0.3">
      <c r="A3" s="19" t="s">
        <v>28</v>
      </c>
      <c r="B3" s="2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3.8" thickBot="1" x14ac:dyDescent="0.3">
      <c r="C4" s="26">
        <v>36526</v>
      </c>
      <c r="D4" s="26">
        <v>36557</v>
      </c>
      <c r="E4" s="26">
        <v>36586</v>
      </c>
      <c r="F4" s="26">
        <v>36617</v>
      </c>
      <c r="G4" s="26">
        <v>36647</v>
      </c>
      <c r="H4" s="26">
        <v>36678</v>
      </c>
      <c r="I4" s="26">
        <v>36708</v>
      </c>
      <c r="J4" s="26">
        <v>36739</v>
      </c>
      <c r="K4" s="26">
        <v>36770</v>
      </c>
      <c r="L4" s="26">
        <v>36800</v>
      </c>
      <c r="M4" s="26">
        <v>36831</v>
      </c>
      <c r="N4" s="26">
        <v>36861</v>
      </c>
      <c r="P4" s="55" t="s">
        <v>35</v>
      </c>
      <c r="Q4" s="56"/>
      <c r="R4" s="57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5">
      <c r="A5" s="7" t="s">
        <v>26</v>
      </c>
      <c r="B5" s="7"/>
      <c r="Q5" s="7" t="s">
        <v>34</v>
      </c>
      <c r="R5" s="7" t="s">
        <v>24</v>
      </c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9">
        <v>100</v>
      </c>
      <c r="B6" s="6"/>
      <c r="C6" s="18">
        <v>1.0092870811356911</v>
      </c>
      <c r="D6" s="18">
        <v>0.97702711231539785</v>
      </c>
      <c r="E6" s="18">
        <v>1.004442620429238</v>
      </c>
      <c r="F6" s="18">
        <v>1.049778036965511</v>
      </c>
      <c r="G6" s="18">
        <v>1.1220243142667867</v>
      </c>
      <c r="H6" s="18">
        <v>1.0887287909619514</v>
      </c>
      <c r="I6" s="18">
        <v>1.0962087627060979</v>
      </c>
      <c r="J6" s="18">
        <v>1.0385940071673136</v>
      </c>
      <c r="K6" s="18">
        <v>1.1036113107216949</v>
      </c>
      <c r="L6" s="18">
        <v>1.0290708942839772</v>
      </c>
      <c r="M6" s="18">
        <v>1.0144938968963284</v>
      </c>
      <c r="N6" s="18">
        <v>1.0152909449640364</v>
      </c>
      <c r="P6" s="28" t="s">
        <v>0</v>
      </c>
      <c r="Q6" s="29">
        <f>IF('[1]Weekday Current vs Hist'!$J$2="East",AVERAGE(C13:C28),AVERAGE(C12:C27))</f>
        <v>1.0000000000000004</v>
      </c>
      <c r="R6" s="48">
        <f>IF('[1]Weekday Current vs Hist'!$J$2="East",AVERAGE(C6:C12,C29),AVERAGE(C6:C11,C28:C29))</f>
        <v>0.99999999999999978</v>
      </c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x14ac:dyDescent="0.25">
      <c r="A7" s="9">
        <v>200</v>
      </c>
      <c r="B7" s="6"/>
      <c r="C7" s="18">
        <v>0.91758331378366553</v>
      </c>
      <c r="D7" s="18">
        <v>0.9280671258766231</v>
      </c>
      <c r="E7" s="18">
        <v>0.88689867636411845</v>
      </c>
      <c r="F7" s="18">
        <v>0.89939230577820739</v>
      </c>
      <c r="G7" s="18">
        <v>0.92722133045819488</v>
      </c>
      <c r="H7" s="18">
        <v>0.89669674655366005</v>
      </c>
      <c r="I7" s="18">
        <v>0.93255795085361615</v>
      </c>
      <c r="J7" s="18">
        <v>0.94140134438078171</v>
      </c>
      <c r="K7" s="18">
        <v>0.96120462305123977</v>
      </c>
      <c r="L7" s="18">
        <v>0.9364235979769252</v>
      </c>
      <c r="M7" s="18">
        <v>0.90227653317739098</v>
      </c>
      <c r="N7" s="18">
        <v>0.93568462125416629</v>
      </c>
      <c r="P7" s="28" t="s">
        <v>1</v>
      </c>
      <c r="Q7" s="29">
        <f>IF('[1]Weekday Current vs Hist'!$J$2="East",AVERAGE(D13:D28),AVERAGE(D12:D27))</f>
        <v>1.0000000000000007</v>
      </c>
      <c r="R7" s="48">
        <f>IF('[1]Weekday Current vs Hist'!$J$2="East",AVERAGE(D6:D12,D29),AVERAGE(D6:D11,D28:D29))</f>
        <v>1.0000000000000007</v>
      </c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x14ac:dyDescent="0.25">
      <c r="A8" s="9">
        <v>300</v>
      </c>
      <c r="B8" s="6"/>
      <c r="C8" s="18">
        <v>0.87105061316965893</v>
      </c>
      <c r="D8" s="18">
        <v>0.8925406931810812</v>
      </c>
      <c r="E8" s="18">
        <v>0.81020746498575069</v>
      </c>
      <c r="F8" s="18">
        <v>0.76052821614911958</v>
      </c>
      <c r="G8" s="18">
        <v>0.78284837415245423</v>
      </c>
      <c r="H8" s="18">
        <v>0.79620677622806846</v>
      </c>
      <c r="I8" s="18">
        <v>0.84255359511027572</v>
      </c>
      <c r="J8" s="18">
        <v>0.82802766687041685</v>
      </c>
      <c r="K8" s="18">
        <v>0.84160099563037127</v>
      </c>
      <c r="L8" s="18">
        <v>0.89656961390660472</v>
      </c>
      <c r="M8" s="18">
        <v>0.82615824534178295</v>
      </c>
      <c r="N8" s="18">
        <v>0.88032436532898917</v>
      </c>
      <c r="P8" s="28" t="s">
        <v>2</v>
      </c>
      <c r="Q8" s="29">
        <f>IF('[1]Weekday Current vs Hist'!$J$2="East",AVERAGE(E13:E28),AVERAGE(E12:E27))</f>
        <v>1.0000000000000004</v>
      </c>
      <c r="R8" s="48">
        <f>IF('[1]Weekday Current vs Hist'!$J$2="East",AVERAGE(E6:E12,E29),AVERAGE(E6:E11,E28:E29))</f>
        <v>1.0000000000000004</v>
      </c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x14ac:dyDescent="0.25">
      <c r="A9" s="9">
        <v>400</v>
      </c>
      <c r="B9" s="6"/>
      <c r="C9" s="18">
        <v>0.85725530838680108</v>
      </c>
      <c r="D9" s="18">
        <v>0.89405847316723075</v>
      </c>
      <c r="E9" s="18">
        <v>0.81716279668567682</v>
      </c>
      <c r="F9" s="18">
        <v>0.77929332306399635</v>
      </c>
      <c r="G9" s="18">
        <v>0.74851408104120176</v>
      </c>
      <c r="H9" s="18">
        <v>0.75007816984420883</v>
      </c>
      <c r="I9" s="18">
        <v>0.82542256252167645</v>
      </c>
      <c r="J9" s="18">
        <v>0.80822674307698439</v>
      </c>
      <c r="K9" s="18">
        <v>0.81795127068490048</v>
      </c>
      <c r="L9" s="18">
        <v>0.88037677879676701</v>
      </c>
      <c r="M9" s="18">
        <v>0.82130380403632885</v>
      </c>
      <c r="N9" s="18">
        <v>0.88352034885044395</v>
      </c>
      <c r="P9" s="28" t="s">
        <v>3</v>
      </c>
      <c r="Q9" s="29">
        <f>IF('[1]Weekday Current vs Hist'!$J$2="East",AVERAGE(F13:F28),AVERAGE(F12:F27))</f>
        <v>0.99999999999999967</v>
      </c>
      <c r="R9" s="48">
        <f>IF('[1]Weekday Current vs Hist'!$J$2="East",AVERAGE(F6:F12,F29),AVERAGE(F6:F11,F28:F29))</f>
        <v>1</v>
      </c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x14ac:dyDescent="0.25">
      <c r="A10" s="9">
        <v>500</v>
      </c>
      <c r="B10" s="6"/>
      <c r="C10" s="18">
        <v>0.93008766526304987</v>
      </c>
      <c r="D10" s="18">
        <v>0.95092083910658998</v>
      </c>
      <c r="E10" s="18">
        <v>0.93759837714255279</v>
      </c>
      <c r="F10" s="18">
        <v>0.82783597551887556</v>
      </c>
      <c r="G10" s="18">
        <v>0.78579375455231126</v>
      </c>
      <c r="H10" s="18">
        <v>0.73650159067605037</v>
      </c>
      <c r="I10" s="18">
        <v>0.82066761081820661</v>
      </c>
      <c r="J10" s="18">
        <v>0.83447688956037491</v>
      </c>
      <c r="K10" s="18">
        <v>0.85990796633642175</v>
      </c>
      <c r="L10" s="18">
        <v>0.90763850066096807</v>
      </c>
      <c r="M10" s="18">
        <v>0.92478406090294363</v>
      </c>
      <c r="N10" s="18">
        <v>0.9323194063468867</v>
      </c>
      <c r="P10" s="28" t="s">
        <v>4</v>
      </c>
      <c r="Q10" s="29">
        <f>IF('[1]Weekday Current vs Hist'!$J$2="East",AVERAGE(G13:G28),AVERAGE(G12:G27))</f>
        <v>1.0000000000000007</v>
      </c>
      <c r="R10" s="48">
        <f>IF('[1]Weekday Current vs Hist'!$J$2="East",AVERAGE(G6:G12,G29),AVERAGE(G6:G11,G28:G29))</f>
        <v>1.0000000000000002</v>
      </c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x14ac:dyDescent="0.25">
      <c r="A11" s="9">
        <v>600</v>
      </c>
      <c r="B11" s="6"/>
      <c r="C11" s="18">
        <v>1.0736842114847405</v>
      </c>
      <c r="D11" s="18">
        <v>1.0900895535663031</v>
      </c>
      <c r="E11" s="18">
        <v>1.1250128568115974</v>
      </c>
      <c r="F11" s="18">
        <v>1.0207249768428694</v>
      </c>
      <c r="G11" s="18">
        <v>0.92729384011086968</v>
      </c>
      <c r="H11" s="18">
        <v>0.74954520229789168</v>
      </c>
      <c r="I11" s="18">
        <v>0.82417173766892982</v>
      </c>
      <c r="J11" s="18">
        <v>0.97389748322144287</v>
      </c>
      <c r="K11" s="18">
        <v>0.9891513297231328</v>
      </c>
      <c r="L11" s="18">
        <v>1.0448924968269133</v>
      </c>
      <c r="M11" s="18">
        <v>1.1410694437771882</v>
      </c>
      <c r="N11" s="18">
        <v>1.0455985471245108</v>
      </c>
      <c r="P11" s="28" t="s">
        <v>5</v>
      </c>
      <c r="Q11" s="29">
        <f>IF('[1]Weekday Current vs Hist'!$J$2="East",AVERAGE(H13:H28),AVERAGE(H12:H27))</f>
        <v>1</v>
      </c>
      <c r="R11" s="48">
        <f>IF('[1]Weekday Current vs Hist'!$J$2="East",AVERAGE(H6:H12,H29),AVERAGE(H6:H11,H28:H29))</f>
        <v>1.0000000000000007</v>
      </c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x14ac:dyDescent="0.25">
      <c r="A12" s="9">
        <v>700</v>
      </c>
      <c r="B12" s="6"/>
      <c r="C12" s="18">
        <v>0.92059139826411729</v>
      </c>
      <c r="D12" s="18">
        <v>0.9623575950369242</v>
      </c>
      <c r="E12" s="18">
        <v>0.91005686537860842</v>
      </c>
      <c r="F12" s="18">
        <v>0.80211121402661911</v>
      </c>
      <c r="G12" s="18">
        <v>0.60919128059478933</v>
      </c>
      <c r="H12" s="18">
        <v>0.34096223459621638</v>
      </c>
      <c r="I12" s="18">
        <v>0.37685105775894473</v>
      </c>
      <c r="J12" s="18">
        <v>0.47217748943704263</v>
      </c>
      <c r="K12" s="18">
        <v>0.6208398492467383</v>
      </c>
      <c r="L12" s="18">
        <v>0.76051855949452485</v>
      </c>
      <c r="M12" s="18">
        <v>0.84525093546140628</v>
      </c>
      <c r="N12" s="18">
        <v>0.91340463528673144</v>
      </c>
      <c r="P12" s="28" t="s">
        <v>6</v>
      </c>
      <c r="Q12" s="29">
        <f>IF('[1]Weekday Current vs Hist'!$J$2="East",AVERAGE(I13:I28),AVERAGE(I12:I27))</f>
        <v>1.0000000000000002</v>
      </c>
      <c r="R12" s="48">
        <f>IF('[1]Weekday Current vs Hist'!$J$2="East",AVERAGE(I6:I12,I29),AVERAGE(I6:I11,I28:I29))</f>
        <v>1</v>
      </c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x14ac:dyDescent="0.25">
      <c r="A13" s="9">
        <v>800</v>
      </c>
      <c r="B13" s="6"/>
      <c r="C13" s="18">
        <v>0.9808842246467393</v>
      </c>
      <c r="D13" s="18">
        <v>0.9981720715638901</v>
      </c>
      <c r="E13" s="18">
        <v>0.96920640061161278</v>
      </c>
      <c r="F13" s="18">
        <v>0.89369259778834531</v>
      </c>
      <c r="G13" s="18">
        <v>0.72529051005972478</v>
      </c>
      <c r="H13" s="18">
        <v>0.50487424182801732</v>
      </c>
      <c r="I13" s="18">
        <v>0.50356826569014002</v>
      </c>
      <c r="J13" s="18">
        <v>0.56583152428273309</v>
      </c>
      <c r="K13" s="18">
        <v>0.73494299969164079</v>
      </c>
      <c r="L13" s="18">
        <v>0.80876663836693485</v>
      </c>
      <c r="M13" s="18">
        <v>0.94810890931276215</v>
      </c>
      <c r="N13" s="18">
        <v>0.98595308215251476</v>
      </c>
      <c r="P13" s="28" t="s">
        <v>7</v>
      </c>
      <c r="Q13" s="29">
        <f>IF('[1]Weekday Current vs Hist'!$J$2="East",AVERAGE(J13:J28),AVERAGE(J12:J27))</f>
        <v>1</v>
      </c>
      <c r="R13" s="48">
        <f>IF('[1]Weekday Current vs Hist'!$J$2="East",AVERAGE(J6:J12,J29),AVERAGE(J6:J11,J28:J29))</f>
        <v>1</v>
      </c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x14ac:dyDescent="0.25">
      <c r="A14" s="9">
        <v>900</v>
      </c>
      <c r="B14" s="6"/>
      <c r="C14" s="18">
        <v>0.99772575861098789</v>
      </c>
      <c r="D14" s="18">
        <v>1.0037956573836144</v>
      </c>
      <c r="E14" s="18">
        <v>0.98049581679957565</v>
      </c>
      <c r="F14" s="18">
        <v>0.92811054746688015</v>
      </c>
      <c r="G14" s="18">
        <v>0.81003088144747315</v>
      </c>
      <c r="H14" s="18">
        <v>0.60152483009140589</v>
      </c>
      <c r="I14" s="18">
        <v>0.58248338295250823</v>
      </c>
      <c r="J14" s="18">
        <v>0.65970549065196749</v>
      </c>
      <c r="K14" s="18">
        <v>0.83121138172345965</v>
      </c>
      <c r="L14" s="18">
        <v>0.8216416845820167</v>
      </c>
      <c r="M14" s="18">
        <v>0.94481152240737376</v>
      </c>
      <c r="N14" s="18">
        <v>0.98872531850417467</v>
      </c>
      <c r="P14" s="28" t="s">
        <v>8</v>
      </c>
      <c r="Q14" s="29">
        <f>IF('[1]Weekday Current vs Hist'!$J$2="East",AVERAGE(K13:K28),AVERAGE(K12:K27))</f>
        <v>1.0000000000000002</v>
      </c>
      <c r="R14" s="48">
        <f>IF('[1]Weekday Current vs Hist'!$J$2="East",AVERAGE(K6:K12,K29),AVERAGE(K6:K11,K28:K29))</f>
        <v>0.99999999999999989</v>
      </c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x14ac:dyDescent="0.25">
      <c r="A15" s="9">
        <v>1000</v>
      </c>
      <c r="B15" s="6"/>
      <c r="C15" s="18">
        <v>1.0210589384728854</v>
      </c>
      <c r="D15" s="18">
        <v>0.99717680479415771</v>
      </c>
      <c r="E15" s="18">
        <v>0.99727019875304723</v>
      </c>
      <c r="F15" s="18">
        <v>0.95524518701953332</v>
      </c>
      <c r="G15" s="18">
        <v>0.89170437265868874</v>
      </c>
      <c r="H15" s="18">
        <v>0.74156406965445398</v>
      </c>
      <c r="I15" s="18">
        <v>0.68900896120678368</v>
      </c>
      <c r="J15" s="18">
        <v>0.75572213743022509</v>
      </c>
      <c r="K15" s="18">
        <v>0.90501179921695285</v>
      </c>
      <c r="L15" s="18">
        <v>0.93569417839453828</v>
      </c>
      <c r="M15" s="18">
        <v>0.97002096212870026</v>
      </c>
      <c r="N15" s="18">
        <v>0.99659331689410402</v>
      </c>
      <c r="P15" s="28" t="s">
        <v>9</v>
      </c>
      <c r="Q15" s="29">
        <f>IF('[1]Weekday Current vs Hist'!$J$2="East",AVERAGE(L13:L28),AVERAGE(L12:L27))</f>
        <v>1.0000000000000007</v>
      </c>
      <c r="R15" s="48">
        <f>IF('[1]Weekday Current vs Hist'!$J$2="East",AVERAGE(L6:L12,L29),AVERAGE(L6:L11,L28:L29))</f>
        <v>1.0000000000000002</v>
      </c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x14ac:dyDescent="0.25">
      <c r="A16" s="9">
        <v>1100</v>
      </c>
      <c r="B16" s="6"/>
      <c r="C16" s="18">
        <v>0.99912794020534479</v>
      </c>
      <c r="D16" s="18">
        <v>0.99713161275468221</v>
      </c>
      <c r="E16" s="18">
        <v>1.0135629245760969</v>
      </c>
      <c r="F16" s="18">
        <v>0.99289546634546344</v>
      </c>
      <c r="G16" s="18">
        <v>0.99620427837447778</v>
      </c>
      <c r="H16" s="18">
        <v>0.87089461931014411</v>
      </c>
      <c r="I16" s="18">
        <v>0.83251967364630364</v>
      </c>
      <c r="J16" s="18">
        <v>0.90049785651192338</v>
      </c>
      <c r="K16" s="18">
        <v>0.99032691036963394</v>
      </c>
      <c r="L16" s="18">
        <v>0.95407133543201939</v>
      </c>
      <c r="M16" s="18">
        <v>0.995072334494991</v>
      </c>
      <c r="N16" s="18">
        <v>0.94532564862806789</v>
      </c>
      <c r="P16" s="28" t="s">
        <v>10</v>
      </c>
      <c r="Q16" s="29">
        <f>IF('[1]Weekday Current vs Hist'!$J$2="East",AVERAGE(M13:M28),AVERAGE(M12:M27))</f>
        <v>1.0000000000000002</v>
      </c>
      <c r="R16" s="48">
        <f>IF('[1]Weekday Current vs Hist'!$J$2="East",AVERAGE(M6:M12,M29),AVERAGE(M6:M11,M28:M29))</f>
        <v>1</v>
      </c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x14ac:dyDescent="0.25">
      <c r="A17" s="9">
        <v>1200</v>
      </c>
      <c r="B17" s="6"/>
      <c r="C17" s="18">
        <v>0.97447552187616771</v>
      </c>
      <c r="D17" s="18">
        <v>0.98573168085800389</v>
      </c>
      <c r="E17" s="18">
        <v>1.0002397751229704</v>
      </c>
      <c r="F17" s="18">
        <v>1.0192247737256732</v>
      </c>
      <c r="G17" s="18">
        <v>1.0300978284091906</v>
      </c>
      <c r="H17" s="18">
        <v>1.0167146163675793</v>
      </c>
      <c r="I17" s="18">
        <v>1.0001008265484443</v>
      </c>
      <c r="J17" s="18">
        <v>1.0257227410304788</v>
      </c>
      <c r="K17" s="18">
        <v>1.019173200053199</v>
      </c>
      <c r="L17" s="18">
        <v>0.97302569274472783</v>
      </c>
      <c r="M17" s="18">
        <v>0.96662789979193231</v>
      </c>
      <c r="N17" s="18">
        <v>0.92289260883545909</v>
      </c>
      <c r="P17" s="28" t="s">
        <v>11</v>
      </c>
      <c r="Q17" s="29">
        <f>IF('[1]Weekday Current vs Hist'!$J$2="East",AVERAGE(N13:N28),AVERAGE(N12:N27))</f>
        <v>1.0000000000000002</v>
      </c>
      <c r="R17" s="48">
        <f>IF('[1]Weekday Current vs Hist'!$J$2="East",AVERAGE(N6:N12,N29),AVERAGE(N6:N11,N28:N29))</f>
        <v>1.0000000000000002</v>
      </c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x14ac:dyDescent="0.25">
      <c r="A18" s="9">
        <v>1300</v>
      </c>
      <c r="B18" s="6"/>
      <c r="C18" s="18">
        <v>0.96017675595851359</v>
      </c>
      <c r="D18" s="18">
        <v>0.97796470292756121</v>
      </c>
      <c r="E18" s="18">
        <v>0.99213957470276304</v>
      </c>
      <c r="F18" s="18">
        <v>1.0401517414893793</v>
      </c>
      <c r="G18" s="18">
        <v>1.0784877709414196</v>
      </c>
      <c r="H18" s="18">
        <v>1.1489542018393899</v>
      </c>
      <c r="I18" s="18">
        <v>1.1535469284322213</v>
      </c>
      <c r="J18" s="18">
        <v>1.0676433335246955</v>
      </c>
      <c r="K18" s="18">
        <v>1.0633250272135069</v>
      </c>
      <c r="L18" s="18">
        <v>0.99664161907107995</v>
      </c>
      <c r="M18" s="18">
        <v>0.94505101861422069</v>
      </c>
      <c r="N18" s="18">
        <v>0.91184604904791877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x14ac:dyDescent="0.25">
      <c r="A19" s="9">
        <v>1400</v>
      </c>
      <c r="B19" s="6"/>
      <c r="C19" s="18">
        <v>0.94528818048023733</v>
      </c>
      <c r="D19" s="18">
        <v>0.96727013059253475</v>
      </c>
      <c r="E19" s="18">
        <v>0.98444434397611336</v>
      </c>
      <c r="F19" s="18">
        <v>1.07947672577411</v>
      </c>
      <c r="G19" s="18">
        <v>1.1727236678342761</v>
      </c>
      <c r="H19" s="18">
        <v>1.2929484041429842</v>
      </c>
      <c r="I19" s="18">
        <v>1.3371095818030836</v>
      </c>
      <c r="J19" s="18">
        <v>1.2062204587662639</v>
      </c>
      <c r="K19" s="18">
        <v>1.1042048733072418</v>
      </c>
      <c r="L19" s="18">
        <v>1.0470542162240501</v>
      </c>
      <c r="M19" s="18">
        <v>0.94774245740076846</v>
      </c>
      <c r="N19" s="18">
        <v>0.90153538925333809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x14ac:dyDescent="0.25">
      <c r="A20" s="9">
        <v>1500</v>
      </c>
      <c r="B20" s="6"/>
      <c r="C20" s="18">
        <v>0.92262226703795458</v>
      </c>
      <c r="D20" s="18">
        <v>0.95085227237788827</v>
      </c>
      <c r="E20" s="18">
        <v>0.96453785037364825</v>
      </c>
      <c r="F20" s="18">
        <v>1.0656091917453421</v>
      </c>
      <c r="G20" s="18">
        <v>1.2028970338505822</v>
      </c>
      <c r="H20" s="18">
        <v>1.4019780791704988</v>
      </c>
      <c r="I20" s="18">
        <v>1.4298297604147172</v>
      </c>
      <c r="J20" s="18">
        <v>1.3459119793947623</v>
      </c>
      <c r="K20" s="18">
        <v>1.1426943455776755</v>
      </c>
      <c r="L20" s="18">
        <v>1.0878929417462326</v>
      </c>
      <c r="M20" s="18">
        <v>0.92006492438794185</v>
      </c>
      <c r="N20" s="18">
        <v>0.88163368797199271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x14ac:dyDescent="0.25">
      <c r="A21" s="9">
        <v>1600</v>
      </c>
      <c r="B21" s="6"/>
      <c r="C21" s="18">
        <v>0.90332988928016755</v>
      </c>
      <c r="D21" s="18">
        <v>0.93768155157299982</v>
      </c>
      <c r="E21" s="18">
        <v>0.94840615621707602</v>
      </c>
      <c r="F21" s="18">
        <v>1.0461847064962575</v>
      </c>
      <c r="G21" s="18">
        <v>1.2727127334285089</v>
      </c>
      <c r="H21" s="18">
        <v>1.4653673707595127</v>
      </c>
      <c r="I21" s="18">
        <v>1.4957646841446119</v>
      </c>
      <c r="J21" s="18">
        <v>1.4186581429864473</v>
      </c>
      <c r="K21" s="18">
        <v>1.1574387250272482</v>
      </c>
      <c r="L21" s="18">
        <v>1.1068570935755788</v>
      </c>
      <c r="M21" s="18">
        <v>0.92092112877161447</v>
      </c>
      <c r="N21" s="18">
        <v>0.86902745728285957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x14ac:dyDescent="0.25">
      <c r="A22" s="9">
        <v>1700</v>
      </c>
      <c r="B22" s="6"/>
      <c r="C22" s="18">
        <v>0.95842753406802583</v>
      </c>
      <c r="D22" s="18">
        <v>0.9508623792015235</v>
      </c>
      <c r="E22" s="18">
        <v>0.94034009794469986</v>
      </c>
      <c r="F22" s="18">
        <v>0.99796196754164379</v>
      </c>
      <c r="G22" s="18">
        <v>1.1453489612836245</v>
      </c>
      <c r="H22" s="18">
        <v>1.425932924811536</v>
      </c>
      <c r="I22" s="18">
        <v>1.4667949492549728</v>
      </c>
      <c r="J22" s="18">
        <v>1.3925444492611903</v>
      </c>
      <c r="K22" s="18">
        <v>1.1302267965558093</v>
      </c>
      <c r="L22" s="18">
        <v>1.0788565862810748</v>
      </c>
      <c r="M22" s="18">
        <v>0.99864234817429576</v>
      </c>
      <c r="N22" s="18">
        <v>0.99000117967467671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x14ac:dyDescent="0.25">
      <c r="A23" s="9">
        <v>1800</v>
      </c>
      <c r="B23" s="6"/>
      <c r="C23" s="18">
        <v>1.1791188296377877</v>
      </c>
      <c r="D23" s="18">
        <v>1.058693423027997</v>
      </c>
      <c r="E23" s="18">
        <v>0.97694572496262078</v>
      </c>
      <c r="F23" s="18">
        <v>0.95877518986879329</v>
      </c>
      <c r="G23" s="18">
        <v>1.037031209868656</v>
      </c>
      <c r="H23" s="18">
        <v>1.2801490719591002</v>
      </c>
      <c r="I23" s="18">
        <v>1.3275904117209971</v>
      </c>
      <c r="J23" s="18">
        <v>1.2575180494233931</v>
      </c>
      <c r="K23" s="18">
        <v>1.1153636335154731</v>
      </c>
      <c r="L23" s="18">
        <v>1.0384393901820292</v>
      </c>
      <c r="M23" s="18">
        <v>1.2470119318487831</v>
      </c>
      <c r="N23" s="18">
        <v>1.1910991901986627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x14ac:dyDescent="0.25">
      <c r="A24" s="9">
        <v>1900</v>
      </c>
      <c r="B24" s="6"/>
      <c r="C24" s="18">
        <v>1.1754134479261182</v>
      </c>
      <c r="D24" s="18">
        <v>1.1381443005552561</v>
      </c>
      <c r="E24" s="18">
        <v>1.1968297471029787</v>
      </c>
      <c r="F24" s="18">
        <v>0.96210643505870708</v>
      </c>
      <c r="G24" s="18">
        <v>0.97528328547200438</v>
      </c>
      <c r="H24" s="18">
        <v>1.1337994252677144</v>
      </c>
      <c r="I24" s="18">
        <v>1.0956607377031284</v>
      </c>
      <c r="J24" s="18">
        <v>1.0940641004951073</v>
      </c>
      <c r="K24" s="18">
        <v>1.0759844015111308</v>
      </c>
      <c r="L24" s="18">
        <v>1.182198091411601</v>
      </c>
      <c r="M24" s="18">
        <v>1.2409397586871638</v>
      </c>
      <c r="N24" s="18">
        <v>1.2121299736731492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x14ac:dyDescent="0.25">
      <c r="A25" s="9">
        <v>2000</v>
      </c>
      <c r="B25" s="6"/>
      <c r="C25" s="18">
        <v>1.0928670383413515</v>
      </c>
      <c r="D25" s="18">
        <v>1.0838452930389562</v>
      </c>
      <c r="E25" s="18">
        <v>1.1227482601922039</v>
      </c>
      <c r="F25" s="18">
        <v>1.1107739626880744</v>
      </c>
      <c r="G25" s="18">
        <v>0.99017845802200566</v>
      </c>
      <c r="H25" s="18">
        <v>0.98143944560276397</v>
      </c>
      <c r="I25" s="18">
        <v>0.97638351379854871</v>
      </c>
      <c r="J25" s="18">
        <v>1.0046471568113922</v>
      </c>
      <c r="K25" s="18">
        <v>1.1161187999335462</v>
      </c>
      <c r="L25" s="18">
        <v>1.2335978309616851</v>
      </c>
      <c r="M25" s="18">
        <v>1.1492365839437453</v>
      </c>
      <c r="N25" s="18">
        <v>1.1551299748273283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x14ac:dyDescent="0.25">
      <c r="A26" s="9">
        <v>2100</v>
      </c>
      <c r="B26" s="6"/>
      <c r="C26" s="18">
        <v>1.0302635929822683</v>
      </c>
      <c r="D26" s="18">
        <v>1.0264586880521529</v>
      </c>
      <c r="E26" s="18">
        <v>1.0316534247266202</v>
      </c>
      <c r="F26" s="18">
        <v>1.1651253483938233</v>
      </c>
      <c r="G26" s="18">
        <v>1.1148880462447643</v>
      </c>
      <c r="H26" s="18">
        <v>0.97631429672758085</v>
      </c>
      <c r="I26" s="18">
        <v>0.97031366171950539</v>
      </c>
      <c r="J26" s="18">
        <v>1.0273100216106057</v>
      </c>
      <c r="K26" s="18">
        <v>1.072735809855589</v>
      </c>
      <c r="L26" s="18">
        <v>1.1299173491068086</v>
      </c>
      <c r="M26" s="18">
        <v>1.0384349355756561</v>
      </c>
      <c r="N26" s="18">
        <v>1.0919663924334673</v>
      </c>
    </row>
    <row r="27" spans="1:28" x14ac:dyDescent="0.25">
      <c r="A27" s="9">
        <v>2200</v>
      </c>
      <c r="B27" s="6"/>
      <c r="C27" s="18">
        <v>0.93862868221133966</v>
      </c>
      <c r="D27" s="18">
        <v>0.96386183626186495</v>
      </c>
      <c r="E27" s="18">
        <v>0.9711228385593722</v>
      </c>
      <c r="F27" s="18">
        <v>0.98255494457134884</v>
      </c>
      <c r="G27" s="18">
        <v>0.94792968150982115</v>
      </c>
      <c r="H27" s="18">
        <v>0.81658216787110349</v>
      </c>
      <c r="I27" s="18">
        <v>0.76247360320509272</v>
      </c>
      <c r="J27" s="18">
        <v>0.80582506838177248</v>
      </c>
      <c r="K27" s="18">
        <v>0.92040144720115935</v>
      </c>
      <c r="L27" s="18">
        <v>0.84482679242510905</v>
      </c>
      <c r="M27" s="18">
        <v>0.92206234899864936</v>
      </c>
      <c r="N27" s="18">
        <v>1.0427360953355584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x14ac:dyDescent="0.25">
      <c r="A28" s="9">
        <v>2300</v>
      </c>
      <c r="B28" s="6"/>
      <c r="C28" s="18">
        <v>1.2513982044735537</v>
      </c>
      <c r="D28" s="18">
        <v>1.2138383553586016</v>
      </c>
      <c r="E28" s="18">
        <v>1.3120801614095312</v>
      </c>
      <c r="F28" s="18">
        <v>1.4824307402097989</v>
      </c>
      <c r="G28" s="18">
        <v>1.4948641313226996</v>
      </c>
      <c r="H28" s="18">
        <v>1.6947612523636451</v>
      </c>
      <c r="I28" s="18">
        <v>1.4768498899942832</v>
      </c>
      <c r="J28" s="18">
        <v>1.403159362541224</v>
      </c>
      <c r="K28" s="18">
        <v>1.2802759101421735</v>
      </c>
      <c r="L28" s="18">
        <v>1.2384962072689323</v>
      </c>
      <c r="M28" s="18">
        <v>1.2677179195933952</v>
      </c>
      <c r="N28" s="18">
        <v>1.1898426284850787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x14ac:dyDescent="0.25">
      <c r="A29" s="9">
        <v>2400</v>
      </c>
      <c r="B29" s="6"/>
      <c r="C29" s="18">
        <v>1.0896536023028385</v>
      </c>
      <c r="D29" s="18">
        <v>1.0534578474281766</v>
      </c>
      <c r="E29" s="18">
        <v>1.1065970461715393</v>
      </c>
      <c r="F29" s="18">
        <v>1.1800164254716214</v>
      </c>
      <c r="G29" s="18">
        <v>1.2114401740954839</v>
      </c>
      <c r="H29" s="18">
        <v>1.287481471074529</v>
      </c>
      <c r="I29" s="18">
        <v>1.1815678903269136</v>
      </c>
      <c r="J29" s="18">
        <v>1.172216503181462</v>
      </c>
      <c r="K29" s="18">
        <v>1.1462965937100644</v>
      </c>
      <c r="L29" s="18">
        <v>1.0665319102789144</v>
      </c>
      <c r="M29" s="18">
        <v>1.1021960962746415</v>
      </c>
      <c r="N29" s="18">
        <v>1.1174191376458895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x14ac:dyDescent="0.25"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x14ac:dyDescent="0.25">
      <c r="A31" s="53" t="s">
        <v>47</v>
      </c>
      <c r="B31" s="53"/>
      <c r="C31" s="5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x14ac:dyDescent="0.25">
      <c r="C32" s="10" t="s">
        <v>48</v>
      </c>
      <c r="E32" t="str">
        <f>IF('[1]Weekday Current vs Hist'!$J$2="West","Monday through Saturday; Hours 7 through 22","Monday through Saturday; Hours 8 through 23")</f>
        <v>Monday through Saturday; Hours 7 through 22</v>
      </c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x14ac:dyDescent="0.25">
      <c r="C33" t="s">
        <v>49</v>
      </c>
      <c r="E33" t="str">
        <f>IF('[1]Weekday Current vs Hist'!$J$2="West","Monday through Sunday; Hours 1 through 6, and Hours 23 &amp; 24","Monday through Sunday; Hours 1 through 7, and Hours 24")</f>
        <v>Monday through Sunday; Hours 1 through 6, and Hours 23 &amp; 24</v>
      </c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x14ac:dyDescent="0.25">
      <c r="C34" t="s">
        <v>50</v>
      </c>
      <c r="E34" t="str">
        <f>IF('[1]Weekday Current vs Hist'!$J$2="West","Sunday; Hours 7 through 22","Sunday; Hours 8 through 23")</f>
        <v>Sunday; Hours 7 through 22</v>
      </c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3.8" thickBo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x14ac:dyDescent="0.25"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x14ac:dyDescent="0.25">
      <c r="C37" s="26">
        <v>36526</v>
      </c>
      <c r="D37" s="26">
        <v>36557</v>
      </c>
      <c r="E37" s="26">
        <v>36586</v>
      </c>
      <c r="F37" s="26">
        <v>36617</v>
      </c>
      <c r="G37" s="26">
        <v>36647</v>
      </c>
      <c r="H37" s="26">
        <v>36678</v>
      </c>
      <c r="I37" s="26">
        <v>36708</v>
      </c>
      <c r="J37" s="26">
        <v>36739</v>
      </c>
      <c r="K37" s="26">
        <v>36770</v>
      </c>
      <c r="L37" s="26">
        <v>36800</v>
      </c>
      <c r="M37" s="26">
        <v>36831</v>
      </c>
      <c r="N37" s="26">
        <v>36861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6.75" customHeight="1" x14ac:dyDescent="0.25">
      <c r="C38" s="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x14ac:dyDescent="0.25">
      <c r="A39" s="15" t="s">
        <v>12</v>
      </c>
      <c r="C39" s="49">
        <f>IF('[1]Weekday Current vs Hist'!$J$2="East",AVERAGE(C6:C8,C29),AVERAGE(C6:C7,C28:C29))</f>
        <v>1.0669805504239371</v>
      </c>
      <c r="D39" s="49">
        <f>IF('[1]Weekday Current vs Hist'!$J$2="East",AVERAGE(D6:D8,D29),AVERAGE(D6:D7,D28:D29))</f>
        <v>1.0430976102446998</v>
      </c>
      <c r="E39" s="49">
        <f>IF('[1]Weekday Current vs Hist'!$J$2="East",AVERAGE(E6:E8,E29),AVERAGE(E6:E7,E28:E29))</f>
        <v>1.0775046260936068</v>
      </c>
      <c r="F39" s="49">
        <f>IF('[1]Weekday Current vs Hist'!$J$2="East",AVERAGE(F6:F8,F29),AVERAGE(F6:F7,F28:F29))</f>
        <v>1.1529043771062848</v>
      </c>
      <c r="G39" s="49">
        <f>IF('[1]Weekday Current vs Hist'!$J$2="East",AVERAGE(G6:G8,G29),AVERAGE(G6:G7,G28:G29))</f>
        <v>1.1888874875357913</v>
      </c>
      <c r="H39" s="49">
        <f>IF('[1]Weekday Current vs Hist'!$J$2="East",AVERAGE(H6:H8,H29),AVERAGE(H6:H7,H28:H29))</f>
        <v>1.2419170652384464</v>
      </c>
      <c r="I39" s="49">
        <f>IF('[1]Weekday Current vs Hist'!$J$2="East",AVERAGE(I6:I8,I29),AVERAGE(I6:I7,I28:I29))</f>
        <v>1.1717961234702277</v>
      </c>
      <c r="J39" s="49">
        <f>IF('[1]Weekday Current vs Hist'!$J$2="East",AVERAGE(J6:J8,J29),AVERAGE(J6:J7,J28:J29))</f>
        <v>1.1388428043176955</v>
      </c>
      <c r="K39" s="49">
        <f>IF('[1]Weekday Current vs Hist'!$J$2="East",AVERAGE(K6:K8,K29),AVERAGE(K6:K7,K28:K29))</f>
        <v>1.1228471094062933</v>
      </c>
      <c r="L39" s="49">
        <f>IF('[1]Weekday Current vs Hist'!$J$2="East",AVERAGE(L6:L8,L29),AVERAGE(L6:L7,L28:L29))</f>
        <v>1.0676306524521872</v>
      </c>
      <c r="M39" s="49">
        <f>IF('[1]Weekday Current vs Hist'!$J$2="East",AVERAGE(M6:M8,M29),AVERAGE(M6:M7,M28:M29))</f>
        <v>1.0716711114854391</v>
      </c>
      <c r="N39" s="49">
        <f>IF('[1]Weekday Current vs Hist'!$J$2="East",AVERAGE(N6:N8,N29),AVERAGE(N6:N7,N28:N29))</f>
        <v>1.0645593330872927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x14ac:dyDescent="0.25">
      <c r="A40" s="15" t="s">
        <v>13</v>
      </c>
      <c r="C40" s="49">
        <f>IF('[1]Weekday Current vs Hist'!$J$2="East",AVERAGE(C9:C12),AVERAGE(C8:C11))</f>
        <v>0.93301944957606253</v>
      </c>
      <c r="D40" s="49">
        <f>IF('[1]Weekday Current vs Hist'!$J$2="East",AVERAGE(D9:D12),AVERAGE(D8:D11))</f>
        <v>0.95690238975530129</v>
      </c>
      <c r="E40" s="49">
        <f>IF('[1]Weekday Current vs Hist'!$J$2="East",AVERAGE(E9:E12),AVERAGE(E8:E11))</f>
        <v>0.92249537390639436</v>
      </c>
      <c r="F40" s="49">
        <f>IF('[1]Weekday Current vs Hist'!$J$2="East",AVERAGE(F9:F12),AVERAGE(F8:F11))</f>
        <v>0.84709562289371521</v>
      </c>
      <c r="G40" s="49">
        <f>IF('[1]Weekday Current vs Hist'!$J$2="East",AVERAGE(G9:G12),AVERAGE(G8:G11))</f>
        <v>0.81111251246420912</v>
      </c>
      <c r="H40" s="49">
        <f>IF('[1]Weekday Current vs Hist'!$J$2="East",AVERAGE(H9:H12),AVERAGE(H8:H11))</f>
        <v>0.75808293476155486</v>
      </c>
      <c r="I40" s="49">
        <f>IF('[1]Weekday Current vs Hist'!$J$2="East",AVERAGE(I9:I12),AVERAGE(I8:I11))</f>
        <v>0.82820387652977212</v>
      </c>
      <c r="J40" s="49">
        <f>IF('[1]Weekday Current vs Hist'!$J$2="East",AVERAGE(J9:J12),AVERAGE(J8:J11))</f>
        <v>0.86115719568230475</v>
      </c>
      <c r="K40" s="49">
        <f>IF('[1]Weekday Current vs Hist'!$J$2="East",AVERAGE(K9:K12),AVERAGE(K8:K11))</f>
        <v>0.8771528905937066</v>
      </c>
      <c r="L40" s="49">
        <f>IF('[1]Weekday Current vs Hist'!$J$2="East",AVERAGE(L9:L12),AVERAGE(L8:L11))</f>
        <v>0.93236934754781331</v>
      </c>
      <c r="M40" s="49">
        <f>IF('[1]Weekday Current vs Hist'!$J$2="East",AVERAGE(M9:M12),AVERAGE(M8:M11))</f>
        <v>0.92832888851456086</v>
      </c>
      <c r="N40" s="49">
        <f>IF('[1]Weekday Current vs Hist'!$J$2="East",AVERAGE(N9:N12),AVERAGE(N8:N11))</f>
        <v>0.93544066691270777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x14ac:dyDescent="0.25">
      <c r="A41" s="15" t="s">
        <v>14</v>
      </c>
      <c r="C41" s="49">
        <f>IF('[1]Weekday Current vs Hist'!$J$2="East",AVERAGE(C13:C16),AVERAGE(C12:C15))</f>
        <v>0.98006507999868253</v>
      </c>
      <c r="D41" s="49">
        <f>IF('[1]Weekday Current vs Hist'!$J$2="East",AVERAGE(D13:D16),AVERAGE(D12:D15))</f>
        <v>0.99037553219464658</v>
      </c>
      <c r="E41" s="49">
        <f>IF('[1]Weekday Current vs Hist'!$J$2="East",AVERAGE(E13:E16),AVERAGE(E12:E15))</f>
        <v>0.96425732038571099</v>
      </c>
      <c r="F41" s="49">
        <f>IF('[1]Weekday Current vs Hist'!$J$2="East",AVERAGE(F13:F16),AVERAGE(F12:F15))</f>
        <v>0.89478988657534442</v>
      </c>
      <c r="G41" s="49">
        <f>IF('[1]Weekday Current vs Hist'!$J$2="East",AVERAGE(G13:G16),AVERAGE(G12:G15))</f>
        <v>0.75905426119016894</v>
      </c>
      <c r="H41" s="49">
        <f>IF('[1]Weekday Current vs Hist'!$J$2="East",AVERAGE(H13:H16),AVERAGE(H12:H15))</f>
        <v>0.54723134404252338</v>
      </c>
      <c r="I41" s="49">
        <f>IF('[1]Weekday Current vs Hist'!$J$2="East",AVERAGE(I13:I16),AVERAGE(I12:I15))</f>
        <v>0.53797791690209418</v>
      </c>
      <c r="J41" s="49">
        <f>IF('[1]Weekday Current vs Hist'!$J$2="East",AVERAGE(J13:J16),AVERAGE(J12:J15))</f>
        <v>0.6133591604504921</v>
      </c>
      <c r="K41" s="49">
        <f>IF('[1]Weekday Current vs Hist'!$J$2="East",AVERAGE(K13:K16),AVERAGE(K12:K15))</f>
        <v>0.77300150746969787</v>
      </c>
      <c r="L41" s="49">
        <f>IF('[1]Weekday Current vs Hist'!$J$2="East",AVERAGE(L13:L16),AVERAGE(L12:L15))</f>
        <v>0.83165526520950372</v>
      </c>
      <c r="M41" s="49">
        <f>IF('[1]Weekday Current vs Hist'!$J$2="East",AVERAGE(M13:M16),AVERAGE(M12:M15))</f>
        <v>0.92704808232756064</v>
      </c>
      <c r="N41" s="49">
        <f>IF('[1]Weekday Current vs Hist'!$J$2="East",AVERAGE(N13:N16),AVERAGE(N12:N15))</f>
        <v>0.97116908820938119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x14ac:dyDescent="0.25">
      <c r="A42" s="15" t="s">
        <v>15</v>
      </c>
      <c r="C42" s="49">
        <f>IF('[1]Weekday Current vs Hist'!$J$2="East",AVERAGE(C17:C20),AVERAGE(C16:C19))</f>
        <v>0.9697670996300658</v>
      </c>
      <c r="D42" s="49">
        <f>IF('[1]Weekday Current vs Hist'!$J$2="East",AVERAGE(D17:D20),AVERAGE(D16:D19))</f>
        <v>0.98202453178319549</v>
      </c>
      <c r="E42" s="49">
        <f>IF('[1]Weekday Current vs Hist'!$J$2="East",AVERAGE(E17:E20),AVERAGE(E16:E19))</f>
        <v>0.99759665459448588</v>
      </c>
      <c r="F42" s="49">
        <f>IF('[1]Weekday Current vs Hist'!$J$2="East",AVERAGE(F17:F20),AVERAGE(F16:F19))</f>
        <v>1.0329371768336564</v>
      </c>
      <c r="G42" s="49">
        <f>IF('[1]Weekday Current vs Hist'!$J$2="East",AVERAGE(G17:G20),AVERAGE(G16:G19))</f>
        <v>1.069378386389841</v>
      </c>
      <c r="H42" s="49">
        <f>IF('[1]Weekday Current vs Hist'!$J$2="East",AVERAGE(H17:H20),AVERAGE(H16:H19))</f>
        <v>1.0823779604150243</v>
      </c>
      <c r="I42" s="49">
        <f>IF('[1]Weekday Current vs Hist'!$J$2="East",AVERAGE(I17:I20),AVERAGE(I16:I19))</f>
        <v>1.0808192526075133</v>
      </c>
      <c r="J42" s="49">
        <f>IF('[1]Weekday Current vs Hist'!$J$2="East",AVERAGE(J17:J20),AVERAGE(J16:J19))</f>
        <v>1.0500210974583404</v>
      </c>
      <c r="K42" s="49">
        <f>IF('[1]Weekday Current vs Hist'!$J$2="East",AVERAGE(K17:K20),AVERAGE(K16:K19))</f>
        <v>1.0442575027358953</v>
      </c>
      <c r="L42" s="49">
        <f>IF('[1]Weekday Current vs Hist'!$J$2="East",AVERAGE(L17:L20),AVERAGE(L16:L19))</f>
        <v>0.99269821586796936</v>
      </c>
      <c r="M42" s="49">
        <f>IF('[1]Weekday Current vs Hist'!$J$2="East",AVERAGE(M17:M20),AVERAGE(M16:M19))</f>
        <v>0.96362342757547803</v>
      </c>
      <c r="N42" s="49">
        <f>IF('[1]Weekday Current vs Hist'!$J$2="East",AVERAGE(N17:N20),AVERAGE(N16:N19))</f>
        <v>0.92039992394119596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x14ac:dyDescent="0.25">
      <c r="A43" s="15" t="s">
        <v>16</v>
      </c>
      <c r="C43" s="49">
        <f>IF('[1]Weekday Current vs Hist'!$J$2="East",AVERAGE(C21:C24),AVERAGE(C20:C23))</f>
        <v>0.99087463000598386</v>
      </c>
      <c r="D43" s="49">
        <f>IF('[1]Weekday Current vs Hist'!$J$2="East",AVERAGE(D21:D24),AVERAGE(D20:D23))</f>
        <v>0.97452240654510214</v>
      </c>
      <c r="E43" s="49">
        <f>IF('[1]Weekday Current vs Hist'!$J$2="East",AVERAGE(E21:E24),AVERAGE(E20:E23))</f>
        <v>0.95755745737451126</v>
      </c>
      <c r="F43" s="49">
        <f>IF('[1]Weekday Current vs Hist'!$J$2="East",AVERAGE(F21:F24),AVERAGE(F20:F23))</f>
        <v>1.0171327639130092</v>
      </c>
      <c r="G43" s="49">
        <f>IF('[1]Weekday Current vs Hist'!$J$2="East",AVERAGE(G21:G24),AVERAGE(G20:G23))</f>
        <v>1.1644974846078431</v>
      </c>
      <c r="H43" s="49">
        <f>IF('[1]Weekday Current vs Hist'!$J$2="East",AVERAGE(H21:H24),AVERAGE(H20:H23))</f>
        <v>1.3933568616751622</v>
      </c>
      <c r="I43" s="49">
        <f>IF('[1]Weekday Current vs Hist'!$J$2="East",AVERAGE(I21:I24),AVERAGE(I20:I23))</f>
        <v>1.4299949513838248</v>
      </c>
      <c r="J43" s="49">
        <f>IF('[1]Weekday Current vs Hist'!$J$2="East",AVERAGE(J21:J24),AVERAGE(J20:J23))</f>
        <v>1.3536581552664484</v>
      </c>
      <c r="K43" s="49">
        <f>IF('[1]Weekday Current vs Hist'!$J$2="East",AVERAGE(K21:K24),AVERAGE(K20:K23))</f>
        <v>1.1364308751690515</v>
      </c>
      <c r="L43" s="49">
        <f>IF('[1]Weekday Current vs Hist'!$J$2="East",AVERAGE(L21:L24),AVERAGE(L20:L23))</f>
        <v>1.0780115029462287</v>
      </c>
      <c r="M43" s="49">
        <f>IF('[1]Weekday Current vs Hist'!$J$2="East",AVERAGE(M21:M24),AVERAGE(M20:M23))</f>
        <v>1.0216600832956588</v>
      </c>
      <c r="N43" s="49">
        <f>IF('[1]Weekday Current vs Hist'!$J$2="East",AVERAGE(N21:N24),AVERAGE(N20:N23))</f>
        <v>0.98294037878204787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x14ac:dyDescent="0.25">
      <c r="A44" s="15" t="s">
        <v>17</v>
      </c>
      <c r="C44" s="49">
        <f>IF('[1]Weekday Current vs Hist'!$J$2="East",AVERAGE(C25:C28),AVERAGE(C24:C27))</f>
        <v>1.0592931903652694</v>
      </c>
      <c r="D44" s="49">
        <f>IF('[1]Weekday Current vs Hist'!$J$2="East",AVERAGE(D25:D28),AVERAGE(D24:D27))</f>
        <v>1.0530775294770576</v>
      </c>
      <c r="E44" s="49">
        <f>IF('[1]Weekday Current vs Hist'!$J$2="East",AVERAGE(E25:E28),AVERAGE(E24:E27))</f>
        <v>1.0805885676452938</v>
      </c>
      <c r="F44" s="49">
        <f>IF('[1]Weekday Current vs Hist'!$J$2="East",AVERAGE(F25:F28),AVERAGE(F24:F27))</f>
        <v>1.0551401726779883</v>
      </c>
      <c r="G44" s="49">
        <f>IF('[1]Weekday Current vs Hist'!$J$2="East",AVERAGE(G25:G28),AVERAGE(G24:G27))</f>
        <v>1.0070698678121488</v>
      </c>
      <c r="H44" s="49">
        <f>IF('[1]Weekday Current vs Hist'!$J$2="East",AVERAGE(H25:H28),AVERAGE(H24:H27))</f>
        <v>0.9770338338672907</v>
      </c>
      <c r="I44" s="49">
        <f>IF('[1]Weekday Current vs Hist'!$J$2="East",AVERAGE(I25:I28),AVERAGE(I24:I27))</f>
        <v>0.95120787910656879</v>
      </c>
      <c r="J44" s="49">
        <f>IF('[1]Weekday Current vs Hist'!$J$2="East",AVERAGE(J25:J28),AVERAGE(J24:J27))</f>
        <v>0.98296158682471946</v>
      </c>
      <c r="K44" s="49">
        <f>IF('[1]Weekday Current vs Hist'!$J$2="East",AVERAGE(K25:K28),AVERAGE(K24:K27))</f>
        <v>1.0463101146253564</v>
      </c>
      <c r="L44" s="49">
        <f>IF('[1]Weekday Current vs Hist'!$J$2="East",AVERAGE(L25:L28),AVERAGE(L24:L27))</f>
        <v>1.0976350159763011</v>
      </c>
      <c r="M44" s="49">
        <f>IF('[1]Weekday Current vs Hist'!$J$2="East",AVERAGE(M25:M28),AVERAGE(M24:M27))</f>
        <v>1.0876684068013036</v>
      </c>
      <c r="N44" s="49">
        <f>IF('[1]Weekday Current vs Hist'!$J$2="East",AVERAGE(N25:N28),AVERAGE(N24:N27))</f>
        <v>1.1254906090673757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x14ac:dyDescent="0.25"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x14ac:dyDescent="0.25">
      <c r="A46" s="54" t="s">
        <v>27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x14ac:dyDescent="0.25"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x14ac:dyDescent="0.25"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7:28" x14ac:dyDescent="0.25"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7:28" x14ac:dyDescent="0.25"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7:28" x14ac:dyDescent="0.25"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</sheetData>
  <mergeCells count="3">
    <mergeCell ref="A31:C31"/>
    <mergeCell ref="A46:N46"/>
    <mergeCell ref="P4:R4"/>
  </mergeCells>
  <printOptions verticalCentered="1"/>
  <pageMargins left="0.5" right="0.5" top="0.5" bottom="0.5" header="0.5" footer="0.5"/>
  <pageSetup scale="82" orientation="landscape" verticalDpi="0" r:id="rId1"/>
  <headerFooter alignWithMargins="0">
    <oddFooter>&amp;LDate - 06/10/01&amp;CFile - 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workbookViewId="0">
      <selection activeCell="A20" sqref="A20"/>
    </sheetView>
  </sheetViews>
  <sheetFormatPr defaultRowHeight="13.2" x14ac:dyDescent="0.25"/>
  <cols>
    <col min="2" max="2" width="1.44140625" customWidth="1"/>
  </cols>
  <sheetData>
    <row r="1" spans="1:18" ht="17.399999999999999" x14ac:dyDescent="0.3">
      <c r="A1" s="17" t="str">
        <f>CONCATENATE("Weekend 2000 - ",'[1]Weekday Current vs Hist'!$J$3,"  - Historical Price Relationship")</f>
        <v>Weekend 2000 - NP 15  - Historical Price Relationship</v>
      </c>
      <c r="B1" s="2"/>
    </row>
    <row r="2" spans="1:18" s="5" customFormat="1" x14ac:dyDescent="0.25">
      <c r="A2" s="2"/>
      <c r="B2" s="2"/>
    </row>
    <row r="3" spans="1:18" s="5" customFormat="1" ht="14.4" thickBot="1" x14ac:dyDescent="0.3">
      <c r="A3" s="19" t="s">
        <v>29</v>
      </c>
      <c r="B3" s="2"/>
    </row>
    <row r="4" spans="1:18" ht="13.8" thickBot="1" x14ac:dyDescent="0.3">
      <c r="C4" s="26">
        <v>36526</v>
      </c>
      <c r="D4" s="26">
        <v>36557</v>
      </c>
      <c r="E4" s="26">
        <v>36586</v>
      </c>
      <c r="F4" s="26">
        <v>36617</v>
      </c>
      <c r="G4" s="26">
        <v>36647</v>
      </c>
      <c r="H4" s="26">
        <v>36678</v>
      </c>
      <c r="I4" s="26">
        <v>36708</v>
      </c>
      <c r="J4" s="26">
        <v>36739</v>
      </c>
      <c r="K4" s="26">
        <v>36770</v>
      </c>
      <c r="L4" s="26">
        <v>36800</v>
      </c>
      <c r="M4" s="26">
        <v>36831</v>
      </c>
      <c r="N4" s="26">
        <v>36861</v>
      </c>
      <c r="P4" s="55" t="s">
        <v>35</v>
      </c>
      <c r="Q4" s="56"/>
      <c r="R4" s="57"/>
    </row>
    <row r="5" spans="1:18" x14ac:dyDescent="0.25">
      <c r="A5" s="7" t="s">
        <v>26</v>
      </c>
      <c r="B5" s="7"/>
      <c r="Q5" s="7" t="s">
        <v>34</v>
      </c>
      <c r="R5" s="7" t="s">
        <v>24</v>
      </c>
    </row>
    <row r="6" spans="1:18" x14ac:dyDescent="0.25">
      <c r="A6" s="9">
        <v>100</v>
      </c>
      <c r="B6" s="6"/>
      <c r="C6" s="18">
        <v>1.0092870811356911</v>
      </c>
      <c r="D6" s="18">
        <v>0.97702711231539785</v>
      </c>
      <c r="E6" s="18">
        <v>1.004442620429238</v>
      </c>
      <c r="F6" s="18">
        <v>1.049778036965511</v>
      </c>
      <c r="G6" s="18">
        <v>1.1220243142667867</v>
      </c>
      <c r="H6" s="18">
        <v>1.0887287909619514</v>
      </c>
      <c r="I6" s="18">
        <v>1.0962087627060979</v>
      </c>
      <c r="J6" s="18">
        <v>1.0385940071673136</v>
      </c>
      <c r="K6" s="18">
        <v>1.1036113107216949</v>
      </c>
      <c r="L6" s="18">
        <v>1.0290708942839772</v>
      </c>
      <c r="M6" s="18">
        <v>1.0144938968963284</v>
      </c>
      <c r="N6" s="18">
        <v>1.0152909449640364</v>
      </c>
      <c r="P6" s="28" t="s">
        <v>0</v>
      </c>
      <c r="Q6" s="29">
        <f>IF('[1]Weekday Current vs Hist'!$J$2="East",AVERAGE(C13:C28),AVERAGE(C12:C27))</f>
        <v>1.0000000000000002</v>
      </c>
      <c r="R6" s="48">
        <f>IF('[1]Weekday Current vs Hist'!$J$2="East",AVERAGE(C6:C12,C29),AVERAGE(C6:C11,C28:C29))</f>
        <v>0.99999999999999978</v>
      </c>
    </row>
    <row r="7" spans="1:18" x14ac:dyDescent="0.25">
      <c r="A7" s="9">
        <v>200</v>
      </c>
      <c r="B7" s="6"/>
      <c r="C7" s="18">
        <v>0.91758331378366553</v>
      </c>
      <c r="D7" s="18">
        <v>0.9280671258766231</v>
      </c>
      <c r="E7" s="18">
        <v>0.88689867636411845</v>
      </c>
      <c r="F7" s="18">
        <v>0.89939230577820739</v>
      </c>
      <c r="G7" s="18">
        <v>0.92722133045819488</v>
      </c>
      <c r="H7" s="18">
        <v>0.89669674655366005</v>
      </c>
      <c r="I7" s="18">
        <v>0.93255795085361615</v>
      </c>
      <c r="J7" s="18">
        <v>0.94140134438078171</v>
      </c>
      <c r="K7" s="18">
        <v>0.96120462305123977</v>
      </c>
      <c r="L7" s="18">
        <v>0.9364235979769252</v>
      </c>
      <c r="M7" s="18">
        <v>0.90227653317739098</v>
      </c>
      <c r="N7" s="18">
        <v>0.93568462125416629</v>
      </c>
      <c r="P7" s="28" t="s">
        <v>1</v>
      </c>
      <c r="Q7" s="29">
        <f>IF('[1]Weekday Current vs Hist'!$J$2="East",AVERAGE(D13:D28),AVERAGE(D12:D27))</f>
        <v>0.99999999999999989</v>
      </c>
      <c r="R7" s="48">
        <f>IF('[1]Weekday Current vs Hist'!$J$2="East",AVERAGE(D6:D12,D29),AVERAGE(D6:D11,D28:D29))</f>
        <v>1.0000000000000007</v>
      </c>
    </row>
    <row r="8" spans="1:18" x14ac:dyDescent="0.25">
      <c r="A8" s="9">
        <v>300</v>
      </c>
      <c r="B8" s="6"/>
      <c r="C8" s="18">
        <v>0.87105061316965893</v>
      </c>
      <c r="D8" s="18">
        <v>0.8925406931810812</v>
      </c>
      <c r="E8" s="18">
        <v>0.81020746498575069</v>
      </c>
      <c r="F8" s="18">
        <v>0.76052821614911958</v>
      </c>
      <c r="G8" s="18">
        <v>0.78284837415245423</v>
      </c>
      <c r="H8" s="18">
        <v>0.79620677622806846</v>
      </c>
      <c r="I8" s="18">
        <v>0.84255359511027572</v>
      </c>
      <c r="J8" s="18">
        <v>0.82802766687041685</v>
      </c>
      <c r="K8" s="18">
        <v>0.84160099563037127</v>
      </c>
      <c r="L8" s="18">
        <v>0.89656961390660472</v>
      </c>
      <c r="M8" s="18">
        <v>0.82615824534178295</v>
      </c>
      <c r="N8" s="18">
        <v>0.88032436532898917</v>
      </c>
      <c r="P8" s="28" t="s">
        <v>2</v>
      </c>
      <c r="Q8" s="29">
        <f>IF('[1]Weekday Current vs Hist'!$J$2="East",AVERAGE(E13:E28),AVERAGE(E12:E27))</f>
        <v>1</v>
      </c>
      <c r="R8" s="48">
        <f>IF('[1]Weekday Current vs Hist'!$J$2="East",AVERAGE(E6:E12,E29),AVERAGE(E6:E11,E28:E29))</f>
        <v>1.0000000000000004</v>
      </c>
    </row>
    <row r="9" spans="1:18" x14ac:dyDescent="0.25">
      <c r="A9" s="9">
        <v>400</v>
      </c>
      <c r="B9" s="6"/>
      <c r="C9" s="18">
        <v>0.85725530838680108</v>
      </c>
      <c r="D9" s="18">
        <v>0.89405847316723075</v>
      </c>
      <c r="E9" s="18">
        <v>0.81716279668567682</v>
      </c>
      <c r="F9" s="18">
        <v>0.77929332306399635</v>
      </c>
      <c r="G9" s="18">
        <v>0.74851408104120176</v>
      </c>
      <c r="H9" s="18">
        <v>0.75007816984420883</v>
      </c>
      <c r="I9" s="18">
        <v>0.82542256252167645</v>
      </c>
      <c r="J9" s="18">
        <v>0.80822674307698439</v>
      </c>
      <c r="K9" s="18">
        <v>0.81795127068490048</v>
      </c>
      <c r="L9" s="18">
        <v>0.88037677879676701</v>
      </c>
      <c r="M9" s="18">
        <v>0.82130380403632885</v>
      </c>
      <c r="N9" s="18">
        <v>0.88352034885044395</v>
      </c>
      <c r="P9" s="28" t="s">
        <v>3</v>
      </c>
      <c r="Q9" s="29">
        <f>IF('[1]Weekday Current vs Hist'!$J$2="East",AVERAGE(F13:F28),AVERAGE(F12:F27))</f>
        <v>1.0000000000000002</v>
      </c>
      <c r="R9" s="48">
        <f>IF('[1]Weekday Current vs Hist'!$J$2="East",AVERAGE(F6:F12,F29),AVERAGE(F6:F11,F28:F29))</f>
        <v>1</v>
      </c>
    </row>
    <row r="10" spans="1:18" x14ac:dyDescent="0.25">
      <c r="A10" s="9">
        <v>500</v>
      </c>
      <c r="B10" s="6"/>
      <c r="C10" s="18">
        <v>0.93008766526304987</v>
      </c>
      <c r="D10" s="18">
        <v>0.95092083910658998</v>
      </c>
      <c r="E10" s="18">
        <v>0.93759837714255279</v>
      </c>
      <c r="F10" s="18">
        <v>0.82783597551887556</v>
      </c>
      <c r="G10" s="18">
        <v>0.78579375455231126</v>
      </c>
      <c r="H10" s="18">
        <v>0.73650159067605037</v>
      </c>
      <c r="I10" s="18">
        <v>0.82066761081820661</v>
      </c>
      <c r="J10" s="18">
        <v>0.83447688956037491</v>
      </c>
      <c r="K10" s="18">
        <v>0.85990796633642175</v>
      </c>
      <c r="L10" s="18">
        <v>0.90763850066096807</v>
      </c>
      <c r="M10" s="18">
        <v>0.92478406090294363</v>
      </c>
      <c r="N10" s="18">
        <v>0.9323194063468867</v>
      </c>
      <c r="P10" s="28" t="s">
        <v>4</v>
      </c>
      <c r="Q10" s="29">
        <f>IF('[1]Weekday Current vs Hist'!$J$2="East",AVERAGE(G13:G28),AVERAGE(G12:G27))</f>
        <v>1</v>
      </c>
      <c r="R10" s="48">
        <f>IF('[1]Weekday Current vs Hist'!$J$2="East",AVERAGE(G6:G12,G29),AVERAGE(G6:G11,G28:G29))</f>
        <v>1.0000000000000002</v>
      </c>
    </row>
    <row r="11" spans="1:18" x14ac:dyDescent="0.25">
      <c r="A11" s="9">
        <v>600</v>
      </c>
      <c r="B11" s="6"/>
      <c r="C11" s="18">
        <v>1.0736842114847405</v>
      </c>
      <c r="D11" s="18">
        <v>1.0900895535663031</v>
      </c>
      <c r="E11" s="18">
        <v>1.1250128568115974</v>
      </c>
      <c r="F11" s="18">
        <v>1.0207249768428694</v>
      </c>
      <c r="G11" s="18">
        <v>0.92729384011086968</v>
      </c>
      <c r="H11" s="18">
        <v>0.74954520229789168</v>
      </c>
      <c r="I11" s="18">
        <v>0.82417173766892982</v>
      </c>
      <c r="J11" s="18">
        <v>0.97389748322144287</v>
      </c>
      <c r="K11" s="18">
        <v>0.9891513297231328</v>
      </c>
      <c r="L11" s="18">
        <v>1.0448924968269133</v>
      </c>
      <c r="M11" s="18">
        <v>1.1410694437771882</v>
      </c>
      <c r="N11" s="18">
        <v>1.0455985471245108</v>
      </c>
      <c r="P11" s="28" t="s">
        <v>5</v>
      </c>
      <c r="Q11" s="29">
        <f>IF('[1]Weekday Current vs Hist'!$J$2="East",AVERAGE(H13:H28),AVERAGE(H12:H27))</f>
        <v>1</v>
      </c>
      <c r="R11" s="48">
        <f>IF('[1]Weekday Current vs Hist'!$J$2="East",AVERAGE(H6:H12,H29),AVERAGE(H6:H11,H28:H29))</f>
        <v>1.0000000000000007</v>
      </c>
    </row>
    <row r="12" spans="1:18" x14ac:dyDescent="0.25">
      <c r="A12" s="9">
        <v>700</v>
      </c>
      <c r="B12" s="6"/>
      <c r="C12" s="18">
        <v>0.7484406681458986</v>
      </c>
      <c r="D12" s="18">
        <v>0.81938066069865134</v>
      </c>
      <c r="E12" s="18">
        <v>0.75814858418611086</v>
      </c>
      <c r="F12" s="18">
        <v>0.7812697165139223</v>
      </c>
      <c r="G12" s="18">
        <v>0.50438868251127467</v>
      </c>
      <c r="H12" s="18">
        <v>0.38555610595483736</v>
      </c>
      <c r="I12" s="18">
        <v>0.36798224877405056</v>
      </c>
      <c r="J12" s="18">
        <v>0.41634684297629981</v>
      </c>
      <c r="K12" s="18">
        <v>0.54499782834435595</v>
      </c>
      <c r="L12" s="18">
        <v>0.74146099821611622</v>
      </c>
      <c r="M12" s="18">
        <v>0.78230642269900275</v>
      </c>
      <c r="N12" s="18">
        <v>0.79964376177745888</v>
      </c>
      <c r="P12" s="28" t="s">
        <v>6</v>
      </c>
      <c r="Q12" s="29">
        <f>IF('[1]Weekday Current vs Hist'!$J$2="East",AVERAGE(I13:I28),AVERAGE(I12:I27))</f>
        <v>1.0000000000000002</v>
      </c>
      <c r="R12" s="48">
        <f>IF('[1]Weekday Current vs Hist'!$J$2="East",AVERAGE(I6:I12,I29),AVERAGE(I6:I11,I28:I29))</f>
        <v>1</v>
      </c>
    </row>
    <row r="13" spans="1:18" x14ac:dyDescent="0.25">
      <c r="A13" s="9">
        <v>800</v>
      </c>
      <c r="B13" s="6"/>
      <c r="C13" s="18">
        <v>0.86362231089870678</v>
      </c>
      <c r="D13" s="18">
        <v>0.93440165218841709</v>
      </c>
      <c r="E13" s="18">
        <v>0.86872273681374812</v>
      </c>
      <c r="F13" s="18">
        <v>0.88818331185544741</v>
      </c>
      <c r="G13" s="18">
        <v>0.73262773225957234</v>
      </c>
      <c r="H13" s="18">
        <v>0.5190091240353546</v>
      </c>
      <c r="I13" s="18">
        <v>0.50544847880259736</v>
      </c>
      <c r="J13" s="18">
        <v>0.52795213655708451</v>
      </c>
      <c r="K13" s="18">
        <v>0.66229556234624742</v>
      </c>
      <c r="L13" s="18">
        <v>0.72707026587418089</v>
      </c>
      <c r="M13" s="18">
        <v>0.87702264707145727</v>
      </c>
      <c r="N13" s="18">
        <v>0.87547790809891057</v>
      </c>
      <c r="P13" s="28" t="s">
        <v>7</v>
      </c>
      <c r="Q13" s="29">
        <f>IF('[1]Weekday Current vs Hist'!$J$2="East",AVERAGE(J13:J28),AVERAGE(J12:J27))</f>
        <v>1</v>
      </c>
      <c r="R13" s="48">
        <f>IF('[1]Weekday Current vs Hist'!$J$2="East",AVERAGE(J6:J12,J29),AVERAGE(J6:J11,J28:J29))</f>
        <v>1</v>
      </c>
    </row>
    <row r="14" spans="1:18" x14ac:dyDescent="0.25">
      <c r="A14" s="9">
        <v>900</v>
      </c>
      <c r="B14" s="6"/>
      <c r="C14" s="18">
        <v>0.97864561386617066</v>
      </c>
      <c r="D14" s="18">
        <v>0.9997731984047542</v>
      </c>
      <c r="E14" s="18">
        <v>0.96501426210904973</v>
      </c>
      <c r="F14" s="18">
        <v>0.99320869513784771</v>
      </c>
      <c r="G14" s="18">
        <v>0.92496030711677157</v>
      </c>
      <c r="H14" s="18">
        <v>0.71267746254618203</v>
      </c>
      <c r="I14" s="18">
        <v>0.67811630990541105</v>
      </c>
      <c r="J14" s="18">
        <v>0.719333773564797</v>
      </c>
      <c r="K14" s="18">
        <v>0.78856643483458899</v>
      </c>
      <c r="L14" s="18">
        <v>0.75512709886492135</v>
      </c>
      <c r="M14" s="18">
        <v>0.91804685292349952</v>
      </c>
      <c r="N14" s="18">
        <v>0.97926033762249443</v>
      </c>
      <c r="P14" s="28" t="s">
        <v>8</v>
      </c>
      <c r="Q14" s="29">
        <f>IF('[1]Weekday Current vs Hist'!$J$2="East",AVERAGE(K13:K28),AVERAGE(K12:K27))</f>
        <v>1</v>
      </c>
      <c r="R14" s="48">
        <f>IF('[1]Weekday Current vs Hist'!$J$2="East",AVERAGE(K6:K12,K29),AVERAGE(K6:K11,K28:K29))</f>
        <v>0.99999999999999989</v>
      </c>
    </row>
    <row r="15" spans="1:18" x14ac:dyDescent="0.25">
      <c r="A15" s="9">
        <v>1000</v>
      </c>
      <c r="B15" s="6"/>
      <c r="C15" s="18">
        <v>1.0034701916699438</v>
      </c>
      <c r="D15" s="18">
        <v>1.0244664183015582</v>
      </c>
      <c r="E15" s="18">
        <v>1.0177176732829223</v>
      </c>
      <c r="F15" s="18">
        <v>1.0429666781990976</v>
      </c>
      <c r="G15" s="18">
        <v>1.0238993316256344</v>
      </c>
      <c r="H15" s="18">
        <v>0.86037067773017983</v>
      </c>
      <c r="I15" s="18">
        <v>0.8011184793314744</v>
      </c>
      <c r="J15" s="18">
        <v>0.84610298029173403</v>
      </c>
      <c r="K15" s="18">
        <v>0.85452925715024775</v>
      </c>
      <c r="L15" s="18">
        <v>0.87703849086724739</v>
      </c>
      <c r="M15" s="18">
        <v>0.9368396072497942</v>
      </c>
      <c r="N15" s="18">
        <v>0.9995480452089478</v>
      </c>
      <c r="P15" s="28" t="s">
        <v>9</v>
      </c>
      <c r="Q15" s="29">
        <f>IF('[1]Weekday Current vs Hist'!$J$2="East",AVERAGE(L13:L28),AVERAGE(L12:L27))</f>
        <v>1.0000000000000002</v>
      </c>
      <c r="R15" s="48">
        <f>IF('[1]Weekday Current vs Hist'!$J$2="East",AVERAGE(L6:L12,L29),AVERAGE(L6:L11,L28:L29))</f>
        <v>1.0000000000000002</v>
      </c>
    </row>
    <row r="16" spans="1:18" x14ac:dyDescent="0.25">
      <c r="A16" s="9">
        <v>1100</v>
      </c>
      <c r="B16" s="6"/>
      <c r="C16" s="18">
        <v>1.0240590019341871</v>
      </c>
      <c r="D16" s="18">
        <v>1.0336029186592803</v>
      </c>
      <c r="E16" s="18">
        <v>1.0440003316174711</v>
      </c>
      <c r="F16" s="18">
        <v>1.0759394519391785</v>
      </c>
      <c r="G16" s="18">
        <v>1.0560277846126145</v>
      </c>
      <c r="H16" s="18">
        <v>1.0214757714133651</v>
      </c>
      <c r="I16" s="18">
        <v>0.93482807827523517</v>
      </c>
      <c r="J16" s="18">
        <v>0.96418694167959218</v>
      </c>
      <c r="K16" s="18">
        <v>1.0033648762317227</v>
      </c>
      <c r="L16" s="18">
        <v>0.98520499946933859</v>
      </c>
      <c r="M16" s="18">
        <v>0.97170493617927478</v>
      </c>
      <c r="N16" s="18">
        <v>0.99667872096612964</v>
      </c>
      <c r="P16" s="28" t="s">
        <v>10</v>
      </c>
      <c r="Q16" s="29">
        <f>IF('[1]Weekday Current vs Hist'!$J$2="East",AVERAGE(M13:M28),AVERAGE(M12:M27))</f>
        <v>1.0000000000000002</v>
      </c>
      <c r="R16" s="48">
        <f>IF('[1]Weekday Current vs Hist'!$J$2="East",AVERAGE(M6:M12,M29),AVERAGE(M6:M11,M28:M29))</f>
        <v>1</v>
      </c>
    </row>
    <row r="17" spans="1:18" x14ac:dyDescent="0.25">
      <c r="A17" s="9">
        <v>1200</v>
      </c>
      <c r="B17" s="6"/>
      <c r="C17" s="18">
        <v>1.0118468757956585</v>
      </c>
      <c r="D17" s="18">
        <v>1.0212664738770798</v>
      </c>
      <c r="E17" s="18">
        <v>1.035116349494859</v>
      </c>
      <c r="F17" s="18">
        <v>1.0707503248402985</v>
      </c>
      <c r="G17" s="18">
        <v>1.0647112255278517</v>
      </c>
      <c r="H17" s="18">
        <v>1.0680247574196176</v>
      </c>
      <c r="I17" s="18">
        <v>1.0350191809238452</v>
      </c>
      <c r="J17" s="18">
        <v>1.0423496031354107</v>
      </c>
      <c r="K17" s="18">
        <v>1.0584215079195931</v>
      </c>
      <c r="L17" s="18">
        <v>0.98066303004290212</v>
      </c>
      <c r="M17" s="18">
        <v>0.945574316288601</v>
      </c>
      <c r="N17" s="18">
        <v>0.9859140541240633</v>
      </c>
      <c r="P17" s="28" t="s">
        <v>11</v>
      </c>
      <c r="Q17" s="29">
        <f>IF('[1]Weekday Current vs Hist'!$J$2="East",AVERAGE(N13:N28),AVERAGE(N12:N27))</f>
        <v>1.0000000000000002</v>
      </c>
      <c r="R17" s="48">
        <f>IF('[1]Weekday Current vs Hist'!$J$2="East",AVERAGE(N6:N12,N29),AVERAGE(N6:N11,N28:N29))</f>
        <v>1.0000000000000002</v>
      </c>
    </row>
    <row r="18" spans="1:18" x14ac:dyDescent="0.25">
      <c r="A18" s="9">
        <v>1300</v>
      </c>
      <c r="B18" s="6"/>
      <c r="C18" s="18">
        <v>0.99741427797166682</v>
      </c>
      <c r="D18" s="18">
        <v>0.99367200983968473</v>
      </c>
      <c r="E18" s="18">
        <v>1.0232500037091461</v>
      </c>
      <c r="F18" s="18">
        <v>1.0238349080912963</v>
      </c>
      <c r="G18" s="18">
        <v>1.0709185255968414</v>
      </c>
      <c r="H18" s="18">
        <v>1.1056066104066702</v>
      </c>
      <c r="I18" s="18">
        <v>1.1301526556632908</v>
      </c>
      <c r="J18" s="18">
        <v>1.1646329758712131</v>
      </c>
      <c r="K18" s="18">
        <v>1.1153287873495432</v>
      </c>
      <c r="L18" s="18">
        <v>1.0231026199601616</v>
      </c>
      <c r="M18" s="18">
        <v>0.9038857594411609</v>
      </c>
      <c r="N18" s="18">
        <v>0.97074046319974006</v>
      </c>
    </row>
    <row r="19" spans="1:18" x14ac:dyDescent="0.25">
      <c r="A19" s="9">
        <v>1400</v>
      </c>
      <c r="B19" s="6"/>
      <c r="C19" s="18">
        <v>0.96219575515147682</v>
      </c>
      <c r="D19" s="18">
        <v>0.98079143654994849</v>
      </c>
      <c r="E19" s="18">
        <v>1.0112849176913765</v>
      </c>
      <c r="F19" s="18">
        <v>1.0179437220164096</v>
      </c>
      <c r="G19" s="18">
        <v>1.0725541890213872</v>
      </c>
      <c r="H19" s="18">
        <v>1.1770539990756794</v>
      </c>
      <c r="I19" s="18">
        <v>1.1804472421259087</v>
      </c>
      <c r="J19" s="18">
        <v>1.1820054950174386</v>
      </c>
      <c r="K19" s="18">
        <v>1.1432433938072184</v>
      </c>
      <c r="L19" s="18">
        <v>1.0744836733329364</v>
      </c>
      <c r="M19" s="18">
        <v>0.87916979658196426</v>
      </c>
      <c r="N19" s="18">
        <v>0.92336587833334549</v>
      </c>
    </row>
    <row r="20" spans="1:18" x14ac:dyDescent="0.25">
      <c r="A20" s="9">
        <v>1500</v>
      </c>
      <c r="B20" s="6"/>
      <c r="C20" s="18">
        <v>0.93306140164750573</v>
      </c>
      <c r="D20" s="18">
        <v>0.94265919156414746</v>
      </c>
      <c r="E20" s="18">
        <v>0.96910032402787394</v>
      </c>
      <c r="F20" s="18">
        <v>1.00034687570148</v>
      </c>
      <c r="G20" s="18">
        <v>1.0708785406801709</v>
      </c>
      <c r="H20" s="18">
        <v>1.2187322421374369</v>
      </c>
      <c r="I20" s="18">
        <v>1.2753198444618801</v>
      </c>
      <c r="J20" s="18">
        <v>1.2806537183140689</v>
      </c>
      <c r="K20" s="18">
        <v>1.1482227776712814</v>
      </c>
      <c r="L20" s="18">
        <v>1.0782358024054162</v>
      </c>
      <c r="M20" s="18">
        <v>0.85400262510183089</v>
      </c>
      <c r="N20" s="18">
        <v>0.83852628993072975</v>
      </c>
    </row>
    <row r="21" spans="1:18" x14ac:dyDescent="0.25">
      <c r="A21" s="9">
        <v>1600</v>
      </c>
      <c r="B21" s="6"/>
      <c r="C21" s="18">
        <v>0.88338611055098359</v>
      </c>
      <c r="D21" s="18">
        <v>0.92511684301939801</v>
      </c>
      <c r="E21" s="18">
        <v>0.92849943063326468</v>
      </c>
      <c r="F21" s="18">
        <v>0.97372412197819913</v>
      </c>
      <c r="G21" s="18">
        <v>1.0842259686984406</v>
      </c>
      <c r="H21" s="18">
        <v>1.2640240737613673</v>
      </c>
      <c r="I21" s="18">
        <v>1.2787043846651294</v>
      </c>
      <c r="J21" s="18">
        <v>1.2813828050892886</v>
      </c>
      <c r="K21" s="18">
        <v>1.1573183824161877</v>
      </c>
      <c r="L21" s="18">
        <v>1.072598405645852</v>
      </c>
      <c r="M21" s="18">
        <v>0.8372750278164337</v>
      </c>
      <c r="N21" s="18">
        <v>0.81530616928853772</v>
      </c>
    </row>
    <row r="22" spans="1:18" x14ac:dyDescent="0.25">
      <c r="A22" s="9">
        <v>1700</v>
      </c>
      <c r="B22" s="6"/>
      <c r="C22" s="18">
        <v>0.97263905780762727</v>
      </c>
      <c r="D22" s="18">
        <v>0.95244062233967319</v>
      </c>
      <c r="E22" s="18">
        <v>0.93987519881663117</v>
      </c>
      <c r="F22" s="18">
        <v>0.95601602983844047</v>
      </c>
      <c r="G22" s="18">
        <v>1.0745812161857855</v>
      </c>
      <c r="H22" s="18">
        <v>1.305465424902823</v>
      </c>
      <c r="I22" s="18">
        <v>1.4306969395435065</v>
      </c>
      <c r="J22" s="18">
        <v>1.2675473963499784</v>
      </c>
      <c r="K22" s="18">
        <v>1.1503941769800377</v>
      </c>
      <c r="L22" s="18">
        <v>1.0875494349609045</v>
      </c>
      <c r="M22" s="18">
        <v>0.96382233119562855</v>
      </c>
      <c r="N22" s="18">
        <v>0.97723180752905492</v>
      </c>
    </row>
    <row r="23" spans="1:18" x14ac:dyDescent="0.25">
      <c r="A23" s="9">
        <v>1800</v>
      </c>
      <c r="B23" s="6"/>
      <c r="C23" s="18">
        <v>1.179294615267686</v>
      </c>
      <c r="D23" s="18">
        <v>1.0790348121162965</v>
      </c>
      <c r="E23" s="18">
        <v>1.0145923810349404</v>
      </c>
      <c r="F23" s="18">
        <v>0.95276711235761846</v>
      </c>
      <c r="G23" s="18">
        <v>1.0686257057422943</v>
      </c>
      <c r="H23" s="18">
        <v>1.1919619509010644</v>
      </c>
      <c r="I23" s="18">
        <v>1.3157221896556064</v>
      </c>
      <c r="J23" s="18">
        <v>1.2152562480920996</v>
      </c>
      <c r="K23" s="18">
        <v>1.145993861856899</v>
      </c>
      <c r="L23" s="18">
        <v>1.0892881003787449</v>
      </c>
      <c r="M23" s="18">
        <v>1.342140381645093</v>
      </c>
      <c r="N23" s="18">
        <v>1.2182611549266451</v>
      </c>
    </row>
    <row r="24" spans="1:18" x14ac:dyDescent="0.25">
      <c r="A24" s="9">
        <v>1900</v>
      </c>
      <c r="B24" s="6"/>
      <c r="C24" s="18">
        <v>1.1904995740024644</v>
      </c>
      <c r="D24" s="18">
        <v>1.1225743985794261</v>
      </c>
      <c r="E24" s="18">
        <v>1.171921045713725</v>
      </c>
      <c r="F24" s="18">
        <v>0.98170528286129766</v>
      </c>
      <c r="G24" s="18">
        <v>1.0390711211740213</v>
      </c>
      <c r="H24" s="18">
        <v>1.0790476962364717</v>
      </c>
      <c r="I24" s="18">
        <v>1.1455660278003108</v>
      </c>
      <c r="J24" s="18">
        <v>1.0871377954265911</v>
      </c>
      <c r="K24" s="18">
        <v>1.0791592448194465</v>
      </c>
      <c r="L24" s="18">
        <v>1.136963722771182</v>
      </c>
      <c r="M24" s="18">
        <v>1.3221685715915414</v>
      </c>
      <c r="N24" s="18">
        <v>1.2204544474601766</v>
      </c>
    </row>
    <row r="25" spans="1:18" x14ac:dyDescent="0.25">
      <c r="A25" s="9">
        <v>2000</v>
      </c>
      <c r="B25" s="6"/>
      <c r="C25" s="18">
        <v>1.1355494672917255</v>
      </c>
      <c r="D25" s="18">
        <v>1.0931382725520282</v>
      </c>
      <c r="E25" s="18">
        <v>1.1559777143769525</v>
      </c>
      <c r="F25" s="18">
        <v>1.0631596076493208</v>
      </c>
      <c r="G25" s="18">
        <v>1.0505246881113819</v>
      </c>
      <c r="H25" s="18">
        <v>1.0053659479699135</v>
      </c>
      <c r="I25" s="18">
        <v>0.97444192209202385</v>
      </c>
      <c r="J25" s="18">
        <v>0.99766791618718531</v>
      </c>
      <c r="K25" s="18">
        <v>1.1207334014738188</v>
      </c>
      <c r="L25" s="18">
        <v>1.2048502400682453</v>
      </c>
      <c r="M25" s="18">
        <v>1.2677297326843044</v>
      </c>
      <c r="N25" s="18">
        <v>1.1533694146970346</v>
      </c>
    </row>
    <row r="26" spans="1:18" x14ac:dyDescent="0.25">
      <c r="A26" s="9">
        <v>2100</v>
      </c>
      <c r="B26" s="6"/>
      <c r="C26" s="18">
        <v>1.0883465703176625</v>
      </c>
      <c r="D26" s="18">
        <v>1.0540856662840108</v>
      </c>
      <c r="E26" s="18">
        <v>1.0882151658916632</v>
      </c>
      <c r="F26" s="18">
        <v>1.1337511937562839</v>
      </c>
      <c r="G26" s="18">
        <v>1.1302896858237772</v>
      </c>
      <c r="H26" s="18">
        <v>1.0833876409160328</v>
      </c>
      <c r="I26" s="18">
        <v>1.0030153616853852</v>
      </c>
      <c r="J26" s="18">
        <v>1.0442333977440388</v>
      </c>
      <c r="K26" s="18">
        <v>1.0744561785330879</v>
      </c>
      <c r="L26" s="18">
        <v>1.1613635110554288</v>
      </c>
      <c r="M26" s="18">
        <v>1.1438497092697759</v>
      </c>
      <c r="N26" s="18">
        <v>1.1316838847010491</v>
      </c>
    </row>
    <row r="27" spans="1:18" x14ac:dyDescent="0.25">
      <c r="A27" s="9">
        <v>2200</v>
      </c>
      <c r="B27" s="6"/>
      <c r="C27" s="18">
        <v>1.0275285076806362</v>
      </c>
      <c r="D27" s="18">
        <v>1.0235954250256447</v>
      </c>
      <c r="E27" s="18">
        <v>1.008563880600265</v>
      </c>
      <c r="F27" s="18">
        <v>1.0444329672638668</v>
      </c>
      <c r="G27" s="18">
        <v>1.0317152953121793</v>
      </c>
      <c r="H27" s="18">
        <v>1.0022405145930045</v>
      </c>
      <c r="I27" s="18">
        <v>0.9434206562943479</v>
      </c>
      <c r="J27" s="18">
        <v>0.96320997370317873</v>
      </c>
      <c r="K27" s="18">
        <v>0.95297432826572293</v>
      </c>
      <c r="L27" s="18">
        <v>1.0049996060864255</v>
      </c>
      <c r="M27" s="18">
        <v>1.0544612822606385</v>
      </c>
      <c r="N27" s="18">
        <v>1.1145376621356822</v>
      </c>
    </row>
    <row r="28" spans="1:18" x14ac:dyDescent="0.25">
      <c r="A28" s="9">
        <v>2300</v>
      </c>
      <c r="B28" s="6"/>
      <c r="C28" s="18">
        <v>1.2513982044735537</v>
      </c>
      <c r="D28" s="18">
        <v>1.2138383553586016</v>
      </c>
      <c r="E28" s="18">
        <v>1.3120801614095312</v>
      </c>
      <c r="F28" s="18">
        <v>1.4824307402097989</v>
      </c>
      <c r="G28" s="18">
        <v>1.4948641313226996</v>
      </c>
      <c r="H28" s="18">
        <v>1.6947612523636451</v>
      </c>
      <c r="I28" s="18">
        <v>1.4768498899942832</v>
      </c>
      <c r="J28" s="18">
        <v>1.403159362541224</v>
      </c>
      <c r="K28" s="18">
        <v>1.2802759101421735</v>
      </c>
      <c r="L28" s="18">
        <v>1.2384962072689323</v>
      </c>
      <c r="M28" s="18">
        <v>1.2677179195933952</v>
      </c>
      <c r="N28" s="18">
        <v>1.1898426284850787</v>
      </c>
    </row>
    <row r="29" spans="1:18" x14ac:dyDescent="0.25">
      <c r="A29" s="9">
        <v>2400</v>
      </c>
      <c r="B29" s="6"/>
      <c r="C29" s="18">
        <v>1.0896536023028385</v>
      </c>
      <c r="D29" s="18">
        <v>1.0534578474281766</v>
      </c>
      <c r="E29" s="18">
        <v>1.1065970461715393</v>
      </c>
      <c r="F29" s="18">
        <v>1.1800164254716214</v>
      </c>
      <c r="G29" s="18">
        <v>1.2114401740954839</v>
      </c>
      <c r="H29" s="18">
        <v>1.287481471074529</v>
      </c>
      <c r="I29" s="18">
        <v>1.1815678903269136</v>
      </c>
      <c r="J29" s="18">
        <v>1.172216503181462</v>
      </c>
      <c r="K29" s="18">
        <v>1.1462965937100644</v>
      </c>
      <c r="L29" s="18">
        <v>1.0665319102789144</v>
      </c>
      <c r="M29" s="18">
        <v>1.1021960962746415</v>
      </c>
      <c r="N29" s="18">
        <v>1.1174191376458895</v>
      </c>
    </row>
    <row r="31" spans="1:18" x14ac:dyDescent="0.25">
      <c r="A31" s="53" t="s">
        <v>47</v>
      </c>
      <c r="B31" s="53"/>
      <c r="C31" s="53"/>
    </row>
    <row r="32" spans="1:18" x14ac:dyDescent="0.25">
      <c r="C32" s="10" t="s">
        <v>48</v>
      </c>
      <c r="E32" t="str">
        <f>IF('[1]Weekday Current vs Hist'!$J$2="West","Monday through Saturday; Hours 7 through 22","Monday through Saturday; Hours 8 through 23")</f>
        <v>Monday through Saturday; Hours 7 through 22</v>
      </c>
    </row>
    <row r="33" spans="1:15" x14ac:dyDescent="0.25">
      <c r="C33" t="s">
        <v>49</v>
      </c>
      <c r="E33" t="str">
        <f>IF('[1]Weekday Current vs Hist'!$J$2="West","Monday through Sunday; Hours 1 through 6, and Hours 23 &amp; 24","Monday through Sunday; Hours 1 through 7, and Hours 24")</f>
        <v>Monday through Sunday; Hours 1 through 6, and Hours 23 &amp; 24</v>
      </c>
    </row>
    <row r="34" spans="1:15" x14ac:dyDescent="0.25">
      <c r="C34" t="s">
        <v>50</v>
      </c>
      <c r="E34" t="str">
        <f>IF('[1]Weekday Current vs Hist'!$J$2="West","Sunday; Hours 7 through 22","Sunday; Hours 8 through 23")</f>
        <v>Sunday; Hours 7 through 22</v>
      </c>
    </row>
    <row r="35" spans="1:15" ht="13.8" thickBo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7" spans="1:15" x14ac:dyDescent="0.25">
      <c r="C37" s="26">
        <v>36526</v>
      </c>
      <c r="D37" s="26">
        <v>36557</v>
      </c>
      <c r="E37" s="26">
        <v>36586</v>
      </c>
      <c r="F37" s="26">
        <v>36617</v>
      </c>
      <c r="G37" s="26">
        <v>36647</v>
      </c>
      <c r="H37" s="26">
        <v>36678</v>
      </c>
      <c r="I37" s="26">
        <v>36708</v>
      </c>
      <c r="J37" s="26">
        <v>36739</v>
      </c>
      <c r="K37" s="26">
        <v>36770</v>
      </c>
      <c r="L37" s="26">
        <v>36800</v>
      </c>
      <c r="M37" s="26">
        <v>36831</v>
      </c>
      <c r="N37" s="26">
        <v>36861</v>
      </c>
    </row>
    <row r="38" spans="1:15" ht="6.75" customHeight="1" x14ac:dyDescent="0.25">
      <c r="C38" s="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15" x14ac:dyDescent="0.25">
      <c r="A39" s="15" t="s">
        <v>18</v>
      </c>
      <c r="C39" s="49">
        <f>IF('[1]Weekday Current vs Hist'!$J$2="East",AVERAGE(C6:C8,C29),AVERAGE(C6:C7,C28:C29))</f>
        <v>1.0669805504239371</v>
      </c>
      <c r="D39" s="49">
        <f>IF('[1]Weekday Current vs Hist'!$J$2="East",AVERAGE(D6:D8,D29),AVERAGE(D6:D7,D28:D29))</f>
        <v>1.0430976102446998</v>
      </c>
      <c r="E39" s="49">
        <f>IF('[1]Weekday Current vs Hist'!$J$2="East",AVERAGE(E6:E8,E29),AVERAGE(E6:E7,E28:E29))</f>
        <v>1.0775046260936068</v>
      </c>
      <c r="F39" s="49">
        <f>IF('[1]Weekday Current vs Hist'!$J$2="East",AVERAGE(F6:F8,F29),AVERAGE(F6:F7,F28:F29))</f>
        <v>1.1529043771062848</v>
      </c>
      <c r="G39" s="49">
        <f>IF('[1]Weekday Current vs Hist'!$J$2="East",AVERAGE(G6:G8,G29),AVERAGE(G6:G7,G28:G29))</f>
        <v>1.1888874875357913</v>
      </c>
      <c r="H39" s="49">
        <f>IF('[1]Weekday Current vs Hist'!$J$2="East",AVERAGE(H6:H8,H29),AVERAGE(H6:H7,H28:H29))</f>
        <v>1.2419170652384464</v>
      </c>
      <c r="I39" s="49">
        <f>IF('[1]Weekday Current vs Hist'!$J$2="East",AVERAGE(I6:I8,I29),AVERAGE(I6:I7,I28:I29))</f>
        <v>1.1717961234702277</v>
      </c>
      <c r="J39" s="49">
        <f>IF('[1]Weekday Current vs Hist'!$J$2="East",AVERAGE(J6:J8,J29),AVERAGE(J6:J7,J28:J29))</f>
        <v>1.1388428043176955</v>
      </c>
      <c r="K39" s="49">
        <f>IF('[1]Weekday Current vs Hist'!$J$2="East",AVERAGE(K6:K8,K29),AVERAGE(K6:K7,K28:K29))</f>
        <v>1.1228471094062933</v>
      </c>
      <c r="L39" s="49">
        <f>IF('[1]Weekday Current vs Hist'!$J$2="East",AVERAGE(L6:L8,L29),AVERAGE(L6:L7,L28:L29))</f>
        <v>1.0676306524521872</v>
      </c>
      <c r="M39" s="49">
        <f>IF('[1]Weekday Current vs Hist'!$J$2="East",AVERAGE(M6:M8,M29),AVERAGE(M6:M7,M28:M29))</f>
        <v>1.0716711114854391</v>
      </c>
      <c r="N39" s="49">
        <f>IF('[1]Weekday Current vs Hist'!$J$2="East",AVERAGE(N6:N8,N29),AVERAGE(N6:N7,N28:N29))</f>
        <v>1.0645593330872927</v>
      </c>
    </row>
    <row r="40" spans="1:15" x14ac:dyDescent="0.25">
      <c r="A40" s="15" t="s">
        <v>19</v>
      </c>
      <c r="C40" s="49">
        <f>IF('[1]Weekday Current vs Hist'!$J$2="East",AVERAGE(C9:C12),AVERAGE(C8:C11))</f>
        <v>0.93301944957606253</v>
      </c>
      <c r="D40" s="49">
        <f>IF('[1]Weekday Current vs Hist'!$J$2="East",AVERAGE(D9:D12),AVERAGE(D8:D11))</f>
        <v>0.95690238975530129</v>
      </c>
      <c r="E40" s="49">
        <f>IF('[1]Weekday Current vs Hist'!$J$2="East",AVERAGE(E9:E12),AVERAGE(E8:E11))</f>
        <v>0.92249537390639436</v>
      </c>
      <c r="F40" s="49">
        <f>IF('[1]Weekday Current vs Hist'!$J$2="East",AVERAGE(F9:F12),AVERAGE(F8:F11))</f>
        <v>0.84709562289371521</v>
      </c>
      <c r="G40" s="49">
        <f>IF('[1]Weekday Current vs Hist'!$J$2="East",AVERAGE(G9:G12),AVERAGE(G8:G11))</f>
        <v>0.81111251246420912</v>
      </c>
      <c r="H40" s="49">
        <f>IF('[1]Weekday Current vs Hist'!$J$2="East",AVERAGE(H9:H12),AVERAGE(H8:H11))</f>
        <v>0.75808293476155486</v>
      </c>
      <c r="I40" s="49">
        <f>IF('[1]Weekday Current vs Hist'!$J$2="East",AVERAGE(I9:I12),AVERAGE(I8:I11))</f>
        <v>0.82820387652977212</v>
      </c>
      <c r="J40" s="49">
        <f>IF('[1]Weekday Current vs Hist'!$J$2="East",AVERAGE(J9:J12),AVERAGE(J8:J11))</f>
        <v>0.86115719568230475</v>
      </c>
      <c r="K40" s="49">
        <f>IF('[1]Weekday Current vs Hist'!$J$2="East",AVERAGE(K9:K12),AVERAGE(K8:K11))</f>
        <v>0.8771528905937066</v>
      </c>
      <c r="L40" s="49">
        <f>IF('[1]Weekday Current vs Hist'!$J$2="East",AVERAGE(L9:L12),AVERAGE(L8:L11))</f>
        <v>0.93236934754781331</v>
      </c>
      <c r="M40" s="49">
        <f>IF('[1]Weekday Current vs Hist'!$J$2="East",AVERAGE(M9:M12),AVERAGE(M8:M11))</f>
        <v>0.92832888851456086</v>
      </c>
      <c r="N40" s="49">
        <f>IF('[1]Weekday Current vs Hist'!$J$2="East",AVERAGE(N9:N12),AVERAGE(N8:N11))</f>
        <v>0.93544066691270777</v>
      </c>
    </row>
    <row r="41" spans="1:15" x14ac:dyDescent="0.25">
      <c r="A41" s="15" t="s">
        <v>20</v>
      </c>
      <c r="C41" s="49">
        <f>IF('[1]Weekday Current vs Hist'!$J$2="East",AVERAGE(C13:C16),AVERAGE(C12:C15))</f>
        <v>0.89854469614517996</v>
      </c>
      <c r="D41" s="49">
        <f>IF('[1]Weekday Current vs Hist'!$J$2="East",AVERAGE(D13:D16),AVERAGE(D12:D15))</f>
        <v>0.9445054823983452</v>
      </c>
      <c r="E41" s="49">
        <f>IF('[1]Weekday Current vs Hist'!$J$2="East",AVERAGE(E13:E16),AVERAGE(E12:E15))</f>
        <v>0.9024008140979578</v>
      </c>
      <c r="F41" s="49">
        <f>IF('[1]Weekday Current vs Hist'!$J$2="East",AVERAGE(F13:F16),AVERAGE(F12:F15))</f>
        <v>0.92640710042657881</v>
      </c>
      <c r="G41" s="49">
        <f>IF('[1]Weekday Current vs Hist'!$J$2="East",AVERAGE(G13:G16),AVERAGE(G12:G15))</f>
        <v>0.79646901337831322</v>
      </c>
      <c r="H41" s="49">
        <f>IF('[1]Weekday Current vs Hist'!$J$2="East",AVERAGE(H13:H16),AVERAGE(H12:H15))</f>
        <v>0.61940334256663854</v>
      </c>
      <c r="I41" s="49">
        <f>IF('[1]Weekday Current vs Hist'!$J$2="East",AVERAGE(I13:I16),AVERAGE(I12:I15))</f>
        <v>0.58816637920338333</v>
      </c>
      <c r="J41" s="49">
        <f>IF('[1]Weekday Current vs Hist'!$J$2="East",AVERAGE(J13:J16),AVERAGE(J12:J15))</f>
        <v>0.62743393334747888</v>
      </c>
      <c r="K41" s="49">
        <f>IF('[1]Weekday Current vs Hist'!$J$2="East",AVERAGE(K13:K16),AVERAGE(K12:K15))</f>
        <v>0.71259727066886003</v>
      </c>
      <c r="L41" s="49">
        <f>IF('[1]Weekday Current vs Hist'!$J$2="East",AVERAGE(L13:L16),AVERAGE(L12:L15))</f>
        <v>0.77517421345561655</v>
      </c>
      <c r="M41" s="49">
        <f>IF('[1]Weekday Current vs Hist'!$J$2="East",AVERAGE(M13:M16),AVERAGE(M12:M15))</f>
        <v>0.87855388248593846</v>
      </c>
      <c r="N41" s="49">
        <f>IF('[1]Weekday Current vs Hist'!$J$2="East",AVERAGE(N13:N16),AVERAGE(N12:N15))</f>
        <v>0.91348251317695284</v>
      </c>
    </row>
    <row r="42" spans="1:15" x14ac:dyDescent="0.25">
      <c r="A42" s="15" t="s">
        <v>21</v>
      </c>
      <c r="C42" s="49">
        <f>IF('[1]Weekday Current vs Hist'!$J$2="East",AVERAGE(C17:C20),AVERAGE(C16:C19))</f>
        <v>0.99887897771324741</v>
      </c>
      <c r="D42" s="49">
        <f>IF('[1]Weekday Current vs Hist'!$J$2="East",AVERAGE(D17:D20),AVERAGE(D16:D19))</f>
        <v>1.0073332097314982</v>
      </c>
      <c r="E42" s="49">
        <f>IF('[1]Weekday Current vs Hist'!$J$2="East",AVERAGE(E17:E20),AVERAGE(E16:E19))</f>
        <v>1.0284129006282132</v>
      </c>
      <c r="F42" s="49">
        <f>IF('[1]Weekday Current vs Hist'!$J$2="East",AVERAGE(F17:F20),AVERAGE(F16:F19))</f>
        <v>1.0471171017217957</v>
      </c>
      <c r="G42" s="49">
        <f>IF('[1]Weekday Current vs Hist'!$J$2="East",AVERAGE(G17:G20),AVERAGE(G16:G19))</f>
        <v>1.0660529311896738</v>
      </c>
      <c r="H42" s="49">
        <f>IF('[1]Weekday Current vs Hist'!$J$2="East",AVERAGE(H17:H20),AVERAGE(H16:H19))</f>
        <v>1.0930402845788332</v>
      </c>
      <c r="I42" s="49">
        <f>IF('[1]Weekday Current vs Hist'!$J$2="East",AVERAGE(I17:I20),AVERAGE(I16:I19))</f>
        <v>1.07011178924707</v>
      </c>
      <c r="J42" s="49">
        <f>IF('[1]Weekday Current vs Hist'!$J$2="East",AVERAGE(J17:J20),AVERAGE(J16:J19))</f>
        <v>1.0882937539259137</v>
      </c>
      <c r="K42" s="49">
        <f>IF('[1]Weekday Current vs Hist'!$J$2="East",AVERAGE(K17:K20),AVERAGE(K16:K19))</f>
        <v>1.0800896413270193</v>
      </c>
      <c r="L42" s="49">
        <f>IF('[1]Weekday Current vs Hist'!$J$2="East",AVERAGE(L17:L20),AVERAGE(L16:L19))</f>
        <v>1.0158635807013345</v>
      </c>
      <c r="M42" s="49">
        <f>IF('[1]Weekday Current vs Hist'!$J$2="East",AVERAGE(M17:M20),AVERAGE(M16:M19))</f>
        <v>0.92508370212275026</v>
      </c>
      <c r="N42" s="49">
        <f>IF('[1]Weekday Current vs Hist'!$J$2="East",AVERAGE(N17:N20),AVERAGE(N16:N19))</f>
        <v>0.96917477915581962</v>
      </c>
    </row>
    <row r="43" spans="1:15" x14ac:dyDescent="0.25">
      <c r="A43" s="15" t="s">
        <v>22</v>
      </c>
      <c r="C43" s="49">
        <f>IF('[1]Weekday Current vs Hist'!$J$2="East",AVERAGE(C21:C24),AVERAGE(C20:C23))</f>
        <v>0.99209529631845061</v>
      </c>
      <c r="D43" s="49">
        <f>IF('[1]Weekday Current vs Hist'!$J$2="East",AVERAGE(D21:D24),AVERAGE(D20:D23))</f>
        <v>0.97481286725987881</v>
      </c>
      <c r="E43" s="49">
        <f>IF('[1]Weekday Current vs Hist'!$J$2="East",AVERAGE(E21:E24),AVERAGE(E20:E23))</f>
        <v>0.96301683362817758</v>
      </c>
      <c r="F43" s="49">
        <f>IF('[1]Weekday Current vs Hist'!$J$2="East",AVERAGE(F21:F24),AVERAGE(F20:F23))</f>
        <v>0.97071353496893453</v>
      </c>
      <c r="G43" s="49">
        <f>IF('[1]Weekday Current vs Hist'!$J$2="East",AVERAGE(G21:G24),AVERAGE(G20:G23))</f>
        <v>1.0745778578266729</v>
      </c>
      <c r="H43" s="49">
        <f>IF('[1]Weekday Current vs Hist'!$J$2="East",AVERAGE(H21:H24),AVERAGE(H20:H23))</f>
        <v>1.245045922925673</v>
      </c>
      <c r="I43" s="49">
        <f>IF('[1]Weekday Current vs Hist'!$J$2="East",AVERAGE(I21:I24),AVERAGE(I20:I23))</f>
        <v>1.3251108395815305</v>
      </c>
      <c r="J43" s="49">
        <f>IF('[1]Weekday Current vs Hist'!$J$2="East",AVERAGE(J21:J24),AVERAGE(J20:J23))</f>
        <v>1.261210041961359</v>
      </c>
      <c r="K43" s="49">
        <f>IF('[1]Weekday Current vs Hist'!$J$2="East",AVERAGE(K21:K24),AVERAGE(K20:K23))</f>
        <v>1.1504822997311015</v>
      </c>
      <c r="L43" s="49">
        <f>IF('[1]Weekday Current vs Hist'!$J$2="East",AVERAGE(L21:L24),AVERAGE(L20:L23))</f>
        <v>1.0819179358477296</v>
      </c>
      <c r="M43" s="49">
        <f>IF('[1]Weekday Current vs Hist'!$J$2="East",AVERAGE(M21:M24),AVERAGE(M20:M23))</f>
        <v>0.99931009143974658</v>
      </c>
      <c r="N43" s="49">
        <f>IF('[1]Weekday Current vs Hist'!$J$2="East",AVERAGE(N21:N24),AVERAGE(N20:N23))</f>
        <v>0.96233135541874182</v>
      </c>
    </row>
    <row r="44" spans="1:15" x14ac:dyDescent="0.25">
      <c r="A44" s="15" t="s">
        <v>23</v>
      </c>
      <c r="C44" s="49">
        <f>IF('[1]Weekday Current vs Hist'!$J$2="East",AVERAGE(C25:C28),AVERAGE(C24:C27))</f>
        <v>1.110481029823122</v>
      </c>
      <c r="D44" s="49">
        <f>IF('[1]Weekday Current vs Hist'!$J$2="East",AVERAGE(D25:D28),AVERAGE(D24:D27))</f>
        <v>1.0733484406102773</v>
      </c>
      <c r="E44" s="49">
        <f>IF('[1]Weekday Current vs Hist'!$J$2="East",AVERAGE(E25:E28),AVERAGE(E24:E27))</f>
        <v>1.1061694516456515</v>
      </c>
      <c r="F44" s="49">
        <f>IF('[1]Weekday Current vs Hist'!$J$2="East",AVERAGE(F25:F28),AVERAGE(F24:F27))</f>
        <v>1.0557622628826924</v>
      </c>
      <c r="G44" s="49">
        <f>IF('[1]Weekday Current vs Hist'!$J$2="East",AVERAGE(G25:G28),AVERAGE(G24:G27))</f>
        <v>1.06290019760534</v>
      </c>
      <c r="H44" s="49">
        <f>IF('[1]Weekday Current vs Hist'!$J$2="East",AVERAGE(H25:H28),AVERAGE(H24:H27))</f>
        <v>1.0425104499288556</v>
      </c>
      <c r="I44" s="49">
        <f>IF('[1]Weekday Current vs Hist'!$J$2="East",AVERAGE(I25:I28),AVERAGE(I24:I27))</f>
        <v>1.0166109919680171</v>
      </c>
      <c r="J44" s="49">
        <f>IF('[1]Weekday Current vs Hist'!$J$2="East",AVERAGE(J25:J28),AVERAGE(J24:J27))</f>
        <v>1.0230622707652484</v>
      </c>
      <c r="K44" s="49">
        <f>IF('[1]Weekday Current vs Hist'!$J$2="East",AVERAGE(K25:K28),AVERAGE(K24:K27))</f>
        <v>1.056830788273019</v>
      </c>
      <c r="L44" s="49">
        <f>IF('[1]Weekday Current vs Hist'!$J$2="East",AVERAGE(L25:L28),AVERAGE(L24:L27))</f>
        <v>1.1270442699953203</v>
      </c>
      <c r="M44" s="49">
        <f>IF('[1]Weekday Current vs Hist'!$J$2="East",AVERAGE(M25:M28),AVERAGE(M24:M27))</f>
        <v>1.1970523239515651</v>
      </c>
      <c r="N44" s="49">
        <f>IF('[1]Weekday Current vs Hist'!$J$2="East",AVERAGE(N25:N28),AVERAGE(N24:N27))</f>
        <v>1.1550113522484855</v>
      </c>
    </row>
    <row r="46" spans="1:15" x14ac:dyDescent="0.25">
      <c r="A46" s="54" t="s">
        <v>27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</row>
  </sheetData>
  <mergeCells count="3">
    <mergeCell ref="A31:C31"/>
    <mergeCell ref="A46:N46"/>
    <mergeCell ref="P4:R4"/>
  </mergeCells>
  <printOptions verticalCentered="1"/>
  <pageMargins left="0.5" right="0.5" top="0.5" bottom="0.5" header="0.5" footer="0.5"/>
  <pageSetup scale="82" orientation="landscape" verticalDpi="0" r:id="rId1"/>
  <headerFooter alignWithMargins="0">
    <oddFooter>&amp;LDate - 06/10/01&amp;CFile - 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workbookViewId="0"/>
  </sheetViews>
  <sheetFormatPr defaultRowHeight="13.2" x14ac:dyDescent="0.25"/>
  <cols>
    <col min="2" max="2" width="1.44140625" customWidth="1"/>
  </cols>
  <sheetData>
    <row r="1" spans="1:18" ht="17.399999999999999" x14ac:dyDescent="0.3">
      <c r="A1" s="17" t="str">
        <f>CONCATENATE("Weekend 1999 - ",'Weekday 99 &amp; 00 vs AVG'!$J$3,"  - Historical Price Relationship")</f>
        <v>Weekend 1999 - NP 15 Dow Jones  - Historical Price Relationship</v>
      </c>
      <c r="B1" s="2"/>
    </row>
    <row r="2" spans="1:18" s="5" customFormat="1" x14ac:dyDescent="0.25">
      <c r="A2" s="2"/>
      <c r="B2" s="2"/>
    </row>
    <row r="3" spans="1:18" s="5" customFormat="1" ht="14.4" thickBot="1" x14ac:dyDescent="0.3">
      <c r="A3" s="19" t="s">
        <v>29</v>
      </c>
      <c r="B3" s="2"/>
    </row>
    <row r="4" spans="1:18" ht="13.8" thickBot="1" x14ac:dyDescent="0.3">
      <c r="C4" s="26">
        <v>36161</v>
      </c>
      <c r="D4" s="26">
        <v>36192</v>
      </c>
      <c r="E4" s="26">
        <v>36220</v>
      </c>
      <c r="F4" s="26">
        <v>36251</v>
      </c>
      <c r="G4" s="26">
        <v>36281</v>
      </c>
      <c r="H4" s="26">
        <v>36312</v>
      </c>
      <c r="I4" s="26">
        <v>36342</v>
      </c>
      <c r="J4" s="26">
        <v>36373</v>
      </c>
      <c r="K4" s="26">
        <v>36404</v>
      </c>
      <c r="L4" s="26">
        <v>36434</v>
      </c>
      <c r="M4" s="26">
        <v>36465</v>
      </c>
      <c r="N4" s="26">
        <v>36495</v>
      </c>
      <c r="P4" s="55" t="s">
        <v>35</v>
      </c>
      <c r="Q4" s="56"/>
      <c r="R4" s="57"/>
    </row>
    <row r="5" spans="1:18" x14ac:dyDescent="0.25">
      <c r="A5" s="7" t="s">
        <v>26</v>
      </c>
      <c r="B5" s="7"/>
      <c r="Q5" s="7" t="s">
        <v>34</v>
      </c>
      <c r="R5" s="7" t="s">
        <v>24</v>
      </c>
    </row>
    <row r="6" spans="1:18" x14ac:dyDescent="0.25">
      <c r="A6" s="9">
        <v>100</v>
      </c>
      <c r="B6" s="6"/>
      <c r="C6" s="18">
        <v>0.92002490156017425</v>
      </c>
      <c r="D6" s="18">
        <v>0.81304339674633663</v>
      </c>
      <c r="E6" s="18">
        <v>0.87013073579445299</v>
      </c>
      <c r="F6" s="18">
        <v>0.93240222091311487</v>
      </c>
      <c r="G6" s="18">
        <v>0.92339783010518151</v>
      </c>
      <c r="H6" s="18">
        <v>0.71049551601826433</v>
      </c>
      <c r="I6" s="18">
        <v>1.0420961548019689</v>
      </c>
      <c r="J6" s="18">
        <v>0.86639414433482154</v>
      </c>
      <c r="K6" s="18">
        <v>0.93752008646544049</v>
      </c>
      <c r="L6" s="18">
        <v>0.90358171432377543</v>
      </c>
      <c r="M6" s="18">
        <v>0.90166497140020763</v>
      </c>
      <c r="N6" s="18">
        <v>0.91391315677730367</v>
      </c>
      <c r="P6" s="28" t="s">
        <v>0</v>
      </c>
      <c r="Q6" s="29">
        <f>IF('Weekday 99 &amp; 00 vs AVG'!$J$2="East",AVERAGE(C13:C28),AVERAGE(C12:C27))</f>
        <v>1.0803477327771134</v>
      </c>
      <c r="R6" s="48">
        <f>IF('Weekday 99 &amp; 00 vs AVG'!$J$2="East",AVERAGE(C6:C12,C29),AVERAGE(C6:C11,C28:C29))</f>
        <v>0.83930453444577302</v>
      </c>
    </row>
    <row r="7" spans="1:18" x14ac:dyDescent="0.25">
      <c r="A7" s="9">
        <v>200</v>
      </c>
      <c r="B7" s="6"/>
      <c r="C7" s="18">
        <v>0.86410563023811671</v>
      </c>
      <c r="D7" s="18">
        <v>0.77298391567031688</v>
      </c>
      <c r="E7" s="18">
        <v>0.7518900718356567</v>
      </c>
      <c r="F7" s="18">
        <v>0.86128588096002057</v>
      </c>
      <c r="G7" s="18">
        <v>0.74082172171718486</v>
      </c>
      <c r="H7" s="18">
        <v>0.54944507899259942</v>
      </c>
      <c r="I7" s="18">
        <v>1.0996673151398011</v>
      </c>
      <c r="J7" s="18">
        <v>0.79462043112462943</v>
      </c>
      <c r="K7" s="18">
        <v>0.87881717129080894</v>
      </c>
      <c r="L7" s="18">
        <v>0.81451590263585305</v>
      </c>
      <c r="M7" s="18">
        <v>0.8825339136589555</v>
      </c>
      <c r="N7" s="18">
        <v>0.83145759455069368</v>
      </c>
      <c r="P7" s="28" t="s">
        <v>1</v>
      </c>
      <c r="Q7" s="29">
        <f>IF('Weekday 99 &amp; 00 vs AVG'!$J$2="East",AVERAGE(D13:D28),AVERAGE(D12:D27))</f>
        <v>1.1034339428071862</v>
      </c>
      <c r="R7" s="48">
        <f>IF('Weekday 99 &amp; 00 vs AVG'!$J$2="East",AVERAGE(D6:D12,D29),AVERAGE(D6:D11,D28:D29))</f>
        <v>0.79313211438562736</v>
      </c>
    </row>
    <row r="8" spans="1:18" x14ac:dyDescent="0.25">
      <c r="A8" s="9">
        <v>300</v>
      </c>
      <c r="B8" s="6"/>
      <c r="C8" s="18">
        <v>0.78071006555310596</v>
      </c>
      <c r="D8" s="18">
        <v>0.76655136536462543</v>
      </c>
      <c r="E8" s="18">
        <v>0.69652921835524584</v>
      </c>
      <c r="F8" s="18">
        <v>0.78872975466439088</v>
      </c>
      <c r="G8" s="18">
        <v>0.59639811992468261</v>
      </c>
      <c r="H8" s="18">
        <v>0.45909195806495728</v>
      </c>
      <c r="I8" s="18">
        <v>0.89249836695442075</v>
      </c>
      <c r="J8" s="18">
        <v>0.71278722084604562</v>
      </c>
      <c r="K8" s="18">
        <v>0.79091293386178885</v>
      </c>
      <c r="L8" s="18">
        <v>0.76187487992381375</v>
      </c>
      <c r="M8" s="18">
        <v>0.86188451800173072</v>
      </c>
      <c r="N8" s="18">
        <v>0.79400289161963311</v>
      </c>
      <c r="P8" s="28" t="s">
        <v>2</v>
      </c>
      <c r="Q8" s="29">
        <f>IF('Weekday 99 &amp; 00 vs AVG'!$J$2="East",AVERAGE(E13:E28),AVERAGE(E12:E27))</f>
        <v>1.1047134180282965</v>
      </c>
      <c r="R8" s="48">
        <f>IF('Weekday 99 &amp; 00 vs AVG'!$J$2="East",AVERAGE(E6:E12,E29),AVERAGE(E6:E11,E28:E29))</f>
        <v>0.79057316394340738</v>
      </c>
    </row>
    <row r="9" spans="1:18" x14ac:dyDescent="0.25">
      <c r="A9" s="9">
        <v>400</v>
      </c>
      <c r="B9" s="6"/>
      <c r="C9" s="18">
        <v>0.73967421167447134</v>
      </c>
      <c r="D9" s="18">
        <v>0.73685109710658825</v>
      </c>
      <c r="E9" s="18">
        <v>0.68805913580887446</v>
      </c>
      <c r="F9" s="18">
        <v>0.77993510717919379</v>
      </c>
      <c r="G9" s="18">
        <v>0.55001847909968282</v>
      </c>
      <c r="H9" s="18">
        <v>0.41206960619994137</v>
      </c>
      <c r="I9" s="18">
        <v>0.85142803161240665</v>
      </c>
      <c r="J9" s="18">
        <v>0.68412563792896108</v>
      </c>
      <c r="K9" s="18">
        <v>0.77619967123489919</v>
      </c>
      <c r="L9" s="18">
        <v>0.75500150166508795</v>
      </c>
      <c r="M9" s="18">
        <v>0.85186348775631304</v>
      </c>
      <c r="N9" s="18">
        <v>0.78590457747237674</v>
      </c>
      <c r="P9" s="28" t="s">
        <v>3</v>
      </c>
      <c r="Q9" s="29">
        <f>IF('Weekday 99 &amp; 00 vs AVG'!$J$2="East",AVERAGE(F13:F28),AVERAGE(F12:F27))</f>
        <v>1.0681546529711814</v>
      </c>
      <c r="R9" s="48">
        <f>IF('Weekday 99 &amp; 00 vs AVG'!$J$2="East",AVERAGE(F6:F12,F29),AVERAGE(F6:F11,F28:F29))</f>
        <v>0.86369069405763765</v>
      </c>
    </row>
    <row r="10" spans="1:18" x14ac:dyDescent="0.25">
      <c r="A10" s="9">
        <v>500</v>
      </c>
      <c r="B10" s="6"/>
      <c r="C10" s="18">
        <v>0.75304544496076797</v>
      </c>
      <c r="D10" s="18">
        <v>0.75941710860408462</v>
      </c>
      <c r="E10" s="18">
        <v>0.7321063790309178</v>
      </c>
      <c r="F10" s="18">
        <v>0.78726720490141977</v>
      </c>
      <c r="G10" s="18">
        <v>0.50620259886081664</v>
      </c>
      <c r="H10" s="18">
        <v>0.34021791499508092</v>
      </c>
      <c r="I10" s="18">
        <v>0.8815220472435461</v>
      </c>
      <c r="J10" s="18">
        <v>0.68013377401293262</v>
      </c>
      <c r="K10" s="18">
        <v>0.7836328715681371</v>
      </c>
      <c r="L10" s="18">
        <v>0.76710194003673726</v>
      </c>
      <c r="M10" s="18">
        <v>0.86044209698155705</v>
      </c>
      <c r="N10" s="18">
        <v>0.80587428394913385</v>
      </c>
      <c r="P10" s="28" t="s">
        <v>4</v>
      </c>
      <c r="Q10" s="29">
        <f>IF('Weekday 99 &amp; 00 vs AVG'!$J$2="East",AVERAGE(G13:G28),AVERAGE(G12:G27))</f>
        <v>1.1509020558013194</v>
      </c>
      <c r="R10" s="48">
        <f>IF('Weekday 99 &amp; 00 vs AVG'!$J$2="East",AVERAGE(G6:G12,G29),AVERAGE(G6:G11,G28:G29))</f>
        <v>0.69819588839736224</v>
      </c>
    </row>
    <row r="11" spans="1:18" x14ac:dyDescent="0.25">
      <c r="A11" s="9">
        <v>600</v>
      </c>
      <c r="B11" s="6"/>
      <c r="C11" s="18">
        <v>0.74012879464195092</v>
      </c>
      <c r="D11" s="18">
        <v>0.71811481135339339</v>
      </c>
      <c r="E11" s="18">
        <v>0.78490791687148653</v>
      </c>
      <c r="F11" s="18">
        <v>0.8206816297584677</v>
      </c>
      <c r="G11" s="18">
        <v>0.50777891399224662</v>
      </c>
      <c r="H11" s="18">
        <v>0.28201202544581205</v>
      </c>
      <c r="I11" s="18">
        <v>0.66134143529494371</v>
      </c>
      <c r="J11" s="18">
        <v>0.68231333171108421</v>
      </c>
      <c r="K11" s="18">
        <v>0.81005518881003835</v>
      </c>
      <c r="L11" s="18">
        <v>0.78228922493176645</v>
      </c>
      <c r="M11" s="18">
        <v>0.88048415747239273</v>
      </c>
      <c r="N11" s="18">
        <v>0.8618262726029049</v>
      </c>
      <c r="P11" s="28" t="s">
        <v>5</v>
      </c>
      <c r="Q11" s="29">
        <f>IF('Weekday 99 &amp; 00 vs AVG'!$J$2="East",AVERAGE(H13:H28),AVERAGE(H12:H27))</f>
        <v>1.2239997153347257</v>
      </c>
      <c r="R11" s="48">
        <f>IF('Weekday 99 &amp; 00 vs AVG'!$J$2="East",AVERAGE(H6:H12,H29),AVERAGE(H6:H11,H28:H29))</f>
        <v>0.55200056933055031</v>
      </c>
    </row>
    <row r="12" spans="1:18" x14ac:dyDescent="0.25">
      <c r="A12" s="9">
        <v>700</v>
      </c>
      <c r="B12" s="6"/>
      <c r="C12" s="18">
        <v>0.70792854929857574</v>
      </c>
      <c r="D12" s="18">
        <v>0.72406412463656999</v>
      </c>
      <c r="E12" s="18">
        <v>0.78926114534299363</v>
      </c>
      <c r="F12" s="18">
        <v>0.88289974866338417</v>
      </c>
      <c r="G12" s="18">
        <v>0.53033489477682305</v>
      </c>
      <c r="H12" s="18">
        <v>0.31038426890936449</v>
      </c>
      <c r="I12" s="18">
        <v>0.37455782377621688</v>
      </c>
      <c r="J12" s="18">
        <v>0.56567985018534717</v>
      </c>
      <c r="K12" s="18">
        <v>0.76261242360496517</v>
      </c>
      <c r="L12" s="18">
        <v>0.88559568858088178</v>
      </c>
      <c r="M12" s="18">
        <v>0.85763317183700816</v>
      </c>
      <c r="N12" s="18">
        <v>0.91648989309688544</v>
      </c>
      <c r="P12" s="28" t="s">
        <v>6</v>
      </c>
      <c r="Q12" s="29">
        <f>IF('Weekday 99 &amp; 00 vs AVG'!$J$2="East",AVERAGE(I13:I28),AVERAGE(I12:I27))</f>
        <v>1.0255415840022686</v>
      </c>
      <c r="R12" s="48">
        <f>IF('Weekday 99 &amp; 00 vs AVG'!$J$2="East",AVERAGE(I6:I12,I29),AVERAGE(I6:I11,I28:I29))</f>
        <v>0.94891683199546339</v>
      </c>
    </row>
    <row r="13" spans="1:18" x14ac:dyDescent="0.25">
      <c r="A13" s="9">
        <v>800</v>
      </c>
      <c r="B13" s="6"/>
      <c r="C13" s="18">
        <v>0.91178117860298047</v>
      </c>
      <c r="D13" s="18">
        <v>0.97114726533721418</v>
      </c>
      <c r="E13" s="18">
        <v>0.93175832476681331</v>
      </c>
      <c r="F13" s="18">
        <v>0.97350840553526707</v>
      </c>
      <c r="G13" s="18">
        <v>0.85415451935583653</v>
      </c>
      <c r="H13" s="18">
        <v>0.58783560610585883</v>
      </c>
      <c r="I13" s="18">
        <v>0.59727970815589315</v>
      </c>
      <c r="J13" s="18">
        <v>0.77999264499073462</v>
      </c>
      <c r="K13" s="18">
        <v>1.0022284149571701</v>
      </c>
      <c r="L13" s="18">
        <v>0.85929575620168452</v>
      </c>
      <c r="M13" s="18">
        <v>0.93762149075730794</v>
      </c>
      <c r="N13" s="18">
        <v>0.97437443399034251</v>
      </c>
      <c r="P13" s="28" t="s">
        <v>7</v>
      </c>
      <c r="Q13" s="29">
        <f>IF('Weekday 99 &amp; 00 vs AVG'!$J$2="East",AVERAGE(J13:J28),AVERAGE(J12:J27))</f>
        <v>1.0908191288122926</v>
      </c>
      <c r="R13" s="48">
        <f>IF('Weekday 99 &amp; 00 vs AVG'!$J$2="East",AVERAGE(J6:J12,J29),AVERAGE(J6:J11,J28:J29))</f>
        <v>0.81836174237541515</v>
      </c>
    </row>
    <row r="14" spans="1:18" x14ac:dyDescent="0.25">
      <c r="A14" s="9">
        <v>900</v>
      </c>
      <c r="B14" s="6"/>
      <c r="C14" s="18">
        <v>1.0755850484724212</v>
      </c>
      <c r="D14" s="18">
        <v>1.0948834326322316</v>
      </c>
      <c r="E14" s="18">
        <v>1.0798243724163041</v>
      </c>
      <c r="F14" s="18">
        <v>1.0923357365498298</v>
      </c>
      <c r="G14" s="18">
        <v>1.1132978867554857</v>
      </c>
      <c r="H14" s="18">
        <v>0.9890178232091652</v>
      </c>
      <c r="I14" s="18">
        <v>0.93679981097953657</v>
      </c>
      <c r="J14" s="18">
        <v>1.0279217242057812</v>
      </c>
      <c r="K14" s="18">
        <v>1.1233125609631558</v>
      </c>
      <c r="L14" s="18">
        <v>0.95877453016180891</v>
      </c>
      <c r="M14" s="18">
        <v>0.9996736838762259</v>
      </c>
      <c r="N14" s="18">
        <v>1.0146819521323684</v>
      </c>
      <c r="P14" s="28" t="s">
        <v>8</v>
      </c>
      <c r="Q14" s="29">
        <f>IF('Weekday 99 &amp; 00 vs AVG'!$J$2="East",AVERAGE(K13:K28),AVERAGE(K12:K27))</f>
        <v>1.0659539669430147</v>
      </c>
      <c r="R14" s="48">
        <f>IF('Weekday 99 &amp; 00 vs AVG'!$J$2="East",AVERAGE(K6:K12,K29),AVERAGE(K6:K11,K28:K29))</f>
        <v>0.86809206611397061</v>
      </c>
    </row>
    <row r="15" spans="1:18" x14ac:dyDescent="0.25">
      <c r="A15" s="9">
        <v>1000</v>
      </c>
      <c r="B15" s="6"/>
      <c r="C15" s="18">
        <v>1.1259342868623394</v>
      </c>
      <c r="D15" s="18">
        <v>1.1493705771469278</v>
      </c>
      <c r="E15" s="18">
        <v>1.1223478449742741</v>
      </c>
      <c r="F15" s="18">
        <v>1.1172207077697529</v>
      </c>
      <c r="G15" s="18">
        <v>1.2101925104439757</v>
      </c>
      <c r="H15" s="18">
        <v>1.1754766002827115</v>
      </c>
      <c r="I15" s="18">
        <v>0.94636083966543938</v>
      </c>
      <c r="J15" s="18">
        <v>1.0548085244257994</v>
      </c>
      <c r="K15" s="18">
        <v>1.0932104267112028</v>
      </c>
      <c r="L15" s="18">
        <v>0.99235942033618263</v>
      </c>
      <c r="M15" s="18">
        <v>1.0807339493652022</v>
      </c>
      <c r="N15" s="18">
        <v>1.0525967865490686</v>
      </c>
      <c r="P15" s="28" t="s">
        <v>9</v>
      </c>
      <c r="Q15" s="29">
        <f>IF('Weekday 99 &amp; 00 vs AVG'!$J$2="East",AVERAGE(L13:L28),AVERAGE(L12:L27))</f>
        <v>1.0848825001302904</v>
      </c>
      <c r="R15" s="48">
        <f>IF('Weekday 99 &amp; 00 vs AVG'!$J$2="East",AVERAGE(L6:L12,L29),AVERAGE(L6:L11,L28:L29))</f>
        <v>0.83023499973941872</v>
      </c>
    </row>
    <row r="16" spans="1:18" x14ac:dyDescent="0.25">
      <c r="A16" s="9">
        <v>1100</v>
      </c>
      <c r="B16" s="6"/>
      <c r="C16" s="18">
        <v>1.1330137207905799</v>
      </c>
      <c r="D16" s="18">
        <v>1.1586678259693239</v>
      </c>
      <c r="E16" s="18">
        <v>1.1534141942473437</v>
      </c>
      <c r="F16" s="18">
        <v>1.1201264583883253</v>
      </c>
      <c r="G16" s="18">
        <v>1.2430414030056736</v>
      </c>
      <c r="H16" s="18">
        <v>1.3871188862314989</v>
      </c>
      <c r="I16" s="18">
        <v>0.94835838447110066</v>
      </c>
      <c r="J16" s="18">
        <v>1.1554849291336042</v>
      </c>
      <c r="K16" s="18">
        <v>1.0941067346487796</v>
      </c>
      <c r="L16" s="18">
        <v>1.1158332812713803</v>
      </c>
      <c r="M16" s="18">
        <v>1.0769244395340274</v>
      </c>
      <c r="N16" s="18">
        <v>1.0384247367913699</v>
      </c>
      <c r="P16" s="28" t="s">
        <v>10</v>
      </c>
      <c r="Q16" s="29">
        <f>IF('Weekday 99 &amp; 00 vs AVG'!$J$2="East",AVERAGE(M13:M28),AVERAGE(M12:M27))</f>
        <v>1.055421168591308</v>
      </c>
      <c r="R16" s="48">
        <f>IF('Weekday 99 &amp; 00 vs AVG'!$J$2="East",AVERAGE(M6:M12,M29),AVERAGE(M6:M11,M28:M29))</f>
        <v>0.88915766281738506</v>
      </c>
    </row>
    <row r="17" spans="1:18" x14ac:dyDescent="0.25">
      <c r="A17" s="9">
        <v>1200</v>
      </c>
      <c r="B17" s="6"/>
      <c r="C17" s="18">
        <v>1.1522481466370234</v>
      </c>
      <c r="D17" s="18">
        <v>1.1448839962881898</v>
      </c>
      <c r="E17" s="18">
        <v>1.1593601359152783</v>
      </c>
      <c r="F17" s="18">
        <v>1.1195072933524837</v>
      </c>
      <c r="G17" s="18">
        <v>1.2497651207614788</v>
      </c>
      <c r="H17" s="18">
        <v>1.3911017825425247</v>
      </c>
      <c r="I17" s="18">
        <v>1.0123844930892347</v>
      </c>
      <c r="J17" s="18">
        <v>1.0774998756700718</v>
      </c>
      <c r="K17" s="18">
        <v>1.0386610055220089</v>
      </c>
      <c r="L17" s="18">
        <v>1.0396087511207182</v>
      </c>
      <c r="M17" s="18">
        <v>1.0659088979536477</v>
      </c>
      <c r="N17" s="18">
        <v>1.0088842954133099</v>
      </c>
      <c r="P17" s="28" t="s">
        <v>11</v>
      </c>
      <c r="Q17" s="29">
        <f>IF('Weekday 99 &amp; 00 vs AVG'!$J$2="East",AVERAGE(N13:N28),AVERAGE(N12:N27))</f>
        <v>1.0606492025806324</v>
      </c>
      <c r="R17" s="48">
        <f>IF('Weekday 99 &amp; 00 vs AVG'!$J$2="East",AVERAGE(N6:N12,N29),AVERAGE(N6:N11,N28:N29))</f>
        <v>0.878701594838736</v>
      </c>
    </row>
    <row r="18" spans="1:18" x14ac:dyDescent="0.25">
      <c r="A18" s="9">
        <v>1300</v>
      </c>
      <c r="B18" s="6"/>
      <c r="C18" s="18">
        <v>1.1178325051174405</v>
      </c>
      <c r="D18" s="18">
        <v>1.0972460854997967</v>
      </c>
      <c r="E18" s="18">
        <v>1.1398226664403759</v>
      </c>
      <c r="F18" s="18">
        <v>1.0754088571141047</v>
      </c>
      <c r="G18" s="18">
        <v>1.246967516429121</v>
      </c>
      <c r="H18" s="18">
        <v>1.3674618726321337</v>
      </c>
      <c r="I18" s="18">
        <v>0.99363388600698277</v>
      </c>
      <c r="J18" s="18">
        <v>1.0599316825756304</v>
      </c>
      <c r="K18" s="18">
        <v>1.0820148349348029</v>
      </c>
      <c r="L18" s="18">
        <v>1.063439206281211</v>
      </c>
      <c r="M18" s="18">
        <v>1.0019944633807896</v>
      </c>
      <c r="N18" s="18">
        <v>0.98376111629738971</v>
      </c>
    </row>
    <row r="19" spans="1:18" x14ac:dyDescent="0.25">
      <c r="A19" s="9">
        <v>1400</v>
      </c>
      <c r="B19" s="6"/>
      <c r="C19" s="18">
        <v>1.0586782729635427</v>
      </c>
      <c r="D19" s="18">
        <v>1.0918480096584708</v>
      </c>
      <c r="E19" s="18">
        <v>1.1294855075586168</v>
      </c>
      <c r="F19" s="18">
        <v>1.0696371918627221</v>
      </c>
      <c r="G19" s="18">
        <v>1.2342907238706537</v>
      </c>
      <c r="H19" s="18">
        <v>1.4328804912520834</v>
      </c>
      <c r="I19" s="18">
        <v>0.99609083704160228</v>
      </c>
      <c r="J19" s="18">
        <v>1.1263036055346527</v>
      </c>
      <c r="K19" s="18">
        <v>1.1020406363173305</v>
      </c>
      <c r="L19" s="18">
        <v>1.1446438488229262</v>
      </c>
      <c r="M19" s="18">
        <v>0.97854145676172211</v>
      </c>
      <c r="N19" s="18">
        <v>0.95385256973081789</v>
      </c>
    </row>
    <row r="20" spans="1:18" x14ac:dyDescent="0.25">
      <c r="A20" s="9">
        <v>1500</v>
      </c>
      <c r="B20" s="6"/>
      <c r="C20" s="18">
        <v>1.015258177806494</v>
      </c>
      <c r="D20" s="18">
        <v>1.0358315791174331</v>
      </c>
      <c r="E20" s="18">
        <v>1.0862500978298053</v>
      </c>
      <c r="F20" s="18">
        <v>1.048006251594032</v>
      </c>
      <c r="G20" s="18">
        <v>1.2144187391206744</v>
      </c>
      <c r="H20" s="18">
        <v>1.4474219912890014</v>
      </c>
      <c r="I20" s="18">
        <v>1.1951896460594242</v>
      </c>
      <c r="J20" s="18">
        <v>1.3346980628981364</v>
      </c>
      <c r="K20" s="18">
        <v>1.1004597112616046</v>
      </c>
      <c r="L20" s="18">
        <v>1.157073550823736</v>
      </c>
      <c r="M20" s="18">
        <v>0.96917331182017241</v>
      </c>
      <c r="N20" s="18">
        <v>0.94087686183578223</v>
      </c>
    </row>
    <row r="21" spans="1:18" x14ac:dyDescent="0.25">
      <c r="A21" s="9">
        <v>1600</v>
      </c>
      <c r="B21" s="6"/>
      <c r="C21" s="18">
        <v>0.92968803664031474</v>
      </c>
      <c r="D21" s="18">
        <v>1.0222343888851144</v>
      </c>
      <c r="E21" s="18">
        <v>1.051598736874318</v>
      </c>
      <c r="F21" s="18">
        <v>1.026244421657839</v>
      </c>
      <c r="G21" s="18">
        <v>1.2081825903094254</v>
      </c>
      <c r="H21" s="18">
        <v>1.4160519988569074</v>
      </c>
      <c r="I21" s="18">
        <v>1.2038907418832103</v>
      </c>
      <c r="J21" s="18">
        <v>1.3612958521706342</v>
      </c>
      <c r="K21" s="18">
        <v>1.1035172173166719</v>
      </c>
      <c r="L21" s="18">
        <v>1.1617655575392736</v>
      </c>
      <c r="M21" s="18">
        <v>0.95803933988234657</v>
      </c>
      <c r="N21" s="18">
        <v>0.93084599544883972</v>
      </c>
    </row>
    <row r="22" spans="1:18" x14ac:dyDescent="0.25">
      <c r="A22" s="9">
        <v>1700</v>
      </c>
      <c r="B22" s="6"/>
      <c r="C22" s="18">
        <v>1.0344833264495195</v>
      </c>
      <c r="D22" s="18">
        <v>1.0563517907651212</v>
      </c>
      <c r="E22" s="18">
        <v>1.0493602150584913</v>
      </c>
      <c r="F22" s="18">
        <v>1.0163707880440067</v>
      </c>
      <c r="G22" s="18">
        <v>1.209638669992392</v>
      </c>
      <c r="H22" s="18">
        <v>1.446357065143322</v>
      </c>
      <c r="I22" s="18">
        <v>1.4849797515069045</v>
      </c>
      <c r="J22" s="18">
        <v>1.3631408916726226</v>
      </c>
      <c r="K22" s="18">
        <v>1.1270832098496286</v>
      </c>
      <c r="L22" s="18">
        <v>1.193457181845974</v>
      </c>
      <c r="M22" s="18">
        <v>1.0964973336088275</v>
      </c>
      <c r="N22" s="18">
        <v>1.0028832605775988</v>
      </c>
    </row>
    <row r="23" spans="1:18" x14ac:dyDescent="0.25">
      <c r="A23" s="9">
        <v>1800</v>
      </c>
      <c r="B23" s="6"/>
      <c r="C23" s="18">
        <v>1.2800842988550576</v>
      </c>
      <c r="D23" s="18">
        <v>1.23714320351784</v>
      </c>
      <c r="E23" s="18">
        <v>1.1289142694333965</v>
      </c>
      <c r="F23" s="18">
        <v>1.0086118761886183</v>
      </c>
      <c r="G23" s="18">
        <v>1.2087932349098893</v>
      </c>
      <c r="H23" s="18">
        <v>1.364016878857802</v>
      </c>
      <c r="I23" s="18">
        <v>1.4376812633647069</v>
      </c>
      <c r="J23" s="18">
        <v>1.3239120465970275</v>
      </c>
      <c r="K23" s="18">
        <v>1.0994710700942771</v>
      </c>
      <c r="L23" s="18">
        <v>1.1837027468320938</v>
      </c>
      <c r="M23" s="18">
        <v>1.3527760721078923</v>
      </c>
      <c r="N23" s="18">
        <v>1.3230620738080048</v>
      </c>
    </row>
    <row r="24" spans="1:18" x14ac:dyDescent="0.25">
      <c r="A24" s="9">
        <v>1900</v>
      </c>
      <c r="B24" s="6"/>
      <c r="C24" s="18">
        <v>1.2791677111573636</v>
      </c>
      <c r="D24" s="18">
        <v>1.2787319706202018</v>
      </c>
      <c r="E24" s="18">
        <v>1.29757865736177</v>
      </c>
      <c r="F24" s="18">
        <v>1.0610895274892489</v>
      </c>
      <c r="G24" s="18">
        <v>1.1925870112343226</v>
      </c>
      <c r="H24" s="18">
        <v>1.2853150895058747</v>
      </c>
      <c r="I24" s="18">
        <v>1.2105703049178609</v>
      </c>
      <c r="J24" s="18">
        <v>1.0689532950258549</v>
      </c>
      <c r="K24" s="18">
        <v>1.105025326735928</v>
      </c>
      <c r="L24" s="18">
        <v>1.1848551695341554</v>
      </c>
      <c r="M24" s="18">
        <v>1.2595858050082127</v>
      </c>
      <c r="N24" s="18">
        <v>1.2988591576633637</v>
      </c>
    </row>
    <row r="25" spans="1:18" x14ac:dyDescent="0.25">
      <c r="A25" s="9">
        <v>2000</v>
      </c>
      <c r="B25" s="6"/>
      <c r="C25" s="18">
        <v>1.223099076860277</v>
      </c>
      <c r="D25" s="18">
        <v>1.2631598745922763</v>
      </c>
      <c r="E25" s="18">
        <v>1.2775388922940016</v>
      </c>
      <c r="F25" s="18">
        <v>1.143235882814291</v>
      </c>
      <c r="G25" s="18">
        <v>1.2037253580939464</v>
      </c>
      <c r="H25" s="18">
        <v>1.2575581098427204</v>
      </c>
      <c r="I25" s="18">
        <v>0.96440198396373034</v>
      </c>
      <c r="J25" s="18">
        <v>1.0079105103947303</v>
      </c>
      <c r="K25" s="18">
        <v>1.1350726615913627</v>
      </c>
      <c r="L25" s="18">
        <v>1.3074647134428066</v>
      </c>
      <c r="M25" s="18">
        <v>1.2066041625993138</v>
      </c>
      <c r="N25" s="18">
        <v>1.2289384973685467</v>
      </c>
    </row>
    <row r="26" spans="1:18" x14ac:dyDescent="0.25">
      <c r="A26" s="9">
        <v>2100</v>
      </c>
      <c r="B26" s="6"/>
      <c r="C26" s="18">
        <v>1.1543549995332405</v>
      </c>
      <c r="D26" s="18">
        <v>1.1955023509879021</v>
      </c>
      <c r="E26" s="18">
        <v>1.1954958718020647</v>
      </c>
      <c r="F26" s="18">
        <v>1.2168277447397293</v>
      </c>
      <c r="G26" s="18">
        <v>1.3015515698240743</v>
      </c>
      <c r="H26" s="18">
        <v>1.3894046698200118</v>
      </c>
      <c r="I26" s="18">
        <v>1.0311430961659784</v>
      </c>
      <c r="J26" s="18">
        <v>1.0894299601695145</v>
      </c>
      <c r="K26" s="18">
        <v>1.100717193357575</v>
      </c>
      <c r="L26" s="18">
        <v>1.161353978002823</v>
      </c>
      <c r="M26" s="18">
        <v>1.0560222406137934</v>
      </c>
      <c r="N26" s="18">
        <v>1.2053696424111169</v>
      </c>
    </row>
    <row r="27" spans="1:18" x14ac:dyDescent="0.25">
      <c r="A27" s="9">
        <v>2200</v>
      </c>
      <c r="B27" s="6"/>
      <c r="C27" s="18">
        <v>1.0864263883866421</v>
      </c>
      <c r="D27" s="18">
        <v>1.1338766092603669</v>
      </c>
      <c r="E27" s="18">
        <v>1.0834037561368968</v>
      </c>
      <c r="F27" s="18">
        <v>1.1194435557752647</v>
      </c>
      <c r="G27" s="18">
        <v>1.1934911439373348</v>
      </c>
      <c r="H27" s="18">
        <v>1.3365923108746269</v>
      </c>
      <c r="I27" s="18">
        <v>1.0753427729884768</v>
      </c>
      <c r="J27" s="18">
        <v>1.0561426053465361</v>
      </c>
      <c r="K27" s="18">
        <v>0.98573004322177282</v>
      </c>
      <c r="L27" s="18">
        <v>0.94889662128699293</v>
      </c>
      <c r="M27" s="18">
        <v>0.98900887835443574</v>
      </c>
      <c r="N27" s="18">
        <v>1.096485968175313</v>
      </c>
    </row>
    <row r="28" spans="1:18" x14ac:dyDescent="0.25">
      <c r="A28" s="9">
        <v>2300</v>
      </c>
      <c r="B28" s="6"/>
      <c r="C28" s="18">
        <v>1.0718435523339604</v>
      </c>
      <c r="D28" s="18">
        <v>0.98983580611513067</v>
      </c>
      <c r="E28" s="18">
        <v>1.0018306704573336</v>
      </c>
      <c r="F28" s="18">
        <v>1.041845331853205</v>
      </c>
      <c r="G28" s="18">
        <v>1.0116695839936325</v>
      </c>
      <c r="H28" s="18">
        <v>0.98327616691861164</v>
      </c>
      <c r="I28" s="18">
        <v>1.2144999727560721</v>
      </c>
      <c r="J28" s="18">
        <v>1.2005666450828802</v>
      </c>
      <c r="K28" s="18">
        <v>1.0002766556291132</v>
      </c>
      <c r="L28" s="18">
        <v>0.99688679523713974</v>
      </c>
      <c r="M28" s="18">
        <v>0.98152954578035567</v>
      </c>
      <c r="N28" s="18">
        <v>1.0660326259297439</v>
      </c>
    </row>
    <row r="29" spans="1:18" x14ac:dyDescent="0.25">
      <c r="A29" s="9">
        <v>2400</v>
      </c>
      <c r="B29" s="6"/>
      <c r="C29" s="18">
        <v>0.84490367460363613</v>
      </c>
      <c r="D29" s="18">
        <v>0.78825941412454315</v>
      </c>
      <c r="E29" s="18">
        <v>0.79913118339329181</v>
      </c>
      <c r="F29" s="18">
        <v>0.8973784222312875</v>
      </c>
      <c r="G29" s="18">
        <v>0.74927985948547049</v>
      </c>
      <c r="H29" s="18">
        <v>0.67939628800913543</v>
      </c>
      <c r="I29" s="18">
        <v>0.94828133216054733</v>
      </c>
      <c r="J29" s="18">
        <v>0.92595275396196652</v>
      </c>
      <c r="K29" s="18">
        <v>0.96732195005153865</v>
      </c>
      <c r="L29" s="18">
        <v>0.86062803916117547</v>
      </c>
      <c r="M29" s="18">
        <v>0.89285861148756773</v>
      </c>
      <c r="N29" s="18">
        <v>0.97060135580809814</v>
      </c>
    </row>
    <row r="31" spans="1:18" x14ac:dyDescent="0.25">
      <c r="A31" s="53"/>
      <c r="B31" s="53"/>
      <c r="C31" s="53"/>
    </row>
    <row r="32" spans="1:18" x14ac:dyDescent="0.25">
      <c r="C32" s="10"/>
    </row>
    <row r="35" spans="1:15" ht="13.8" thickBo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7" spans="1:15" x14ac:dyDescent="0.25">
      <c r="C37" s="47">
        <v>36161</v>
      </c>
      <c r="D37" s="47">
        <v>36192</v>
      </c>
      <c r="E37" s="47">
        <v>36220</v>
      </c>
      <c r="F37" s="47">
        <v>36251</v>
      </c>
      <c r="G37" s="47">
        <v>36281</v>
      </c>
      <c r="H37" s="47">
        <v>36312</v>
      </c>
      <c r="I37" s="47">
        <v>36342</v>
      </c>
      <c r="J37" s="47">
        <v>36373</v>
      </c>
      <c r="K37" s="47">
        <v>36404</v>
      </c>
      <c r="L37" s="47">
        <v>36434</v>
      </c>
      <c r="M37" s="47">
        <v>36465</v>
      </c>
      <c r="N37" s="47">
        <v>36495</v>
      </c>
    </row>
    <row r="38" spans="1:15" ht="6.75" customHeight="1" x14ac:dyDescent="0.25">
      <c r="C38" s="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15" x14ac:dyDescent="0.25">
      <c r="A39" s="15" t="s">
        <v>18</v>
      </c>
      <c r="C39" s="13">
        <f>IF('Weekday 99 &amp; 00 vs AVG'!$J$2="East",AVERAGE(C6:C8,C29),AVERAGE(C6:C7,C28:C29))</f>
        <v>0.9252194396839718</v>
      </c>
      <c r="D39" s="13">
        <f>IF('Weekday 99 &amp; 00 vs AVG'!$J$2="East",AVERAGE(D6:D8,D29),AVERAGE(D6:D7,D28:D29))</f>
        <v>0.84103063316408189</v>
      </c>
      <c r="E39" s="13">
        <f>IF('Weekday 99 &amp; 00 vs AVG'!$J$2="East",AVERAGE(E6:E8,E29),AVERAGE(E6:E7,E28:E29))</f>
        <v>0.85574566537018382</v>
      </c>
      <c r="F39" s="13">
        <f>IF('Weekday 99 &amp; 00 vs AVG'!$J$2="East",AVERAGE(F6:F8,F29),AVERAGE(F6:F7,F28:F29))</f>
        <v>0.93322796398940699</v>
      </c>
      <c r="G39" s="13">
        <f>IF('Weekday 99 &amp; 00 vs AVG'!$J$2="East",AVERAGE(G6:G8,G29),AVERAGE(G6:G7,G28:G29))</f>
        <v>0.85629224882536736</v>
      </c>
      <c r="H39" s="13">
        <f>IF('Weekday 99 &amp; 00 vs AVG'!$J$2="East",AVERAGE(H6:H8,H29),AVERAGE(H6:H7,H28:H29))</f>
        <v>0.73065326248465268</v>
      </c>
      <c r="I39" s="13">
        <f>IF('Weekday 99 &amp; 00 vs AVG'!$J$2="East",AVERAGE(I6:I8,I29),AVERAGE(I6:I7,I28:I29))</f>
        <v>1.0761361937145975</v>
      </c>
      <c r="J39" s="13">
        <f>IF('Weekday 99 &amp; 00 vs AVG'!$J$2="East",AVERAGE(J6:J8,J29),AVERAGE(J6:J7,J28:J29))</f>
        <v>0.94688349362607438</v>
      </c>
      <c r="K39" s="13">
        <f>IF('Weekday 99 &amp; 00 vs AVG'!$J$2="East",AVERAGE(K6:K8,K29),AVERAGE(K6:K7,K28:K29))</f>
        <v>0.94598396585922528</v>
      </c>
      <c r="L39" s="13">
        <f>IF('Weekday 99 &amp; 00 vs AVG'!$J$2="East",AVERAGE(L6:L8,L29),AVERAGE(L6:L7,L28:L29))</f>
        <v>0.89390311283948587</v>
      </c>
      <c r="M39" s="13">
        <f>IF('Weekday 99 &amp; 00 vs AVG'!$J$2="East",AVERAGE(M6:M8,M29),AVERAGE(M6:M7,M28:M29))</f>
        <v>0.91464676058177163</v>
      </c>
      <c r="N39" s="13">
        <f>IF('Weekday 99 &amp; 00 vs AVG'!$J$2="East",AVERAGE(N6:N8,N29),AVERAGE(N6:N7,N28:N29))</f>
        <v>0.94550118326645993</v>
      </c>
    </row>
    <row r="40" spans="1:15" x14ac:dyDescent="0.25">
      <c r="A40" s="15" t="s">
        <v>19</v>
      </c>
      <c r="C40" s="13">
        <f>IF('Weekday 99 &amp; 00 vs AVG'!$J$2="East",AVERAGE(C9:C12),AVERAGE(C8:C11))</f>
        <v>0.75338962920757402</v>
      </c>
      <c r="D40" s="13">
        <f>IF('Weekday 99 &amp; 00 vs AVG'!$J$2="East",AVERAGE(D9:D12),AVERAGE(D8:D11))</f>
        <v>0.74523359560717295</v>
      </c>
      <c r="E40" s="13">
        <f>IF('Weekday 99 &amp; 00 vs AVG'!$J$2="East",AVERAGE(E9:E12),AVERAGE(E8:E11))</f>
        <v>0.72540066251663116</v>
      </c>
      <c r="F40" s="13">
        <f>IF('Weekday 99 &amp; 00 vs AVG'!$J$2="East",AVERAGE(F9:F12),AVERAGE(F8:F11))</f>
        <v>0.79415342412586798</v>
      </c>
      <c r="G40" s="13">
        <f>IF('Weekday 99 &amp; 00 vs AVG'!$J$2="East",AVERAGE(G9:G12),AVERAGE(G8:G11))</f>
        <v>0.54009952796935723</v>
      </c>
      <c r="H40" s="13">
        <f>IF('Weekday 99 &amp; 00 vs AVG'!$J$2="East",AVERAGE(H9:H12),AVERAGE(H8:H11))</f>
        <v>0.37334787617644793</v>
      </c>
      <c r="I40" s="13">
        <f>IF('Weekday 99 &amp; 00 vs AVG'!$J$2="East",AVERAGE(I9:I12),AVERAGE(I8:I11))</f>
        <v>0.82169747027632933</v>
      </c>
      <c r="J40" s="13">
        <f>IF('Weekday 99 &amp; 00 vs AVG'!$J$2="East",AVERAGE(J9:J12),AVERAGE(J8:J11))</f>
        <v>0.6898399911247558</v>
      </c>
      <c r="K40" s="13">
        <f>IF('Weekday 99 &amp; 00 vs AVG'!$J$2="East",AVERAGE(K9:K12),AVERAGE(K8:K11))</f>
        <v>0.79020016636871593</v>
      </c>
      <c r="L40" s="13">
        <f>IF('Weekday 99 &amp; 00 vs AVG'!$J$2="East",AVERAGE(L9:L12),AVERAGE(L8:L11))</f>
        <v>0.76656688663935135</v>
      </c>
      <c r="M40" s="13">
        <f>IF('Weekday 99 &amp; 00 vs AVG'!$J$2="East",AVERAGE(M9:M12),AVERAGE(M8:M11))</f>
        <v>0.86366856505299827</v>
      </c>
      <c r="N40" s="13">
        <f>IF('Weekday 99 &amp; 00 vs AVG'!$J$2="East",AVERAGE(N9:N12),AVERAGE(N8:N11))</f>
        <v>0.81190200641101218</v>
      </c>
    </row>
    <row r="41" spans="1:15" x14ac:dyDescent="0.25">
      <c r="A41" s="15" t="s">
        <v>20</v>
      </c>
      <c r="C41" s="13">
        <f>IF('Weekday 99 &amp; 00 vs AVG'!$J$2="East",AVERAGE(C13:C16),AVERAGE(C12:C15))</f>
        <v>0.9553072658090791</v>
      </c>
      <c r="D41" s="13">
        <f>IF('Weekday 99 &amp; 00 vs AVG'!$J$2="East",AVERAGE(D13:D16),AVERAGE(D12:D15))</f>
        <v>0.98486634993823596</v>
      </c>
      <c r="E41" s="13">
        <f>IF('Weekday 99 &amp; 00 vs AVG'!$J$2="East",AVERAGE(E13:E16),AVERAGE(E12:E15))</f>
        <v>0.98079792187509629</v>
      </c>
      <c r="F41" s="13">
        <f>IF('Weekday 99 &amp; 00 vs AVG'!$J$2="East",AVERAGE(F13:F16),AVERAGE(F12:F15))</f>
        <v>1.0164911496295586</v>
      </c>
      <c r="G41" s="13">
        <f>IF('Weekday 99 &amp; 00 vs AVG'!$J$2="East",AVERAGE(G13:G16),AVERAGE(G12:G15))</f>
        <v>0.92699495283303024</v>
      </c>
      <c r="H41" s="13">
        <f>IF('Weekday 99 &amp; 00 vs AVG'!$J$2="East",AVERAGE(H13:H16),AVERAGE(H12:H15))</f>
        <v>0.76567857462677491</v>
      </c>
      <c r="I41" s="13">
        <f>IF('Weekday 99 &amp; 00 vs AVG'!$J$2="East",AVERAGE(I13:I16),AVERAGE(I12:I15))</f>
        <v>0.71374954564427151</v>
      </c>
      <c r="J41" s="13">
        <f>IF('Weekday 99 &amp; 00 vs AVG'!$J$2="East",AVERAGE(J13:J16),AVERAGE(J12:J15))</f>
        <v>0.85710068595191569</v>
      </c>
      <c r="K41" s="13">
        <f>IF('Weekday 99 &amp; 00 vs AVG'!$J$2="East",AVERAGE(K13:K16),AVERAGE(K12:K15))</f>
        <v>0.99534095655912347</v>
      </c>
      <c r="L41" s="13">
        <f>IF('Weekday 99 &amp; 00 vs AVG'!$J$2="East",AVERAGE(L13:L16),AVERAGE(L12:L15))</f>
        <v>0.92400634882013943</v>
      </c>
      <c r="M41" s="13">
        <f>IF('Weekday 99 &amp; 00 vs AVG'!$J$2="East",AVERAGE(M13:M16),AVERAGE(M12:M15))</f>
        <v>0.96891557395893613</v>
      </c>
      <c r="N41" s="13">
        <f>IF('Weekday 99 &amp; 00 vs AVG'!$J$2="East",AVERAGE(N13:N16),AVERAGE(N12:N15))</f>
        <v>0.98953576644216623</v>
      </c>
    </row>
    <row r="42" spans="1:15" x14ac:dyDescent="0.25">
      <c r="A42" s="15" t="s">
        <v>21</v>
      </c>
      <c r="C42" s="13">
        <f>IF('Weekday 99 &amp; 00 vs AVG'!$J$2="East",AVERAGE(C17:C20),AVERAGE(C16:C19))</f>
        <v>1.1154431613771467</v>
      </c>
      <c r="D42" s="13">
        <f>IF('Weekday 99 &amp; 00 vs AVG'!$J$2="East",AVERAGE(D17:D20),AVERAGE(D16:D19))</f>
        <v>1.1231614793539453</v>
      </c>
      <c r="E42" s="13">
        <f>IF('Weekday 99 &amp; 00 vs AVG'!$J$2="East",AVERAGE(E17:E20),AVERAGE(E16:E19))</f>
        <v>1.1455206260404036</v>
      </c>
      <c r="F42" s="13">
        <f>IF('Weekday 99 &amp; 00 vs AVG'!$J$2="East",AVERAGE(F17:F20),AVERAGE(F16:F19))</f>
        <v>1.0961699501794089</v>
      </c>
      <c r="G42" s="13">
        <f>IF('Weekday 99 &amp; 00 vs AVG'!$J$2="East",AVERAGE(G17:G20),AVERAGE(G16:G19))</f>
        <v>1.2435161910167318</v>
      </c>
      <c r="H42" s="13">
        <f>IF('Weekday 99 &amp; 00 vs AVG'!$J$2="East",AVERAGE(H17:H20),AVERAGE(H16:H19))</f>
        <v>1.3946407581645603</v>
      </c>
      <c r="I42" s="13">
        <f>IF('Weekday 99 &amp; 00 vs AVG'!$J$2="East",AVERAGE(I17:I20),AVERAGE(I16:I19))</f>
        <v>0.98761690015223014</v>
      </c>
      <c r="J42" s="13">
        <f>IF('Weekday 99 &amp; 00 vs AVG'!$J$2="East",AVERAGE(J17:J20),AVERAGE(J16:J19))</f>
        <v>1.1048050232284898</v>
      </c>
      <c r="K42" s="13">
        <f>IF('Weekday 99 &amp; 00 vs AVG'!$J$2="East",AVERAGE(K17:K20),AVERAGE(K16:K19))</f>
        <v>1.0792058028557303</v>
      </c>
      <c r="L42" s="13">
        <f>IF('Weekday 99 &amp; 00 vs AVG'!$J$2="East",AVERAGE(L17:L20),AVERAGE(L16:L19))</f>
        <v>1.090881271874059</v>
      </c>
      <c r="M42" s="13">
        <f>IF('Weekday 99 &amp; 00 vs AVG'!$J$2="East",AVERAGE(M17:M20),AVERAGE(M16:M19))</f>
        <v>1.0308423144075467</v>
      </c>
      <c r="N42" s="13">
        <f>IF('Weekday 99 &amp; 00 vs AVG'!$J$2="East",AVERAGE(N17:N20),AVERAGE(N16:N19))</f>
        <v>0.99623067955822198</v>
      </c>
    </row>
    <row r="43" spans="1:15" x14ac:dyDescent="0.25">
      <c r="A43" s="15" t="s">
        <v>22</v>
      </c>
      <c r="C43" s="13">
        <f>IF('Weekday 99 &amp; 00 vs AVG'!$J$2="East",AVERAGE(C21:C24),AVERAGE(C20:C23))</f>
        <v>1.0648784599378465</v>
      </c>
      <c r="D43" s="13">
        <f>IF('Weekday 99 &amp; 00 vs AVG'!$J$2="East",AVERAGE(D21:D24),AVERAGE(D20:D23))</f>
        <v>1.0878902405713773</v>
      </c>
      <c r="E43" s="13">
        <f>IF('Weekday 99 &amp; 00 vs AVG'!$J$2="East",AVERAGE(E21:E24),AVERAGE(E20:E23))</f>
        <v>1.0790308297990028</v>
      </c>
      <c r="F43" s="13">
        <f>IF('Weekday 99 &amp; 00 vs AVG'!$J$2="East",AVERAGE(F21:F24),AVERAGE(F20:F23))</f>
        <v>1.0248083343711241</v>
      </c>
      <c r="G43" s="13">
        <f>IF('Weekday 99 &amp; 00 vs AVG'!$J$2="East",AVERAGE(G21:G24),AVERAGE(G20:G23))</f>
        <v>1.2102583085830951</v>
      </c>
      <c r="H43" s="13">
        <f>IF('Weekday 99 &amp; 00 vs AVG'!$J$2="East",AVERAGE(H21:H24),AVERAGE(H20:H23))</f>
        <v>1.4184619835367582</v>
      </c>
      <c r="I43" s="13">
        <f>IF('Weekday 99 &amp; 00 vs AVG'!$J$2="East",AVERAGE(I21:I24),AVERAGE(I20:I23))</f>
        <v>1.3304353507035613</v>
      </c>
      <c r="J43" s="13">
        <f>IF('Weekday 99 &amp; 00 vs AVG'!$J$2="East",AVERAGE(J21:J24),AVERAGE(J20:J23))</f>
        <v>1.3457617133346051</v>
      </c>
      <c r="K43" s="13">
        <f>IF('Weekday 99 &amp; 00 vs AVG'!$J$2="East",AVERAGE(K21:K24),AVERAGE(K20:K23))</f>
        <v>1.1076328021305455</v>
      </c>
      <c r="L43" s="13">
        <f>IF('Weekday 99 &amp; 00 vs AVG'!$J$2="East",AVERAGE(L21:L24),AVERAGE(L20:L23))</f>
        <v>1.1739997592602696</v>
      </c>
      <c r="M43" s="13">
        <f>IF('Weekday 99 &amp; 00 vs AVG'!$J$2="East",AVERAGE(M21:M24),AVERAGE(M20:M23))</f>
        <v>1.0941215143548098</v>
      </c>
      <c r="N43" s="13">
        <f>IF('Weekday 99 &amp; 00 vs AVG'!$J$2="East",AVERAGE(N21:N24),AVERAGE(N20:N23))</f>
        <v>1.0494170479175564</v>
      </c>
    </row>
    <row r="44" spans="1:15" x14ac:dyDescent="0.25">
      <c r="A44" s="15" t="s">
        <v>23</v>
      </c>
      <c r="C44" s="13">
        <f>IF('Weekday 99 &amp; 00 vs AVG'!$J$2="East",AVERAGE(C25:C28),AVERAGE(C24:C27))</f>
        <v>1.1857620439843808</v>
      </c>
      <c r="D44" s="13">
        <f>IF('Weekday 99 &amp; 00 vs AVG'!$J$2="East",AVERAGE(D25:D28),AVERAGE(D24:D27))</f>
        <v>1.217817701365187</v>
      </c>
      <c r="E44" s="13">
        <f>IF('Weekday 99 &amp; 00 vs AVG'!$J$2="East",AVERAGE(E25:E28),AVERAGE(E24:E27))</f>
        <v>1.2135042943986833</v>
      </c>
      <c r="F44" s="13">
        <f>IF('Weekday 99 &amp; 00 vs AVG'!$J$2="East",AVERAGE(F25:F28),AVERAGE(F24:F27))</f>
        <v>1.1351491777046334</v>
      </c>
      <c r="G44" s="13">
        <f>IF('Weekday 99 &amp; 00 vs AVG'!$J$2="East",AVERAGE(G25:G28),AVERAGE(G24:G27))</f>
        <v>1.2228387707724195</v>
      </c>
      <c r="H44" s="13">
        <f>IF('Weekday 99 &amp; 00 vs AVG'!$J$2="East",AVERAGE(H25:H28),AVERAGE(H24:H27))</f>
        <v>1.3172175450108083</v>
      </c>
      <c r="I44" s="13">
        <f>IF('Weekday 99 &amp; 00 vs AVG'!$J$2="East",AVERAGE(I25:I28),AVERAGE(I24:I27))</f>
        <v>1.0703645395090116</v>
      </c>
      <c r="J44" s="13">
        <f>IF('Weekday 99 &amp; 00 vs AVG'!$J$2="East",AVERAGE(J25:J28),AVERAGE(J24:J27))</f>
        <v>1.055609092734159</v>
      </c>
      <c r="K44" s="13">
        <f>IF('Weekday 99 &amp; 00 vs AVG'!$J$2="East",AVERAGE(K25:K28),AVERAGE(K24:K27))</f>
        <v>1.0816363062266596</v>
      </c>
      <c r="L44" s="13">
        <f>IF('Weekday 99 &amp; 00 vs AVG'!$J$2="East",AVERAGE(L25:L28),AVERAGE(L24:L27))</f>
        <v>1.1506426205666944</v>
      </c>
      <c r="M44" s="13">
        <f>IF('Weekday 99 &amp; 00 vs AVG'!$J$2="East",AVERAGE(M25:M28),AVERAGE(M24:M27))</f>
        <v>1.1278052716439388</v>
      </c>
      <c r="N44" s="13">
        <f>IF('Weekday 99 &amp; 00 vs AVG'!$J$2="East",AVERAGE(N25:N28),AVERAGE(N24:N27))</f>
        <v>1.207413316404585</v>
      </c>
    </row>
    <row r="46" spans="1:15" x14ac:dyDescent="0.25">
      <c r="A46" s="54" t="s">
        <v>27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</row>
  </sheetData>
  <mergeCells count="3">
    <mergeCell ref="A31:C31"/>
    <mergeCell ref="A46:N46"/>
    <mergeCell ref="P4:R4"/>
  </mergeCells>
  <printOptions verticalCentered="1"/>
  <pageMargins left="0.5" right="0.5" top="0.5" bottom="0.5" header="0.5" footer="0.5"/>
  <pageSetup scale="82" orientation="landscape" verticalDpi="0" r:id="rId1"/>
  <headerFooter alignWithMargins="0">
    <oddFooter>&amp;LDate - 06/10/01&amp;CFile - 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1"/>
  <sheetViews>
    <sheetView workbookViewId="0"/>
  </sheetViews>
  <sheetFormatPr defaultRowHeight="13.2" x14ac:dyDescent="0.25"/>
  <cols>
    <col min="2" max="2" width="1.44140625" customWidth="1"/>
  </cols>
  <sheetData>
    <row r="1" spans="1:28" ht="17.399999999999999" x14ac:dyDescent="0.3">
      <c r="A1" s="17" t="str">
        <f>CONCATENATE("Weekday 2000 - ",'Weekday 99 &amp; 00 vs AVG'!$J$3,"  - Historical Price Relationship")</f>
        <v>Weekday 2000 - NP 15 Dow Jones  - Historical Price Relationship</v>
      </c>
      <c r="B1" s="2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5" customFormat="1" x14ac:dyDescent="0.25">
      <c r="A2" s="2"/>
      <c r="B2" s="2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5" customFormat="1" ht="14.4" thickBot="1" x14ac:dyDescent="0.3">
      <c r="A3" s="19" t="s">
        <v>28</v>
      </c>
      <c r="B3" s="2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3.8" thickBot="1" x14ac:dyDescent="0.3">
      <c r="C4" s="26">
        <v>36526</v>
      </c>
      <c r="D4" s="26">
        <v>36557</v>
      </c>
      <c r="E4" s="26">
        <v>36586</v>
      </c>
      <c r="F4" s="26">
        <v>36617</v>
      </c>
      <c r="G4" s="26">
        <v>36647</v>
      </c>
      <c r="H4" s="26">
        <v>36678</v>
      </c>
      <c r="I4" s="26">
        <v>36708</v>
      </c>
      <c r="J4" s="26">
        <v>36739</v>
      </c>
      <c r="K4" s="26">
        <v>36770</v>
      </c>
      <c r="L4" s="26">
        <v>36800</v>
      </c>
      <c r="M4" s="26">
        <v>36831</v>
      </c>
      <c r="N4" s="26">
        <v>36861</v>
      </c>
      <c r="P4" s="55" t="s">
        <v>35</v>
      </c>
      <c r="Q4" s="56"/>
      <c r="R4" s="57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x14ac:dyDescent="0.25">
      <c r="A5" s="7" t="s">
        <v>26</v>
      </c>
      <c r="B5" s="7"/>
      <c r="Q5" s="7" t="s">
        <v>34</v>
      </c>
      <c r="R5" s="7" t="s">
        <v>24</v>
      </c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9">
        <v>100</v>
      </c>
      <c r="B6" s="6"/>
      <c r="C6" s="18">
        <v>1.0035657302292458</v>
      </c>
      <c r="D6" s="18">
        <v>1.001130285435589</v>
      </c>
      <c r="E6" s="18">
        <v>1.0105084425610842</v>
      </c>
      <c r="F6" s="18">
        <v>1.0788610083196593</v>
      </c>
      <c r="G6" s="18">
        <v>1.1130730715794162</v>
      </c>
      <c r="H6" s="18">
        <v>0.9909237424335402</v>
      </c>
      <c r="I6" s="18">
        <v>1.0938218737602918</v>
      </c>
      <c r="J6" s="18">
        <v>1.049340837821964</v>
      </c>
      <c r="K6" s="18">
        <v>1.0570793968884369</v>
      </c>
      <c r="L6" s="18">
        <v>1.014483142210074</v>
      </c>
      <c r="M6" s="18">
        <v>0.99231056402114137</v>
      </c>
      <c r="N6" s="18">
        <v>1.0048118028614192</v>
      </c>
      <c r="P6" s="28" t="s">
        <v>0</v>
      </c>
      <c r="Q6" s="29">
        <f>IF('Weekday 99 &amp; 00 vs AVG'!$J$2="East",AVERAGE(C13:C28),AVERAGE(C12:C27))</f>
        <v>1</v>
      </c>
      <c r="R6" s="48">
        <f>IF('Weekday 99 &amp; 00 vs AVG'!$J$2="East",AVERAGE(C6:C12,C29),AVERAGE(C6:C11,C28:C29))</f>
        <v>1.0000000000000002</v>
      </c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x14ac:dyDescent="0.25">
      <c r="A7" s="9">
        <v>200</v>
      </c>
      <c r="B7" s="6"/>
      <c r="C7" s="18">
        <v>0.95194577577982564</v>
      </c>
      <c r="D7" s="18">
        <v>0.95251637576986925</v>
      </c>
      <c r="E7" s="18">
        <v>0.90666945849072167</v>
      </c>
      <c r="F7" s="18">
        <v>0.83911565442297065</v>
      </c>
      <c r="G7" s="18">
        <v>0.91480696957979502</v>
      </c>
      <c r="H7" s="18">
        <v>0.92261934664873324</v>
      </c>
      <c r="I7" s="18">
        <v>0.9291442512954039</v>
      </c>
      <c r="J7" s="18">
        <v>0.94423293808675757</v>
      </c>
      <c r="K7" s="18">
        <v>0.95820940647794828</v>
      </c>
      <c r="L7" s="18">
        <v>0.95049353179281448</v>
      </c>
      <c r="M7" s="18">
        <v>0.95471264700867786</v>
      </c>
      <c r="N7" s="18">
        <v>0.97853215790045667</v>
      </c>
      <c r="P7" s="28" t="s">
        <v>1</v>
      </c>
      <c r="Q7" s="29">
        <f>IF('Weekday 99 &amp; 00 vs AVG'!$J$2="East",AVERAGE(D13:D28),AVERAGE(D12:D27))</f>
        <v>1.0000000000000004</v>
      </c>
      <c r="R7" s="48">
        <f>IF('Weekday 99 &amp; 00 vs AVG'!$J$2="East",AVERAGE(D6:D12,D29),AVERAGE(D6:D11,D28:D29))</f>
        <v>1.0000000000000002</v>
      </c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x14ac:dyDescent="0.25">
      <c r="A8" s="9">
        <v>300</v>
      </c>
      <c r="B8" s="6"/>
      <c r="C8" s="18">
        <v>0.92359878392227723</v>
      </c>
      <c r="D8" s="18">
        <v>0.92459713906437757</v>
      </c>
      <c r="E8" s="18">
        <v>0.8070186835151566</v>
      </c>
      <c r="F8" s="18">
        <v>0.64591560535547943</v>
      </c>
      <c r="G8" s="18">
        <v>0.77950477767974236</v>
      </c>
      <c r="H8" s="18">
        <v>0.88539175984291552</v>
      </c>
      <c r="I8" s="18">
        <v>0.87010873367479447</v>
      </c>
      <c r="J8" s="18">
        <v>0.84446968712361348</v>
      </c>
      <c r="K8" s="18">
        <v>0.8835959516909534</v>
      </c>
      <c r="L8" s="18">
        <v>0.91565010738208508</v>
      </c>
      <c r="M8" s="18">
        <v>0.92785446398407978</v>
      </c>
      <c r="N8" s="18">
        <v>0.93593820990458887</v>
      </c>
      <c r="P8" s="28" t="s">
        <v>2</v>
      </c>
      <c r="Q8" s="29">
        <f>IF('Weekday 99 &amp; 00 vs AVG'!$J$2="East",AVERAGE(E13:E28),AVERAGE(E12:E27))</f>
        <v>1.0000000000000007</v>
      </c>
      <c r="R8" s="48">
        <f>IF('Weekday 99 &amp; 00 vs AVG'!$J$2="East",AVERAGE(E6:E12,E29),AVERAGE(E6:E11,E28:E29))</f>
        <v>1</v>
      </c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x14ac:dyDescent="0.25">
      <c r="A9" s="9">
        <v>400</v>
      </c>
      <c r="B9" s="6"/>
      <c r="C9" s="18">
        <v>0.91580509714409331</v>
      </c>
      <c r="D9" s="18">
        <v>0.93292397439751429</v>
      </c>
      <c r="E9" s="18">
        <v>0.82556344837992479</v>
      </c>
      <c r="F9" s="18">
        <v>0.67109966535959242</v>
      </c>
      <c r="G9" s="18">
        <v>0.75582070021304248</v>
      </c>
      <c r="H9" s="18">
        <v>0.869004830509719</v>
      </c>
      <c r="I9" s="18">
        <v>0.8621765083401669</v>
      </c>
      <c r="J9" s="18">
        <v>0.83732643689772368</v>
      </c>
      <c r="K9" s="18">
        <v>0.87222786679215447</v>
      </c>
      <c r="L9" s="18">
        <v>0.90481768996782452</v>
      </c>
      <c r="M9" s="18">
        <v>0.93105630686598506</v>
      </c>
      <c r="N9" s="18">
        <v>0.95851505799695458</v>
      </c>
      <c r="P9" s="28" t="s">
        <v>3</v>
      </c>
      <c r="Q9" s="29">
        <f>IF('Weekday 99 &amp; 00 vs AVG'!$J$2="East",AVERAGE(F13:F28),AVERAGE(F12:F27))</f>
        <v>0.99999999999999933</v>
      </c>
      <c r="R9" s="48">
        <f>IF('Weekday 99 &amp; 00 vs AVG'!$J$2="East",AVERAGE(F6:F12,F29),AVERAGE(F6:F11,F28:F29))</f>
        <v>0.99999999999999922</v>
      </c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x14ac:dyDescent="0.25">
      <c r="A10" s="9">
        <v>500</v>
      </c>
      <c r="B10" s="6"/>
      <c r="C10" s="18">
        <v>0.96596026153380854</v>
      </c>
      <c r="D10" s="18">
        <v>0.97108466247550806</v>
      </c>
      <c r="E10" s="18">
        <v>0.93280749074984914</v>
      </c>
      <c r="F10" s="18">
        <v>0.76598192427152456</v>
      </c>
      <c r="G10" s="18">
        <v>0.797568265352808</v>
      </c>
      <c r="H10" s="18">
        <v>0.87621670704459342</v>
      </c>
      <c r="I10" s="18">
        <v>0.88333848648815283</v>
      </c>
      <c r="J10" s="18">
        <v>0.89028761271237822</v>
      </c>
      <c r="K10" s="18">
        <v>0.89900294154973215</v>
      </c>
      <c r="L10" s="18">
        <v>0.93742565087914842</v>
      </c>
      <c r="M10" s="18">
        <v>0.98744293067230671</v>
      </c>
      <c r="N10" s="18">
        <v>0.97781333347299593</v>
      </c>
      <c r="P10" s="28" t="s">
        <v>4</v>
      </c>
      <c r="Q10" s="29">
        <f>IF('Weekday 99 &amp; 00 vs AVG'!$J$2="East",AVERAGE(G13:G28),AVERAGE(G12:G27))</f>
        <v>1.0000000000000002</v>
      </c>
      <c r="R10" s="48">
        <f>IF('Weekday 99 &amp; 00 vs AVG'!$J$2="East",AVERAGE(G6:G12,G29),AVERAGE(G6:G11,G28:G29))</f>
        <v>0.99999999999999989</v>
      </c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x14ac:dyDescent="0.25">
      <c r="A11" s="9">
        <v>600</v>
      </c>
      <c r="B11" s="6"/>
      <c r="C11" s="18">
        <v>1.0654893981242415</v>
      </c>
      <c r="D11" s="18">
        <v>1.062267127749335</v>
      </c>
      <c r="E11" s="18">
        <v>1.158779527205227</v>
      </c>
      <c r="F11" s="18">
        <v>1.0513576247000236</v>
      </c>
      <c r="G11" s="18">
        <v>0.92822386556940384</v>
      </c>
      <c r="H11" s="18">
        <v>0.94546200025441796</v>
      </c>
      <c r="I11" s="18">
        <v>0.91623076556593808</v>
      </c>
      <c r="J11" s="18">
        <v>1.0068856957626497</v>
      </c>
      <c r="K11" s="18">
        <v>1.0115870014036232</v>
      </c>
      <c r="L11" s="18">
        <v>1.0489135381266277</v>
      </c>
      <c r="M11" s="18">
        <v>1.0756832039403472</v>
      </c>
      <c r="N11" s="18">
        <v>1.0385690549357312</v>
      </c>
      <c r="P11" s="28" t="s">
        <v>5</v>
      </c>
      <c r="Q11" s="29">
        <f>IF('Weekday 99 &amp; 00 vs AVG'!$J$2="East",AVERAGE(H13:H28),AVERAGE(H12:H27))</f>
        <v>1.0000000000000004</v>
      </c>
      <c r="R11" s="48">
        <f>IF('Weekday 99 &amp; 00 vs AVG'!$J$2="East",AVERAGE(H6:H12,H29),AVERAGE(H6:H11,H28:H29))</f>
        <v>1.0000000000000009</v>
      </c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x14ac:dyDescent="0.25">
      <c r="A12" s="9">
        <v>700</v>
      </c>
      <c r="B12" s="6"/>
      <c r="C12" s="18">
        <v>0.92342744129863585</v>
      </c>
      <c r="D12" s="18">
        <v>0.99232911599227891</v>
      </c>
      <c r="E12" s="18">
        <v>0.97450542468283508</v>
      </c>
      <c r="F12" s="18">
        <v>0.83681182394700071</v>
      </c>
      <c r="G12" s="18">
        <v>0.56194190142736833</v>
      </c>
      <c r="H12" s="18">
        <v>0.34310882233717066</v>
      </c>
      <c r="I12" s="18">
        <v>0.44865632171088016</v>
      </c>
      <c r="J12" s="18">
        <v>0.54939263087473789</v>
      </c>
      <c r="K12" s="18">
        <v>0.71599662884467985</v>
      </c>
      <c r="L12" s="18">
        <v>0.90832924609380727</v>
      </c>
      <c r="M12" s="18">
        <v>0.98158572850300263</v>
      </c>
      <c r="N12" s="18">
        <v>0.93871206300306231</v>
      </c>
      <c r="P12" s="28" t="s">
        <v>6</v>
      </c>
      <c r="Q12" s="29">
        <f>IF('Weekday 99 &amp; 00 vs AVG'!$J$2="East",AVERAGE(I13:I28),AVERAGE(I12:I27))</f>
        <v>1.0000000000000009</v>
      </c>
      <c r="R12" s="48">
        <f>IF('Weekday 99 &amp; 00 vs AVG'!$J$2="East",AVERAGE(I6:I12,I29),AVERAGE(I6:I11,I28:I29))</f>
        <v>0.99999999999999933</v>
      </c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x14ac:dyDescent="0.25">
      <c r="A13" s="9">
        <v>800</v>
      </c>
      <c r="B13" s="6"/>
      <c r="C13" s="18">
        <v>1.01439868917785</v>
      </c>
      <c r="D13" s="18">
        <v>1.0105816392250777</v>
      </c>
      <c r="E13" s="18">
        <v>1.0191336800764477</v>
      </c>
      <c r="F13" s="18">
        <v>0.9189070628392364</v>
      </c>
      <c r="G13" s="18">
        <v>0.66054924358724676</v>
      </c>
      <c r="H13" s="18">
        <v>0.41673416688652498</v>
      </c>
      <c r="I13" s="18">
        <v>0.50518767431221467</v>
      </c>
      <c r="J13" s="18">
        <v>0.57874833939583992</v>
      </c>
      <c r="K13" s="18">
        <v>0.76333926313332723</v>
      </c>
      <c r="L13" s="18">
        <v>0.95804110422583433</v>
      </c>
      <c r="M13" s="18">
        <v>0.99184563296318562</v>
      </c>
      <c r="N13" s="18">
        <v>1.0271775112245995</v>
      </c>
      <c r="P13" s="28" t="s">
        <v>7</v>
      </c>
      <c r="Q13" s="29">
        <f>IF('Weekday 99 &amp; 00 vs AVG'!$J$2="East",AVERAGE(J13:J28),AVERAGE(J12:J27))</f>
        <v>1.0000000000000007</v>
      </c>
      <c r="R13" s="48">
        <f>IF('Weekday 99 &amp; 00 vs AVG'!$J$2="East",AVERAGE(J6:J12,J29),AVERAGE(J6:J11,J28:J29))</f>
        <v>1.0000000000000002</v>
      </c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x14ac:dyDescent="0.25">
      <c r="A14" s="9">
        <v>900</v>
      </c>
      <c r="B14" s="6"/>
      <c r="C14" s="18">
        <v>0.99462906330000245</v>
      </c>
      <c r="D14" s="18">
        <v>1.0069805279306425</v>
      </c>
      <c r="E14" s="18">
        <v>1.0046470545474262</v>
      </c>
      <c r="F14" s="18">
        <v>0.96481255621187556</v>
      </c>
      <c r="G14" s="18">
        <v>0.72099191197666057</v>
      </c>
      <c r="H14" s="18">
        <v>0.46749861822599748</v>
      </c>
      <c r="I14" s="18">
        <v>0.58355185509877083</v>
      </c>
      <c r="J14" s="18">
        <v>0.66193959497202381</v>
      </c>
      <c r="K14" s="18">
        <v>0.86629052593417699</v>
      </c>
      <c r="L14" s="18">
        <v>0.96216614647684628</v>
      </c>
      <c r="M14" s="18">
        <v>0.99790068695458189</v>
      </c>
      <c r="N14" s="18">
        <v>1.0188623675256174</v>
      </c>
      <c r="P14" s="28" t="s">
        <v>8</v>
      </c>
      <c r="Q14" s="29">
        <f>IF('Weekday 99 &amp; 00 vs AVG'!$J$2="East",AVERAGE(K13:K28),AVERAGE(K12:K27))</f>
        <v>0.99999999999999967</v>
      </c>
      <c r="R14" s="48">
        <f>IF('Weekday 99 &amp; 00 vs AVG'!$J$2="East",AVERAGE(K6:K12,K29),AVERAGE(K6:K11,K28:K29))</f>
        <v>0.99999999999999989</v>
      </c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x14ac:dyDescent="0.25">
      <c r="A15" s="9">
        <v>1000</v>
      </c>
      <c r="B15" s="6"/>
      <c r="C15" s="18">
        <v>1.0614313142464993</v>
      </c>
      <c r="D15" s="18">
        <v>1.00276044452835</v>
      </c>
      <c r="E15" s="18">
        <v>1.005409937885638</v>
      </c>
      <c r="F15" s="18">
        <v>0.99696148058082368</v>
      </c>
      <c r="G15" s="18">
        <v>0.84528368285775168</v>
      </c>
      <c r="H15" s="18">
        <v>0.58314998104174776</v>
      </c>
      <c r="I15" s="18">
        <v>0.71213903016314317</v>
      </c>
      <c r="J15" s="18">
        <v>0.78686140179637976</v>
      </c>
      <c r="K15" s="18">
        <v>0.95670109765369715</v>
      </c>
      <c r="L15" s="18">
        <v>0.98008750841988312</v>
      </c>
      <c r="M15" s="18">
        <v>0.99222215432822125</v>
      </c>
      <c r="N15" s="18">
        <v>1.0372801851685085</v>
      </c>
      <c r="P15" s="28" t="s">
        <v>9</v>
      </c>
      <c r="Q15" s="29">
        <f>IF('Weekday 99 &amp; 00 vs AVG'!$J$2="East",AVERAGE(L13:L28),AVERAGE(L12:L27))</f>
        <v>1.0000000000000013</v>
      </c>
      <c r="R15" s="48">
        <f>IF('Weekday 99 &amp; 00 vs AVG'!$J$2="East",AVERAGE(L6:L12,L29),AVERAGE(L6:L11,L28:L29))</f>
        <v>0.99999999999999911</v>
      </c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x14ac:dyDescent="0.25">
      <c r="A16" s="9">
        <v>1100</v>
      </c>
      <c r="B16" s="6"/>
      <c r="C16" s="18">
        <v>0.99067205675799408</v>
      </c>
      <c r="D16" s="18">
        <v>1.0093644725655471</v>
      </c>
      <c r="E16" s="18">
        <v>1.01794874553776</v>
      </c>
      <c r="F16" s="18">
        <v>1.0279663671612858</v>
      </c>
      <c r="G16" s="18">
        <v>0.99102492840969991</v>
      </c>
      <c r="H16" s="18">
        <v>0.74750767201772428</v>
      </c>
      <c r="I16" s="18">
        <v>0.90177140264185396</v>
      </c>
      <c r="J16" s="18">
        <v>1.0375848450089347</v>
      </c>
      <c r="K16" s="18">
        <v>1.0933676673952986</v>
      </c>
      <c r="L16" s="18">
        <v>1.0535921269023294</v>
      </c>
      <c r="M16" s="18">
        <v>0.99580570487570763</v>
      </c>
      <c r="N16" s="18">
        <v>0.95201453371102696</v>
      </c>
      <c r="P16" s="28" t="s">
        <v>10</v>
      </c>
      <c r="Q16" s="29">
        <f>IF('Weekday 99 &amp; 00 vs AVG'!$J$2="East",AVERAGE(M13:M28),AVERAGE(M12:M27))</f>
        <v>1</v>
      </c>
      <c r="R16" s="48">
        <f>IF('Weekday 99 &amp; 00 vs AVG'!$J$2="East",AVERAGE(M6:M12,M29),AVERAGE(M6:M11,M28:M29))</f>
        <v>0.99999999999999978</v>
      </c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x14ac:dyDescent="0.25">
      <c r="A17" s="9">
        <v>1200</v>
      </c>
      <c r="B17" s="6"/>
      <c r="C17" s="18">
        <v>0.97316235822986685</v>
      </c>
      <c r="D17" s="18">
        <v>0.99624226387897652</v>
      </c>
      <c r="E17" s="18">
        <v>1.0087112468494532</v>
      </c>
      <c r="F17" s="18">
        <v>1.0342183559044471</v>
      </c>
      <c r="G17" s="18">
        <v>1.0307770660135867</v>
      </c>
      <c r="H17" s="18">
        <v>0.99083752042823925</v>
      </c>
      <c r="I17" s="18">
        <v>1.1222736684267482</v>
      </c>
      <c r="J17" s="18">
        <v>1.1887009828411874</v>
      </c>
      <c r="K17" s="18">
        <v>1.062080312364319</v>
      </c>
      <c r="L17" s="18">
        <v>1.0342469206027709</v>
      </c>
      <c r="M17" s="18">
        <v>0.9757834077445976</v>
      </c>
      <c r="N17" s="18">
        <v>0.95483501941553861</v>
      </c>
      <c r="P17" s="28" t="s">
        <v>11</v>
      </c>
      <c r="Q17" s="29">
        <f>IF('Weekday 99 &amp; 00 vs AVG'!$J$2="East",AVERAGE(N13:N28),AVERAGE(N12:N27))</f>
        <v>1</v>
      </c>
      <c r="R17" s="48">
        <f>IF('Weekday 99 &amp; 00 vs AVG'!$J$2="East",AVERAGE(N6:N12,N29),AVERAGE(N6:N11,N28:N29))</f>
        <v>1</v>
      </c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x14ac:dyDescent="0.25">
      <c r="A18" s="9">
        <v>1300</v>
      </c>
      <c r="B18" s="6"/>
      <c r="C18" s="18">
        <v>0.95826151300648021</v>
      </c>
      <c r="D18" s="18">
        <v>0.98521050129415766</v>
      </c>
      <c r="E18" s="18">
        <v>0.9957380311822871</v>
      </c>
      <c r="F18" s="18">
        <v>1.0258055049553279</v>
      </c>
      <c r="G18" s="18">
        <v>1.0972663969921856</v>
      </c>
      <c r="H18" s="18">
        <v>1.1974740118982612</v>
      </c>
      <c r="I18" s="18">
        <v>1.1904547119155973</v>
      </c>
      <c r="J18" s="18">
        <v>1.1258584688768793</v>
      </c>
      <c r="K18" s="18">
        <v>1.0579913218809061</v>
      </c>
      <c r="L18" s="18">
        <v>1.0103485675492057</v>
      </c>
      <c r="M18" s="18">
        <v>0.96406460304579644</v>
      </c>
      <c r="N18" s="18">
        <v>0.96365981671766987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x14ac:dyDescent="0.25">
      <c r="A19" s="9">
        <v>1400</v>
      </c>
      <c r="B19" s="6"/>
      <c r="C19" s="18">
        <v>0.93864650965317376</v>
      </c>
      <c r="D19" s="18">
        <v>0.97859863501720268</v>
      </c>
      <c r="E19" s="18">
        <v>0.99561890189232904</v>
      </c>
      <c r="F19" s="18">
        <v>1.0388548987379904</v>
      </c>
      <c r="G19" s="18">
        <v>1.2023131558225675</v>
      </c>
      <c r="H19" s="18">
        <v>1.39232044131903</v>
      </c>
      <c r="I19" s="18">
        <v>1.2772634776148601</v>
      </c>
      <c r="J19" s="18">
        <v>1.13593209609352</v>
      </c>
      <c r="K19" s="18">
        <v>1.0660031478755907</v>
      </c>
      <c r="L19" s="18">
        <v>1.029727015996051</v>
      </c>
      <c r="M19" s="18">
        <v>0.96250064261482704</v>
      </c>
      <c r="N19" s="18">
        <v>0.95711049483715649</v>
      </c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x14ac:dyDescent="0.25">
      <c r="A20" s="9">
        <v>1500</v>
      </c>
      <c r="B20" s="6"/>
      <c r="C20" s="18">
        <v>0.91017335367173757</v>
      </c>
      <c r="D20" s="18">
        <v>0.96676513248001583</v>
      </c>
      <c r="E20" s="18">
        <v>0.98448289261632005</v>
      </c>
      <c r="F20" s="18">
        <v>1.0324068576737917</v>
      </c>
      <c r="G20" s="18">
        <v>1.244279934881833</v>
      </c>
      <c r="H20" s="18">
        <v>1.5396691299657574</v>
      </c>
      <c r="I20" s="18">
        <v>1.2633921957094087</v>
      </c>
      <c r="J20" s="18">
        <v>1.1473404123415605</v>
      </c>
      <c r="K20" s="18">
        <v>1.0399671653048272</v>
      </c>
      <c r="L20" s="18">
        <v>1.0089131563837082</v>
      </c>
      <c r="M20" s="18">
        <v>0.94212149158712222</v>
      </c>
      <c r="N20" s="18">
        <v>0.93482256377467954</v>
      </c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x14ac:dyDescent="0.25">
      <c r="A21" s="9">
        <v>1600</v>
      </c>
      <c r="B21" s="6"/>
      <c r="C21" s="18">
        <v>0.89560957446779799</v>
      </c>
      <c r="D21" s="18">
        <v>0.95588005695352185</v>
      </c>
      <c r="E21" s="18">
        <v>0.97605554508117287</v>
      </c>
      <c r="F21" s="18">
        <v>1.0241523615254595</v>
      </c>
      <c r="G21" s="18">
        <v>1.2737863300337591</v>
      </c>
      <c r="H21" s="18">
        <v>1.6064430192012316</v>
      </c>
      <c r="I21" s="18">
        <v>1.2893189778636598</v>
      </c>
      <c r="J21" s="18">
        <v>1.1515662106766476</v>
      </c>
      <c r="K21" s="18">
        <v>1.0446820562331909</v>
      </c>
      <c r="L21" s="18">
        <v>0.99053942946727258</v>
      </c>
      <c r="M21" s="18">
        <v>0.94487788102559311</v>
      </c>
      <c r="N21" s="18">
        <v>0.91239205618249997</v>
      </c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x14ac:dyDescent="0.25">
      <c r="A22" s="9">
        <v>1700</v>
      </c>
      <c r="B22" s="6"/>
      <c r="C22" s="18">
        <v>0.9637055559565445</v>
      </c>
      <c r="D22" s="18">
        <v>0.96805010613427711</v>
      </c>
      <c r="E22" s="18">
        <v>0.97717797573258147</v>
      </c>
      <c r="F22" s="18">
        <v>0.99634117355863372</v>
      </c>
      <c r="G22" s="18">
        <v>1.2297884388836009</v>
      </c>
      <c r="H22" s="18">
        <v>1.5959754424785595</v>
      </c>
      <c r="I22" s="18">
        <v>1.3288005733680623</v>
      </c>
      <c r="J22" s="18">
        <v>1.1479101729381456</v>
      </c>
      <c r="K22" s="18">
        <v>1.0353499674940965</v>
      </c>
      <c r="L22" s="18">
        <v>0.99858011826983595</v>
      </c>
      <c r="M22" s="18">
        <v>0.98138834395242869</v>
      </c>
      <c r="N22" s="18">
        <v>1.0187379235110234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x14ac:dyDescent="0.25">
      <c r="A23" s="9">
        <v>1800</v>
      </c>
      <c r="B23" s="6"/>
      <c r="C23" s="18">
        <v>1.1572507264435683</v>
      </c>
      <c r="D23" s="18">
        <v>1.0454968916013905</v>
      </c>
      <c r="E23" s="18">
        <v>0.99451554632360251</v>
      </c>
      <c r="F23" s="18">
        <v>0.97528389349255862</v>
      </c>
      <c r="G23" s="18">
        <v>1.1097427939451914</v>
      </c>
      <c r="H23" s="18">
        <v>1.4105623098033548</v>
      </c>
      <c r="I23" s="18">
        <v>1.2530169154859649</v>
      </c>
      <c r="J23" s="18">
        <v>1.120457561484459</v>
      </c>
      <c r="K23" s="18">
        <v>1.0705292655429692</v>
      </c>
      <c r="L23" s="18">
        <v>0.9869734717452564</v>
      </c>
      <c r="M23" s="18">
        <v>1.0867592488994324</v>
      </c>
      <c r="N23" s="18">
        <v>1.0469927743263949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x14ac:dyDescent="0.25">
      <c r="A24" s="9">
        <v>1900</v>
      </c>
      <c r="B24" s="6"/>
      <c r="C24" s="18">
        <v>1.1776267608029658</v>
      </c>
      <c r="D24" s="18">
        <v>1.0514275775184421</v>
      </c>
      <c r="E24" s="18">
        <v>1.0424209968972629</v>
      </c>
      <c r="F24" s="18">
        <v>0.96620559935987904</v>
      </c>
      <c r="G24" s="18">
        <v>1.0077670641830259</v>
      </c>
      <c r="H24" s="18">
        <v>1.195606227191339</v>
      </c>
      <c r="I24" s="18">
        <v>1.0982334766283814</v>
      </c>
      <c r="J24" s="18">
        <v>1.1666011852737725</v>
      </c>
      <c r="K24" s="18">
        <v>1.05195773359818</v>
      </c>
      <c r="L24" s="18">
        <v>1.0512688222913535</v>
      </c>
      <c r="M24" s="18">
        <v>1.1106047390438092</v>
      </c>
      <c r="N24" s="18">
        <v>1.0686757209786455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x14ac:dyDescent="0.25">
      <c r="A25" s="9">
        <v>2000</v>
      </c>
      <c r="B25" s="6"/>
      <c r="C25" s="18">
        <v>1.0923446242621737</v>
      </c>
      <c r="D25" s="18">
        <v>1.028135314954393</v>
      </c>
      <c r="E25" s="18">
        <v>1.0239871489128498</v>
      </c>
      <c r="F25" s="18">
        <v>1.0674282322229334</v>
      </c>
      <c r="G25" s="18">
        <v>1.0128219109979566</v>
      </c>
      <c r="H25" s="18">
        <v>0.9838804369914167</v>
      </c>
      <c r="I25" s="18">
        <v>1.1097785778504152</v>
      </c>
      <c r="J25" s="18">
        <v>1.0821131567083806</v>
      </c>
      <c r="K25" s="18">
        <v>1.1267087822213251</v>
      </c>
      <c r="L25" s="18">
        <v>1.1160418257055444</v>
      </c>
      <c r="M25" s="18">
        <v>1.0560152584896931</v>
      </c>
      <c r="N25" s="18">
        <v>1.0726922282995357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x14ac:dyDescent="0.25">
      <c r="A26" s="9">
        <v>2100</v>
      </c>
      <c r="B26" s="6"/>
      <c r="C26" s="18">
        <v>1.0170857958892758</v>
      </c>
      <c r="D26" s="18">
        <v>1.0184501121933607</v>
      </c>
      <c r="E26" s="18">
        <v>0.98071682346187217</v>
      </c>
      <c r="F26" s="18">
        <v>1.0848656677942743</v>
      </c>
      <c r="G26" s="18">
        <v>1.0752299014456783</v>
      </c>
      <c r="H26" s="18">
        <v>0.8753388838936621</v>
      </c>
      <c r="I26" s="18">
        <v>1.1094262854194619</v>
      </c>
      <c r="J26" s="18">
        <v>1.2352486452976461</v>
      </c>
      <c r="K26" s="18">
        <v>1.0907462460544004</v>
      </c>
      <c r="L26" s="18">
        <v>1.0376535944166514</v>
      </c>
      <c r="M26" s="18">
        <v>1.0253715053580692</v>
      </c>
      <c r="N26" s="18">
        <v>1.0400294515968127</v>
      </c>
    </row>
    <row r="27" spans="1:28" x14ac:dyDescent="0.25">
      <c r="A27" s="9">
        <v>2200</v>
      </c>
      <c r="B27" s="6"/>
      <c r="C27" s="18">
        <v>0.93157466283543633</v>
      </c>
      <c r="D27" s="18">
        <v>0.98372720773237399</v>
      </c>
      <c r="E27" s="18">
        <v>0.99893004832016907</v>
      </c>
      <c r="F27" s="18">
        <v>1.0089781640344706</v>
      </c>
      <c r="G27" s="18">
        <v>0.93643533854189209</v>
      </c>
      <c r="H27" s="18">
        <v>0.65389331631999004</v>
      </c>
      <c r="I27" s="18">
        <v>0.80673485579059245</v>
      </c>
      <c r="J27" s="18">
        <v>0.88374429541989408</v>
      </c>
      <c r="K27" s="18">
        <v>0.95828881846900993</v>
      </c>
      <c r="L27" s="18">
        <v>0.87349094545367034</v>
      </c>
      <c r="M27" s="18">
        <v>0.9911529706139327</v>
      </c>
      <c r="N27" s="18">
        <v>1.0560052897272294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x14ac:dyDescent="0.25">
      <c r="A28" s="9">
        <v>2300</v>
      </c>
      <c r="B28" s="6"/>
      <c r="C28" s="18">
        <v>1.132507080967434</v>
      </c>
      <c r="D28" s="18">
        <v>1.1123882624072925</v>
      </c>
      <c r="E28" s="18">
        <v>1.2604904286737568</v>
      </c>
      <c r="F28" s="18">
        <v>1.6746616113818356</v>
      </c>
      <c r="G28" s="18">
        <v>1.4781336654940136</v>
      </c>
      <c r="H28" s="18">
        <v>1.3917001431666451</v>
      </c>
      <c r="I28" s="18">
        <v>1.2840826829589058</v>
      </c>
      <c r="J28" s="18">
        <v>1.2548388968367801</v>
      </c>
      <c r="K28" s="18">
        <v>1.1919559015350552</v>
      </c>
      <c r="L28" s="18">
        <v>1.1889344556779429</v>
      </c>
      <c r="M28" s="18">
        <v>1.1016655548530025</v>
      </c>
      <c r="N28" s="18">
        <v>1.0383242094567964</v>
      </c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x14ac:dyDescent="0.25">
      <c r="A29" s="9">
        <v>2400</v>
      </c>
      <c r="B29" s="6"/>
      <c r="C29" s="18">
        <v>1.0411278722990747</v>
      </c>
      <c r="D29" s="18">
        <v>1.0430921727005151</v>
      </c>
      <c r="E29" s="18">
        <v>1.0981625204242795</v>
      </c>
      <c r="F29" s="18">
        <v>1.2730069061889084</v>
      </c>
      <c r="G29" s="18">
        <v>1.2328686845317776</v>
      </c>
      <c r="H29" s="18">
        <v>1.1186814700994432</v>
      </c>
      <c r="I29" s="18">
        <v>1.1610966979163408</v>
      </c>
      <c r="J29" s="18">
        <v>1.1726178947581352</v>
      </c>
      <c r="K29" s="18">
        <v>1.126341533662095</v>
      </c>
      <c r="L29" s="18">
        <v>1.0392818839634754</v>
      </c>
      <c r="M29" s="18">
        <v>1.0292743286544583</v>
      </c>
      <c r="N29" s="18">
        <v>1.067496173471058</v>
      </c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x14ac:dyDescent="0.25"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x14ac:dyDescent="0.25">
      <c r="A31" s="53"/>
      <c r="B31" s="53"/>
      <c r="C31" s="5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x14ac:dyDescent="0.25">
      <c r="C32" s="10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x14ac:dyDescent="0.25"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x14ac:dyDescent="0.25"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3.8" thickBo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x14ac:dyDescent="0.25"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x14ac:dyDescent="0.25">
      <c r="C37" s="26">
        <v>36526</v>
      </c>
      <c r="D37" s="26">
        <v>36557</v>
      </c>
      <c r="E37" s="26">
        <v>36586</v>
      </c>
      <c r="F37" s="26">
        <v>36617</v>
      </c>
      <c r="G37" s="26">
        <v>36647</v>
      </c>
      <c r="H37" s="26">
        <v>36678</v>
      </c>
      <c r="I37" s="26">
        <v>36708</v>
      </c>
      <c r="J37" s="26">
        <v>36739</v>
      </c>
      <c r="K37" s="26">
        <v>36770</v>
      </c>
      <c r="L37" s="26">
        <v>36800</v>
      </c>
      <c r="M37" s="26">
        <v>36831</v>
      </c>
      <c r="N37" s="26">
        <v>36861</v>
      </c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6.75" customHeight="1" x14ac:dyDescent="0.25">
      <c r="C38" s="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x14ac:dyDescent="0.25">
      <c r="A39" s="15" t="s">
        <v>12</v>
      </c>
      <c r="C39" s="13">
        <f>IF('Weekday 99 &amp; 00 vs AVG'!$J$2="East",AVERAGE(C6:C8,C29),AVERAGE(C6:C7,C28:C29))</f>
        <v>1.0322866148188949</v>
      </c>
      <c r="D39" s="13">
        <f>IF('Weekday 99 &amp; 00 vs AVG'!$J$2="East",AVERAGE(D6:D8,D29),AVERAGE(D6:D7,D28:D29))</f>
        <v>1.0272817740783164</v>
      </c>
      <c r="E39" s="13">
        <f>IF('Weekday 99 &amp; 00 vs AVG'!$J$2="East",AVERAGE(E6:E8,E29),AVERAGE(E6:E7,E28:E29))</f>
        <v>1.0689577125374605</v>
      </c>
      <c r="F39" s="13">
        <f>IF('Weekday 99 &amp; 00 vs AVG'!$J$2="East",AVERAGE(F6:F8,F29),AVERAGE(F6:F7,F28:F29))</f>
        <v>1.2164112950783434</v>
      </c>
      <c r="G39" s="13">
        <f>IF('Weekday 99 &amp; 00 vs AVG'!$J$2="East",AVERAGE(G6:G8,G29),AVERAGE(G6:G7,G28:G29))</f>
        <v>1.1847205977962507</v>
      </c>
      <c r="H39" s="13">
        <f>IF('Weekday 99 &amp; 00 vs AVG'!$J$2="East",AVERAGE(H6:H8,H29),AVERAGE(H6:H7,H28:H29))</f>
        <v>1.1059811755870905</v>
      </c>
      <c r="I39" s="13">
        <f>IF('Weekday 99 &amp; 00 vs AVG'!$J$2="East",AVERAGE(I6:I8,I29),AVERAGE(I6:I7,I28:I29))</f>
        <v>1.1170363764827358</v>
      </c>
      <c r="J39" s="13">
        <f>IF('Weekday 99 &amp; 00 vs AVG'!$J$2="East",AVERAGE(J6:J8,J29),AVERAGE(J6:J7,J28:J29))</f>
        <v>1.1052576418759092</v>
      </c>
      <c r="K39" s="13">
        <f>IF('Weekday 99 &amp; 00 vs AVG'!$J$2="East",AVERAGE(K6:K8,K29),AVERAGE(K6:K7,K28:K29))</f>
        <v>1.0833965596408839</v>
      </c>
      <c r="L39" s="13">
        <f>IF('Weekday 99 &amp; 00 vs AVG'!$J$2="East",AVERAGE(L6:L8,L29),AVERAGE(L6:L7,L28:L29))</f>
        <v>1.0482982534110767</v>
      </c>
      <c r="M39" s="13">
        <f>IF('Weekday 99 &amp; 00 vs AVG'!$J$2="East",AVERAGE(M6:M8,M29),AVERAGE(M6:M7,M28:M29))</f>
        <v>1.0194907736343199</v>
      </c>
      <c r="N39" s="13">
        <f>IF('Weekday 99 &amp; 00 vs AVG'!$J$2="East",AVERAGE(N6:N8,N29),AVERAGE(N6:N7,N28:N29))</f>
        <v>1.0222910859224326</v>
      </c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x14ac:dyDescent="0.25">
      <c r="A40" s="15" t="s">
        <v>13</v>
      </c>
      <c r="C40" s="13">
        <f>IF('Weekday 99 &amp; 00 vs AVG'!$J$2="East",AVERAGE(C9:C12),AVERAGE(C8:C11))</f>
        <v>0.96771338518110506</v>
      </c>
      <c r="D40" s="13">
        <f>IF('Weekday 99 &amp; 00 vs AVG'!$J$2="East",AVERAGE(D9:D12),AVERAGE(D8:D11))</f>
        <v>0.97271822592168378</v>
      </c>
      <c r="E40" s="13">
        <f>IF('Weekday 99 &amp; 00 vs AVG'!$J$2="East",AVERAGE(E9:E12),AVERAGE(E8:E11))</f>
        <v>0.93104228746253936</v>
      </c>
      <c r="F40" s="13">
        <f>IF('Weekday 99 &amp; 00 vs AVG'!$J$2="East",AVERAGE(F9:F12),AVERAGE(F8:F11))</f>
        <v>0.783588704921655</v>
      </c>
      <c r="G40" s="13">
        <f>IF('Weekday 99 &amp; 00 vs AVG'!$J$2="East",AVERAGE(G9:G12),AVERAGE(G8:G11))</f>
        <v>0.81527940220374906</v>
      </c>
      <c r="H40" s="13">
        <f>IF('Weekday 99 &amp; 00 vs AVG'!$J$2="East",AVERAGE(H9:H12),AVERAGE(H8:H11))</f>
        <v>0.89401882441291147</v>
      </c>
      <c r="I40" s="13">
        <f>IF('Weekday 99 &amp; 00 vs AVG'!$J$2="East",AVERAGE(I9:I12),AVERAGE(I8:I11))</f>
        <v>0.8829636235172631</v>
      </c>
      <c r="J40" s="13">
        <f>IF('Weekday 99 &amp; 00 vs AVG'!$J$2="East",AVERAGE(J9:J12),AVERAGE(J8:J11))</f>
        <v>0.8947423581240912</v>
      </c>
      <c r="K40" s="13">
        <f>IF('Weekday 99 &amp; 00 vs AVG'!$J$2="East",AVERAGE(K9:K12),AVERAGE(K8:K11))</f>
        <v>0.9166034403591159</v>
      </c>
      <c r="L40" s="13">
        <f>IF('Weekday 99 &amp; 00 vs AVG'!$J$2="East",AVERAGE(L9:L12),AVERAGE(L8:L11))</f>
        <v>0.95170174658892148</v>
      </c>
      <c r="M40" s="13">
        <f>IF('Weekday 99 &amp; 00 vs AVG'!$J$2="East",AVERAGE(M9:M12),AVERAGE(M8:M11))</f>
        <v>0.98050922636567961</v>
      </c>
      <c r="N40" s="13">
        <f>IF('Weekday 99 &amp; 00 vs AVG'!$J$2="East",AVERAGE(N9:N12),AVERAGE(N8:N11))</f>
        <v>0.97770891407756766</v>
      </c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x14ac:dyDescent="0.25">
      <c r="A41" s="15" t="s">
        <v>14</v>
      </c>
      <c r="C41" s="13">
        <f>IF('Weekday 99 &amp; 00 vs AVG'!$J$2="East",AVERAGE(C13:C16),AVERAGE(C12:C15))</f>
        <v>0.99847162700574688</v>
      </c>
      <c r="D41" s="13">
        <f>IF('Weekday 99 &amp; 00 vs AVG'!$J$2="East",AVERAGE(D13:D16),AVERAGE(D12:D15))</f>
        <v>1.0031629319190873</v>
      </c>
      <c r="E41" s="13">
        <f>IF('Weekday 99 &amp; 00 vs AVG'!$J$2="East",AVERAGE(E13:E16),AVERAGE(E12:E15))</f>
        <v>1.0009240242980868</v>
      </c>
      <c r="F41" s="13">
        <f>IF('Weekday 99 &amp; 00 vs AVG'!$J$2="East",AVERAGE(F13:F16),AVERAGE(F12:F15))</f>
        <v>0.92937323089473411</v>
      </c>
      <c r="G41" s="13">
        <f>IF('Weekday 99 &amp; 00 vs AVG'!$J$2="East",AVERAGE(G13:G16),AVERAGE(G12:G15))</f>
        <v>0.69719168496225681</v>
      </c>
      <c r="H41" s="13">
        <f>IF('Weekday 99 &amp; 00 vs AVG'!$J$2="East",AVERAGE(H13:H16),AVERAGE(H12:H15))</f>
        <v>0.45262289712286025</v>
      </c>
      <c r="I41" s="13">
        <f>IF('Weekday 99 &amp; 00 vs AVG'!$J$2="East",AVERAGE(I13:I16),AVERAGE(I12:I15))</f>
        <v>0.56238372032125228</v>
      </c>
      <c r="J41" s="13">
        <f>IF('Weekday 99 &amp; 00 vs AVG'!$J$2="East",AVERAGE(J13:J16),AVERAGE(J12:J15))</f>
        <v>0.64423549175974537</v>
      </c>
      <c r="K41" s="13">
        <f>IF('Weekday 99 &amp; 00 vs AVG'!$J$2="East",AVERAGE(K13:K16),AVERAGE(K12:K15))</f>
        <v>0.82558187889147039</v>
      </c>
      <c r="L41" s="13">
        <f>IF('Weekday 99 &amp; 00 vs AVG'!$J$2="East",AVERAGE(L13:L16),AVERAGE(L12:L15))</f>
        <v>0.95215600130409284</v>
      </c>
      <c r="M41" s="13">
        <f>IF('Weekday 99 &amp; 00 vs AVG'!$J$2="East",AVERAGE(M13:M16),AVERAGE(M12:M15))</f>
        <v>0.99088855068724779</v>
      </c>
      <c r="N41" s="13">
        <f>IF('Weekday 99 &amp; 00 vs AVG'!$J$2="East",AVERAGE(N13:N16),AVERAGE(N12:N15))</f>
        <v>1.005508031730447</v>
      </c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x14ac:dyDescent="0.25">
      <c r="A42" s="15" t="s">
        <v>15</v>
      </c>
      <c r="C42" s="13">
        <f>IF('Weekday 99 &amp; 00 vs AVG'!$J$2="East",AVERAGE(C17:C20),AVERAGE(C16:C19))</f>
        <v>0.9651856094118787</v>
      </c>
      <c r="D42" s="13">
        <f>IF('Weekday 99 &amp; 00 vs AVG'!$J$2="East",AVERAGE(D17:D20),AVERAGE(D16:D19))</f>
        <v>0.99235396818897093</v>
      </c>
      <c r="E42" s="13">
        <f>IF('Weekday 99 &amp; 00 vs AVG'!$J$2="East",AVERAGE(E17:E20),AVERAGE(E16:E19))</f>
        <v>1.0045042313654573</v>
      </c>
      <c r="F42" s="13">
        <f>IF('Weekday 99 &amp; 00 vs AVG'!$J$2="East",AVERAGE(F17:F20),AVERAGE(F16:F19))</f>
        <v>1.0317112816897627</v>
      </c>
      <c r="G42" s="13">
        <f>IF('Weekday 99 &amp; 00 vs AVG'!$J$2="East",AVERAGE(G17:G20),AVERAGE(G16:G19))</f>
        <v>1.0803453868095101</v>
      </c>
      <c r="H42" s="13">
        <f>IF('Weekday 99 &amp; 00 vs AVG'!$J$2="East",AVERAGE(H17:H20),AVERAGE(H16:H19))</f>
        <v>1.0820349114158136</v>
      </c>
      <c r="I42" s="13">
        <f>IF('Weekday 99 &amp; 00 vs AVG'!$J$2="East",AVERAGE(I17:I20),AVERAGE(I16:I19))</f>
        <v>1.1229408151497648</v>
      </c>
      <c r="J42" s="13">
        <f>IF('Weekday 99 &amp; 00 vs AVG'!$J$2="East",AVERAGE(J17:J20),AVERAGE(J16:J19))</f>
        <v>1.1220190982051303</v>
      </c>
      <c r="K42" s="13">
        <f>IF('Weekday 99 &amp; 00 vs AVG'!$J$2="East",AVERAGE(K17:K20),AVERAGE(K16:K19))</f>
        <v>1.0698606123790286</v>
      </c>
      <c r="L42" s="13">
        <f>IF('Weekday 99 &amp; 00 vs AVG'!$J$2="East",AVERAGE(L17:L20),AVERAGE(L16:L19))</f>
        <v>1.0319786577625891</v>
      </c>
      <c r="M42" s="13">
        <f>IF('Weekday 99 &amp; 00 vs AVG'!$J$2="East",AVERAGE(M17:M20),AVERAGE(M16:M19))</f>
        <v>0.97453858957023221</v>
      </c>
      <c r="N42" s="13">
        <f>IF('Weekday 99 &amp; 00 vs AVG'!$J$2="East",AVERAGE(N17:N20),AVERAGE(N16:N19))</f>
        <v>0.95690496617034793</v>
      </c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x14ac:dyDescent="0.25">
      <c r="A43" s="15" t="s">
        <v>16</v>
      </c>
      <c r="C43" s="13">
        <f>IF('Weekday 99 &amp; 00 vs AVG'!$J$2="East",AVERAGE(C21:C24),AVERAGE(C20:C23))</f>
        <v>0.98168480263491209</v>
      </c>
      <c r="D43" s="13">
        <f>IF('Weekday 99 &amp; 00 vs AVG'!$J$2="East",AVERAGE(D21:D24),AVERAGE(D20:D23))</f>
        <v>0.98404804679230129</v>
      </c>
      <c r="E43" s="13">
        <f>IF('Weekday 99 &amp; 00 vs AVG'!$J$2="East",AVERAGE(E21:E24),AVERAGE(E20:E23))</f>
        <v>0.98305798993841931</v>
      </c>
      <c r="F43" s="13">
        <f>IF('Weekday 99 &amp; 00 vs AVG'!$J$2="East",AVERAGE(F21:F24),AVERAGE(F20:F23))</f>
        <v>1.0070460715626108</v>
      </c>
      <c r="G43" s="13">
        <f>IF('Weekday 99 &amp; 00 vs AVG'!$J$2="East",AVERAGE(G21:G24),AVERAGE(G20:G23))</f>
        <v>1.2143993744360959</v>
      </c>
      <c r="H43" s="13">
        <f>IF('Weekday 99 &amp; 00 vs AVG'!$J$2="East",AVERAGE(H21:H24),AVERAGE(H20:H23))</f>
        <v>1.5381624753622258</v>
      </c>
      <c r="I43" s="13">
        <f>IF('Weekday 99 &amp; 00 vs AVG'!$J$2="East",AVERAGE(I21:I24),AVERAGE(I20:I23))</f>
        <v>1.283632165606774</v>
      </c>
      <c r="J43" s="13">
        <f>IF('Weekday 99 &amp; 00 vs AVG'!$J$2="East",AVERAGE(J21:J24),AVERAGE(J20:J23))</f>
        <v>1.1418185893602031</v>
      </c>
      <c r="K43" s="13">
        <f>IF('Weekday 99 &amp; 00 vs AVG'!$J$2="East",AVERAGE(K21:K24),AVERAGE(K20:K23))</f>
        <v>1.047632113643771</v>
      </c>
      <c r="L43" s="13">
        <f>IF('Weekday 99 &amp; 00 vs AVG'!$J$2="East",AVERAGE(L21:L24),AVERAGE(L20:L23))</f>
        <v>0.99625154396651838</v>
      </c>
      <c r="M43" s="13">
        <f>IF('Weekday 99 &amp; 00 vs AVG'!$J$2="East",AVERAGE(M21:M24),AVERAGE(M20:M23))</f>
        <v>0.98878674136614408</v>
      </c>
      <c r="N43" s="13">
        <f>IF('Weekday 99 &amp; 00 vs AVG'!$J$2="East",AVERAGE(N21:N24),AVERAGE(N20:N23))</f>
        <v>0.97823632944864947</v>
      </c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 spans="1:28" x14ac:dyDescent="0.25">
      <c r="A44" s="15" t="s">
        <v>17</v>
      </c>
      <c r="C44" s="13">
        <f>IF('Weekday 99 &amp; 00 vs AVG'!$J$2="East",AVERAGE(C25:C28),AVERAGE(C24:C27))</f>
        <v>1.0546579609474631</v>
      </c>
      <c r="D44" s="13">
        <f>IF('Weekday 99 &amp; 00 vs AVG'!$J$2="East",AVERAGE(D25:D28),AVERAGE(D24:D27))</f>
        <v>1.0204350530996424</v>
      </c>
      <c r="E44" s="13">
        <f>IF('Weekday 99 &amp; 00 vs AVG'!$J$2="East",AVERAGE(E25:E28),AVERAGE(E24:E27))</f>
        <v>1.0115137543980384</v>
      </c>
      <c r="F44" s="13">
        <f>IF('Weekday 99 &amp; 00 vs AVG'!$J$2="East",AVERAGE(F25:F28),AVERAGE(F24:F27))</f>
        <v>1.0318694158528894</v>
      </c>
      <c r="G44" s="13">
        <f>IF('Weekday 99 &amp; 00 vs AVG'!$J$2="East",AVERAGE(G25:G28),AVERAGE(G24:G27))</f>
        <v>1.0080635537921381</v>
      </c>
      <c r="H44" s="13">
        <f>IF('Weekday 99 &amp; 00 vs AVG'!$J$2="East",AVERAGE(H25:H28),AVERAGE(H24:H27))</f>
        <v>0.92717971609910199</v>
      </c>
      <c r="I44" s="13">
        <f>IF('Weekday 99 &amp; 00 vs AVG'!$J$2="East",AVERAGE(I25:I28),AVERAGE(I24:I27))</f>
        <v>1.0310432989222127</v>
      </c>
      <c r="J44" s="13">
        <f>IF('Weekday 99 &amp; 00 vs AVG'!$J$2="East",AVERAGE(J25:J28),AVERAGE(J24:J27))</f>
        <v>1.0919268206749233</v>
      </c>
      <c r="K44" s="13">
        <f>IF('Weekday 99 &amp; 00 vs AVG'!$J$2="East",AVERAGE(K25:K28),AVERAGE(K24:K27))</f>
        <v>1.0569253950857287</v>
      </c>
      <c r="L44" s="13">
        <f>IF('Weekday 99 &amp; 00 vs AVG'!$J$2="East",AVERAGE(L25:L28),AVERAGE(L24:L27))</f>
        <v>1.0196137969668049</v>
      </c>
      <c r="M44" s="13">
        <f>IF('Weekday 99 &amp; 00 vs AVG'!$J$2="East",AVERAGE(M25:M28),AVERAGE(M24:M27))</f>
        <v>1.0457861183763761</v>
      </c>
      <c r="N44" s="13">
        <f>IF('Weekday 99 &amp; 00 vs AVG'!$J$2="East",AVERAGE(N25:N28),AVERAGE(N24:N27))</f>
        <v>1.0593506726505559</v>
      </c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 spans="1:28" x14ac:dyDescent="0.25"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 spans="1:28" x14ac:dyDescent="0.25">
      <c r="A46" s="54" t="s">
        <v>27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x14ac:dyDescent="0.25"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x14ac:dyDescent="0.25"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7:28" x14ac:dyDescent="0.25"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 spans="17:28" x14ac:dyDescent="0.25"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 spans="17:28" x14ac:dyDescent="0.25"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</sheetData>
  <mergeCells count="3">
    <mergeCell ref="A31:C31"/>
    <mergeCell ref="A46:N46"/>
    <mergeCell ref="P4:R4"/>
  </mergeCells>
  <printOptions verticalCentered="1"/>
  <pageMargins left="0.5" right="0.5" top="0.5" bottom="0.5" header="0.5" footer="0.5"/>
  <pageSetup scale="82" orientation="landscape" verticalDpi="0" r:id="rId1"/>
  <headerFooter alignWithMargins="0">
    <oddFooter>&amp;LDate - 06/10/01&amp;CFile - 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6"/>
  <sheetViews>
    <sheetView workbookViewId="0"/>
  </sheetViews>
  <sheetFormatPr defaultRowHeight="13.2" x14ac:dyDescent="0.25"/>
  <cols>
    <col min="2" max="2" width="1.44140625" customWidth="1"/>
  </cols>
  <sheetData>
    <row r="1" spans="1:18" ht="17.399999999999999" x14ac:dyDescent="0.3">
      <c r="A1" s="17" t="str">
        <f>CONCATENATE("Weekend 2000 - ",'Weekday 99 &amp; 00 vs AVG'!$J$3,"  - Historical Price Relationship")</f>
        <v>Weekend 2000 - NP 15 Dow Jones  - Historical Price Relationship</v>
      </c>
      <c r="B1" s="2"/>
    </row>
    <row r="2" spans="1:18" s="5" customFormat="1" x14ac:dyDescent="0.25">
      <c r="A2" s="2"/>
      <c r="B2" s="2"/>
    </row>
    <row r="3" spans="1:18" s="5" customFormat="1" ht="14.4" thickBot="1" x14ac:dyDescent="0.3">
      <c r="A3" s="19" t="s">
        <v>29</v>
      </c>
      <c r="B3" s="2"/>
    </row>
    <row r="4" spans="1:18" ht="13.8" thickBot="1" x14ac:dyDescent="0.3">
      <c r="C4" s="26">
        <v>36526</v>
      </c>
      <c r="D4" s="26">
        <v>36557</v>
      </c>
      <c r="E4" s="26">
        <v>36586</v>
      </c>
      <c r="F4" s="26">
        <v>36617</v>
      </c>
      <c r="G4" s="26">
        <v>36647</v>
      </c>
      <c r="H4" s="26">
        <v>36678</v>
      </c>
      <c r="I4" s="26">
        <v>36708</v>
      </c>
      <c r="J4" s="26">
        <v>36739</v>
      </c>
      <c r="K4" s="26">
        <v>36770</v>
      </c>
      <c r="L4" s="26">
        <v>36800</v>
      </c>
      <c r="M4" s="26">
        <v>36831</v>
      </c>
      <c r="N4" s="26">
        <v>36861</v>
      </c>
      <c r="P4" s="55" t="s">
        <v>35</v>
      </c>
      <c r="Q4" s="56"/>
      <c r="R4" s="57"/>
    </row>
    <row r="5" spans="1:18" x14ac:dyDescent="0.25">
      <c r="A5" s="7" t="s">
        <v>26</v>
      </c>
      <c r="B5" s="7"/>
      <c r="Q5" s="7" t="s">
        <v>34</v>
      </c>
      <c r="R5" s="7" t="s">
        <v>24</v>
      </c>
    </row>
    <row r="6" spans="1:18" x14ac:dyDescent="0.25">
      <c r="A6" s="9">
        <v>100</v>
      </c>
      <c r="B6" s="6"/>
      <c r="C6" s="18">
        <v>0.94645486165677428</v>
      </c>
      <c r="D6" s="18">
        <v>0.97934280074432578</v>
      </c>
      <c r="E6" s="18">
        <v>0.90389884730552561</v>
      </c>
      <c r="F6" s="18">
        <v>0.87241568504046541</v>
      </c>
      <c r="G6" s="18">
        <v>0.99158532236744568</v>
      </c>
      <c r="H6" s="18">
        <v>0.83714306816426132</v>
      </c>
      <c r="I6" s="18">
        <v>0.82507070974690533</v>
      </c>
      <c r="J6" s="18">
        <v>0.78628640755907975</v>
      </c>
      <c r="K6" s="18">
        <v>1.0318711030793402</v>
      </c>
      <c r="L6" s="18">
        <v>1.0467208473438514</v>
      </c>
      <c r="M6" s="18">
        <v>0.98369054869064687</v>
      </c>
      <c r="N6" s="18">
        <v>1.0375566065670407</v>
      </c>
      <c r="P6" s="28" t="s">
        <v>0</v>
      </c>
      <c r="Q6" s="29">
        <f>IF('Weekday 99 &amp; 00 vs AVG'!$J$2="East",AVERAGE(C13:C28),AVERAGE(C12:C27))</f>
        <v>1.0468809972875042</v>
      </c>
      <c r="R6" s="48">
        <f>IF('Weekday 99 &amp; 00 vs AVG'!$J$2="East",AVERAGE(C6:C12,C29),AVERAGE(C6:C11,C28:C29))</f>
        <v>0.90623800542499111</v>
      </c>
    </row>
    <row r="7" spans="1:18" x14ac:dyDescent="0.25">
      <c r="A7" s="9">
        <v>200</v>
      </c>
      <c r="B7" s="6"/>
      <c r="C7" s="18">
        <v>0.88117796313499996</v>
      </c>
      <c r="D7" s="18">
        <v>0.95251140730882955</v>
      </c>
      <c r="E7" s="18">
        <v>0.82259257534090335</v>
      </c>
      <c r="F7" s="18">
        <v>0.6939324509830771</v>
      </c>
      <c r="G7" s="18">
        <v>0.80153708635798648</v>
      </c>
      <c r="H7" s="18">
        <v>0.76416101088225197</v>
      </c>
      <c r="I7" s="18">
        <v>0.64864797386154704</v>
      </c>
      <c r="J7" s="18">
        <v>0.68901153095821688</v>
      </c>
      <c r="K7" s="18">
        <v>0.96572296943937241</v>
      </c>
      <c r="L7" s="18">
        <v>0.99230365463966619</v>
      </c>
      <c r="M7" s="18">
        <v>0.93266015755456455</v>
      </c>
      <c r="N7" s="18">
        <v>1.0085925169310341</v>
      </c>
      <c r="P7" s="28" t="s">
        <v>1</v>
      </c>
      <c r="Q7" s="29">
        <f>IF('Weekday 99 &amp; 00 vs AVG'!$J$2="East",AVERAGE(D13:D28),AVERAGE(D12:D27))</f>
        <v>1.0255976254774832</v>
      </c>
      <c r="R7" s="48">
        <f>IF('Weekday 99 &amp; 00 vs AVG'!$J$2="East",AVERAGE(D6:D12,D29),AVERAGE(D6:D11,D28:D29))</f>
        <v>0.94880474904503365</v>
      </c>
    </row>
    <row r="8" spans="1:18" x14ac:dyDescent="0.25">
      <c r="A8" s="9">
        <v>300</v>
      </c>
      <c r="B8" s="6"/>
      <c r="C8" s="18">
        <v>0.8692558201646069</v>
      </c>
      <c r="D8" s="18">
        <v>0.93062703291518234</v>
      </c>
      <c r="E8" s="18">
        <v>0.71477509017211927</v>
      </c>
      <c r="F8" s="18">
        <v>0.53255821630059541</v>
      </c>
      <c r="G8" s="18">
        <v>0.68133666065232623</v>
      </c>
      <c r="H8" s="18">
        <v>0.71558410516996629</v>
      </c>
      <c r="I8" s="18">
        <v>0.60522217917164234</v>
      </c>
      <c r="J8" s="18">
        <v>0.66633411138953114</v>
      </c>
      <c r="K8" s="18">
        <v>0.90578520183777089</v>
      </c>
      <c r="L8" s="18">
        <v>0.93637797712745918</v>
      </c>
      <c r="M8" s="18">
        <v>0.90058346266428302</v>
      </c>
      <c r="N8" s="18">
        <v>0.97106307608302911</v>
      </c>
      <c r="P8" s="28" t="s">
        <v>2</v>
      </c>
      <c r="Q8" s="29">
        <f>IF('Weekday 99 &amp; 00 vs AVG'!$J$2="East",AVERAGE(E13:E28),AVERAGE(E12:E27))</f>
        <v>1.0739666915474668</v>
      </c>
      <c r="R8" s="48">
        <f>IF('Weekday 99 &amp; 00 vs AVG'!$J$2="East",AVERAGE(E6:E12,E29),AVERAGE(E6:E11,E28:E29))</f>
        <v>0.85206661690506491</v>
      </c>
    </row>
    <row r="9" spans="1:18" x14ac:dyDescent="0.25">
      <c r="A9" s="9">
        <v>400</v>
      </c>
      <c r="B9" s="6"/>
      <c r="C9" s="18">
        <v>0.84905652952196919</v>
      </c>
      <c r="D9" s="18">
        <v>0.92868808818381265</v>
      </c>
      <c r="E9" s="18">
        <v>0.70929144048018511</v>
      </c>
      <c r="F9" s="18">
        <v>0.52698517093015396</v>
      </c>
      <c r="G9" s="18">
        <v>0.67224271818653758</v>
      </c>
      <c r="H9" s="18">
        <v>0.70213079832194247</v>
      </c>
      <c r="I9" s="18">
        <v>0.59128229083975492</v>
      </c>
      <c r="J9" s="18">
        <v>0.65407073207920174</v>
      </c>
      <c r="K9" s="18">
        <v>0.88103214147132791</v>
      </c>
      <c r="L9" s="18">
        <v>0.89637519481103545</v>
      </c>
      <c r="M9" s="18">
        <v>0.89181384201324088</v>
      </c>
      <c r="N9" s="18">
        <v>0.97477934644713105</v>
      </c>
      <c r="P9" s="28" t="s">
        <v>3</v>
      </c>
      <c r="Q9" s="29">
        <f>IF('Weekday 99 &amp; 00 vs AVG'!$J$2="East",AVERAGE(F13:F28),AVERAGE(F12:F27))</f>
        <v>1.1349559482627289</v>
      </c>
      <c r="R9" s="48">
        <f>IF('Weekday 99 &amp; 00 vs AVG'!$J$2="East",AVERAGE(F6:F12,F29),AVERAGE(F6:F11,F28:F29))</f>
        <v>0.73008810347454178</v>
      </c>
    </row>
    <row r="10" spans="1:18" x14ac:dyDescent="0.25">
      <c r="A10" s="9">
        <v>500</v>
      </c>
      <c r="B10" s="6"/>
      <c r="C10" s="18">
        <v>0.85972776047833366</v>
      </c>
      <c r="D10" s="18">
        <v>0.91775551703389835</v>
      </c>
      <c r="E10" s="18">
        <v>0.78856540096368244</v>
      </c>
      <c r="F10" s="18">
        <v>0.56712026105010882</v>
      </c>
      <c r="G10" s="18">
        <v>0.66524166081258129</v>
      </c>
      <c r="H10" s="18">
        <v>0.67150223229906358</v>
      </c>
      <c r="I10" s="18">
        <v>0.58621980829101017</v>
      </c>
      <c r="J10" s="18">
        <v>0.65358806263112745</v>
      </c>
      <c r="K10" s="18">
        <v>0.88498821094060742</v>
      </c>
      <c r="L10" s="18">
        <v>0.88665384827045213</v>
      </c>
      <c r="M10" s="18">
        <v>0.91972575290257952</v>
      </c>
      <c r="N10" s="18">
        <v>0.9600528101578053</v>
      </c>
      <c r="P10" s="28" t="s">
        <v>4</v>
      </c>
      <c r="Q10" s="29">
        <f>IF('Weekday 99 &amp; 00 vs AVG'!$J$2="East",AVERAGE(G13:G28),AVERAGE(G12:G27))</f>
        <v>1.0920477086385854</v>
      </c>
      <c r="R10" s="48">
        <f>IF('Weekday 99 &amp; 00 vs AVG'!$J$2="East",AVERAGE(G6:G12,G29),AVERAGE(G6:G11,G28:G29))</f>
        <v>0.81590458272282806</v>
      </c>
    </row>
    <row r="11" spans="1:18" x14ac:dyDescent="0.25">
      <c r="A11" s="9">
        <v>600</v>
      </c>
      <c r="B11" s="6"/>
      <c r="C11" s="18">
        <v>0.90325572064434179</v>
      </c>
      <c r="D11" s="18">
        <v>0.9450441097906328</v>
      </c>
      <c r="E11" s="18">
        <v>0.90673782161286953</v>
      </c>
      <c r="F11" s="18">
        <v>0.69915561906568813</v>
      </c>
      <c r="G11" s="18">
        <v>0.65441826394029623</v>
      </c>
      <c r="H11" s="18">
        <v>0.62552138833474236</v>
      </c>
      <c r="I11" s="18">
        <v>0.6340321139616345</v>
      </c>
      <c r="J11" s="18">
        <v>0.65092444234360702</v>
      </c>
      <c r="K11" s="18">
        <v>0.89922122065131216</v>
      </c>
      <c r="L11" s="18">
        <v>0.92517608068270651</v>
      </c>
      <c r="M11" s="18">
        <v>0.93825511266526518</v>
      </c>
      <c r="N11" s="18">
        <v>1.000662843544474</v>
      </c>
      <c r="P11" s="28" t="s">
        <v>5</v>
      </c>
      <c r="Q11" s="29">
        <f>IF('Weekday 99 &amp; 00 vs AVG'!$J$2="East",AVERAGE(H13:H28),AVERAGE(H12:H27))</f>
        <v>1.1183445143753623</v>
      </c>
      <c r="R11" s="48">
        <f>IF('Weekday 99 &amp; 00 vs AVG'!$J$2="East",AVERAGE(H6:H12,H29),AVERAGE(H6:H11,H28:H29))</f>
        <v>0.76331097124927527</v>
      </c>
    </row>
    <row r="12" spans="1:18" x14ac:dyDescent="0.25">
      <c r="A12" s="9">
        <v>700</v>
      </c>
      <c r="B12" s="6"/>
      <c r="C12" s="18">
        <v>0.96056819949737859</v>
      </c>
      <c r="D12" s="18">
        <v>1.0074164126033009</v>
      </c>
      <c r="E12" s="18">
        <v>0.93550787490003973</v>
      </c>
      <c r="F12" s="18">
        <v>0.85608391306923914</v>
      </c>
      <c r="G12" s="18">
        <v>0.72912965380409178</v>
      </c>
      <c r="H12" s="18">
        <v>0.68576971621858174</v>
      </c>
      <c r="I12" s="18">
        <v>0.56638183562137723</v>
      </c>
      <c r="J12" s="18">
        <v>0.53656753644247401</v>
      </c>
      <c r="K12" s="18">
        <v>0.67628897072603433</v>
      </c>
      <c r="L12" s="18">
        <v>0.9142535332764764</v>
      </c>
      <c r="M12" s="18">
        <v>0.88100111977683038</v>
      </c>
      <c r="N12" s="18">
        <v>0.92038814379358358</v>
      </c>
      <c r="P12" s="28" t="s">
        <v>6</v>
      </c>
      <c r="Q12" s="29">
        <f>IF('Weekday 99 &amp; 00 vs AVG'!$J$2="East",AVERAGE(I13:I28),AVERAGE(I12:I27))</f>
        <v>1.1444385734078222</v>
      </c>
      <c r="R12" s="48">
        <f>IF('Weekday 99 &amp; 00 vs AVG'!$J$2="East",AVERAGE(I6:I12,I29),AVERAGE(I6:I11,I28:I29))</f>
        <v>0.71112285318435364</v>
      </c>
    </row>
    <row r="13" spans="1:18" x14ac:dyDescent="0.25">
      <c r="A13" s="9">
        <v>800</v>
      </c>
      <c r="B13" s="6"/>
      <c r="C13" s="18">
        <v>1.0051371871113033</v>
      </c>
      <c r="D13" s="18">
        <v>1.0136886977464832</v>
      </c>
      <c r="E13" s="18">
        <v>0.986230023066474</v>
      </c>
      <c r="F13" s="18">
        <v>0.99923620538504887</v>
      </c>
      <c r="G13" s="18">
        <v>0.88044762422208489</v>
      </c>
      <c r="H13" s="18">
        <v>0.71205600452682449</v>
      </c>
      <c r="I13" s="18">
        <v>0.63602417162771985</v>
      </c>
      <c r="J13" s="18">
        <v>0.5901438451787091</v>
      </c>
      <c r="K13" s="18">
        <v>0.67500711581420059</v>
      </c>
      <c r="L13" s="18">
        <v>0.87148519547867986</v>
      </c>
      <c r="M13" s="18">
        <v>0.94617606035007762</v>
      </c>
      <c r="N13" s="18">
        <v>0.94051794159913693</v>
      </c>
      <c r="P13" s="28" t="s">
        <v>7</v>
      </c>
      <c r="Q13" s="29">
        <f>IF('Weekday 99 &amp; 00 vs AVG'!$J$2="East",AVERAGE(J13:J28),AVERAGE(J12:J27))</f>
        <v>1.1433263835388259</v>
      </c>
      <c r="R13" s="48">
        <f>IF('Weekday 99 &amp; 00 vs AVG'!$J$2="East",AVERAGE(J6:J12,J29),AVERAGE(J6:J11,J28:J29))</f>
        <v>0.71334723292234625</v>
      </c>
    </row>
    <row r="14" spans="1:18" x14ac:dyDescent="0.25">
      <c r="A14" s="9">
        <v>900</v>
      </c>
      <c r="B14" s="6"/>
      <c r="C14" s="18">
        <v>1.0449452931505832</v>
      </c>
      <c r="D14" s="18">
        <v>1.0325387722471708</v>
      </c>
      <c r="E14" s="18">
        <v>1.0119594363397455</v>
      </c>
      <c r="F14" s="18">
        <v>1.114198384795666</v>
      </c>
      <c r="G14" s="18">
        <v>1.0314950654591737</v>
      </c>
      <c r="H14" s="18">
        <v>0.75999048575936456</v>
      </c>
      <c r="I14" s="18">
        <v>0.69913255848930278</v>
      </c>
      <c r="J14" s="18">
        <v>0.71049461179261231</v>
      </c>
      <c r="K14" s="18">
        <v>0.78400898521357321</v>
      </c>
      <c r="L14" s="18">
        <v>0.91704702366170154</v>
      </c>
      <c r="M14" s="18">
        <v>1.0170088206981909</v>
      </c>
      <c r="N14" s="18">
        <v>1.0075982516143225</v>
      </c>
      <c r="P14" s="28" t="s">
        <v>8</v>
      </c>
      <c r="Q14" s="29">
        <f>IF('Weekday 99 &amp; 00 vs AVG'!$J$2="East",AVERAGE(K13:K28),AVERAGE(K12:K27))</f>
        <v>1.0318687962930226</v>
      </c>
      <c r="R14" s="48">
        <f>IF('Weekday 99 &amp; 00 vs AVG'!$J$2="East",AVERAGE(K6:K12,K29),AVERAGE(K6:K11,K28:K29))</f>
        <v>0.93626240741395395</v>
      </c>
    </row>
    <row r="15" spans="1:18" x14ac:dyDescent="0.25">
      <c r="A15" s="9">
        <v>1000</v>
      </c>
      <c r="B15" s="6"/>
      <c r="C15" s="18">
        <v>1.0369696796383197</v>
      </c>
      <c r="D15" s="18">
        <v>1.0325457657358321</v>
      </c>
      <c r="E15" s="18">
        <v>1.0800404896854663</v>
      </c>
      <c r="F15" s="18">
        <v>1.1891154425317703</v>
      </c>
      <c r="G15" s="18">
        <v>1.1278777750647091</v>
      </c>
      <c r="H15" s="18">
        <v>0.94418486627044684</v>
      </c>
      <c r="I15" s="18">
        <v>0.88940089197702066</v>
      </c>
      <c r="J15" s="18">
        <v>0.90735617288415127</v>
      </c>
      <c r="K15" s="18">
        <v>0.91849324622232875</v>
      </c>
      <c r="L15" s="18">
        <v>1.0270826099357189</v>
      </c>
      <c r="M15" s="18">
        <v>1.0290631200518634</v>
      </c>
      <c r="N15" s="18">
        <v>1.023310903504649</v>
      </c>
      <c r="P15" s="28" t="s">
        <v>9</v>
      </c>
      <c r="Q15" s="29">
        <f>IF('Weekday 99 &amp; 00 vs AVG'!$J$2="East",AVERAGE(L13:L28),AVERAGE(L12:L27))</f>
        <v>1.0105752467140867</v>
      </c>
      <c r="R15" s="48">
        <f>IF('Weekday 99 &amp; 00 vs AVG'!$J$2="East",AVERAGE(L6:L12,L29),AVERAGE(L6:L11,L28:L29))</f>
        <v>0.97884950657182557</v>
      </c>
    </row>
    <row r="16" spans="1:18" x14ac:dyDescent="0.25">
      <c r="A16" s="9">
        <v>1100</v>
      </c>
      <c r="B16" s="6"/>
      <c r="C16" s="18">
        <v>1.058797674513988</v>
      </c>
      <c r="D16" s="18">
        <v>1.0428567905809656</v>
      </c>
      <c r="E16" s="18">
        <v>1.1044052062595864</v>
      </c>
      <c r="F16" s="18">
        <v>1.2265939643876986</v>
      </c>
      <c r="G16" s="18">
        <v>1.1420151544030741</v>
      </c>
      <c r="H16" s="18">
        <v>1.0036628275633057</v>
      </c>
      <c r="I16" s="18">
        <v>1.0903795899083679</v>
      </c>
      <c r="J16" s="18">
        <v>1.0955420187962499</v>
      </c>
      <c r="K16" s="18">
        <v>1.056928051463675</v>
      </c>
      <c r="L16" s="18">
        <v>1.0938470301425991</v>
      </c>
      <c r="M16" s="18">
        <v>1.0585309313792901</v>
      </c>
      <c r="N16" s="18">
        <v>1.0113797197041108</v>
      </c>
      <c r="P16" s="28" t="s">
        <v>10</v>
      </c>
      <c r="Q16" s="29">
        <f>IF('Weekday 99 &amp; 00 vs AVG'!$J$2="East",AVERAGE(M13:M28),AVERAGE(M12:M27))</f>
        <v>1.0252657014321356</v>
      </c>
      <c r="R16" s="48">
        <f>IF('Weekday 99 &amp; 00 vs AVG'!$J$2="East",AVERAGE(M6:M12,M29),AVERAGE(M6:M11,M28:M29))</f>
        <v>0.94946859713572873</v>
      </c>
    </row>
    <row r="17" spans="1:18" x14ac:dyDescent="0.25">
      <c r="A17" s="9">
        <v>1200</v>
      </c>
      <c r="B17" s="6"/>
      <c r="C17" s="18">
        <v>1.0340312957127489</v>
      </c>
      <c r="D17" s="18">
        <v>1.0304162484384396</v>
      </c>
      <c r="E17" s="18">
        <v>1.0893060620112835</v>
      </c>
      <c r="F17" s="18">
        <v>1.2291047504484625</v>
      </c>
      <c r="G17" s="18">
        <v>1.1553067584450947</v>
      </c>
      <c r="H17" s="18">
        <v>1.1196954667589918</v>
      </c>
      <c r="I17" s="18">
        <v>1.1997780847759973</v>
      </c>
      <c r="J17" s="18">
        <v>1.3168636586180287</v>
      </c>
      <c r="K17" s="18">
        <v>1.1134885733915296</v>
      </c>
      <c r="L17" s="18">
        <v>1.0755496681193746</v>
      </c>
      <c r="M17" s="18">
        <v>1.0366854605818911</v>
      </c>
      <c r="N17" s="18">
        <v>1.0087392118138276</v>
      </c>
      <c r="P17" s="28" t="s">
        <v>11</v>
      </c>
      <c r="Q17" s="29">
        <f>IF('Weekday 99 &amp; 00 vs AVG'!$J$2="East",AVERAGE(N13:N28),AVERAGE(N12:N27))</f>
        <v>0.990424763182844</v>
      </c>
      <c r="R17" s="48">
        <f>IF('Weekday 99 &amp; 00 vs AVG'!$J$2="East",AVERAGE(N6:N12,N29),AVERAGE(N6:N11,N28:N29))</f>
        <v>1.0191504736343111</v>
      </c>
    </row>
    <row r="18" spans="1:18" x14ac:dyDescent="0.25">
      <c r="A18" s="9">
        <v>1300</v>
      </c>
      <c r="B18" s="6"/>
      <c r="C18" s="18">
        <v>1.0113637625726317</v>
      </c>
      <c r="D18" s="18">
        <v>1.0181444242098698</v>
      </c>
      <c r="E18" s="18">
        <v>1.077861763376295</v>
      </c>
      <c r="F18" s="18">
        <v>1.1794813214990119</v>
      </c>
      <c r="G18" s="18">
        <v>1.1490615477111927</v>
      </c>
      <c r="H18" s="18">
        <v>1.2367322576761874</v>
      </c>
      <c r="I18" s="18">
        <v>1.30303971399364</v>
      </c>
      <c r="J18" s="18">
        <v>1.5372237136393663</v>
      </c>
      <c r="K18" s="18">
        <v>1.1459309951532344</v>
      </c>
      <c r="L18" s="18">
        <v>1.0195315260754167</v>
      </c>
      <c r="M18" s="18">
        <v>1.029157417048111</v>
      </c>
      <c r="N18" s="18">
        <v>1.0100024177489939</v>
      </c>
    </row>
    <row r="19" spans="1:18" x14ac:dyDescent="0.25">
      <c r="A19" s="9">
        <v>1400</v>
      </c>
      <c r="B19" s="6"/>
      <c r="C19" s="18">
        <v>0.99625207381255354</v>
      </c>
      <c r="D19" s="18">
        <v>0.99763077359385444</v>
      </c>
      <c r="E19" s="18">
        <v>1.0599678455234547</v>
      </c>
      <c r="F19" s="18">
        <v>1.1631728746803074</v>
      </c>
      <c r="G19" s="18">
        <v>1.1409189166507825</v>
      </c>
      <c r="H19" s="18">
        <v>1.3170957993697108</v>
      </c>
      <c r="I19" s="18">
        <v>1.3942693149081271</v>
      </c>
      <c r="J19" s="18">
        <v>1.4661863907028916</v>
      </c>
      <c r="K19" s="18">
        <v>1.189284212309319</v>
      </c>
      <c r="L19" s="18">
        <v>1.0094232811164798</v>
      </c>
      <c r="M19" s="18">
        <v>1.0127183073689174</v>
      </c>
      <c r="N19" s="18">
        <v>0.96447810578874282</v>
      </c>
    </row>
    <row r="20" spans="1:18" x14ac:dyDescent="0.25">
      <c r="A20" s="9">
        <v>1500</v>
      </c>
      <c r="B20" s="6"/>
      <c r="C20" s="18">
        <v>0.9685473110857441</v>
      </c>
      <c r="D20" s="18">
        <v>0.97364048492704691</v>
      </c>
      <c r="E20" s="18">
        <v>1.0336104139311404</v>
      </c>
      <c r="F20" s="18">
        <v>1.1577331158957063</v>
      </c>
      <c r="G20" s="18">
        <v>1.1704563925757447</v>
      </c>
      <c r="H20" s="18">
        <v>1.3331269459074324</v>
      </c>
      <c r="I20" s="18">
        <v>1.4914804009746465</v>
      </c>
      <c r="J20" s="18">
        <v>1.3982576377784772</v>
      </c>
      <c r="K20" s="18">
        <v>1.1698048798577336</v>
      </c>
      <c r="L20" s="18">
        <v>0.99331573620623326</v>
      </c>
      <c r="M20" s="18">
        <v>0.96783293715498098</v>
      </c>
      <c r="N20" s="18">
        <v>0.94182189611285705</v>
      </c>
    </row>
    <row r="21" spans="1:18" x14ac:dyDescent="0.25">
      <c r="A21" s="9">
        <v>1600</v>
      </c>
      <c r="B21" s="6"/>
      <c r="C21" s="18">
        <v>0.9579831212580967</v>
      </c>
      <c r="D21" s="18">
        <v>0.95035566442895669</v>
      </c>
      <c r="E21" s="18">
        <v>1.0135515824887555</v>
      </c>
      <c r="F21" s="18">
        <v>1.1225079703816381</v>
      </c>
      <c r="G21" s="18">
        <v>1.1750509293789078</v>
      </c>
      <c r="H21" s="18">
        <v>1.4095157526785942</v>
      </c>
      <c r="I21" s="18">
        <v>1.2689494983500775</v>
      </c>
      <c r="J21" s="18">
        <v>1.3053884606397581</v>
      </c>
      <c r="K21" s="18">
        <v>1.1917349862950644</v>
      </c>
      <c r="L21" s="18">
        <v>0.9783362027135406</v>
      </c>
      <c r="M21" s="18">
        <v>0.94913069956584084</v>
      </c>
      <c r="N21" s="18">
        <v>0.91604434531975387</v>
      </c>
    </row>
    <row r="22" spans="1:18" x14ac:dyDescent="0.25">
      <c r="A22" s="9">
        <v>1700</v>
      </c>
      <c r="B22" s="6"/>
      <c r="C22" s="18">
        <v>0.99422318967346912</v>
      </c>
      <c r="D22" s="18">
        <v>0.97117528017390775</v>
      </c>
      <c r="E22" s="18">
        <v>1.0117743458967432</v>
      </c>
      <c r="F22" s="18">
        <v>1.0943795025223966</v>
      </c>
      <c r="G22" s="18">
        <v>1.1591461918202388</v>
      </c>
      <c r="H22" s="18">
        <v>1.4507103985726313</v>
      </c>
      <c r="I22" s="18">
        <v>1.6274481641694556</v>
      </c>
      <c r="J22" s="18">
        <v>1.2487731220452782</v>
      </c>
      <c r="K22" s="18">
        <v>1.1700855618815316</v>
      </c>
      <c r="L22" s="18">
        <v>0.98494308682363652</v>
      </c>
      <c r="M22" s="18">
        <v>1.0419818085378072</v>
      </c>
      <c r="N22" s="18">
        <v>0.9710875252301614</v>
      </c>
    </row>
    <row r="23" spans="1:18" x14ac:dyDescent="0.25">
      <c r="A23" s="9">
        <v>1800</v>
      </c>
      <c r="B23" s="6"/>
      <c r="C23" s="18">
        <v>1.1690262501752313</v>
      </c>
      <c r="D23" s="18">
        <v>1.0626990662854876</v>
      </c>
      <c r="E23" s="18">
        <v>1.0656439524421921</v>
      </c>
      <c r="F23" s="18">
        <v>1.0943370174231599</v>
      </c>
      <c r="G23" s="18">
        <v>1.1062354405923518</v>
      </c>
      <c r="H23" s="18">
        <v>1.3689487985363422</v>
      </c>
      <c r="I23" s="18">
        <v>1.4755171132693943</v>
      </c>
      <c r="J23" s="18">
        <v>1.1966805749457157</v>
      </c>
      <c r="K23" s="18">
        <v>1.1598687362152824</v>
      </c>
      <c r="L23" s="18">
        <v>0.9947339912748121</v>
      </c>
      <c r="M23" s="18">
        <v>1.1131446083727874</v>
      </c>
      <c r="N23" s="18">
        <v>1.010581047564457</v>
      </c>
    </row>
    <row r="24" spans="1:18" x14ac:dyDescent="0.25">
      <c r="A24" s="9">
        <v>1900</v>
      </c>
      <c r="B24" s="6"/>
      <c r="C24" s="18">
        <v>1.1949763779293432</v>
      </c>
      <c r="D24" s="18">
        <v>1.1133170630305287</v>
      </c>
      <c r="E24" s="18">
        <v>1.2370100772230781</v>
      </c>
      <c r="F24" s="18">
        <v>1.1035571169986527</v>
      </c>
      <c r="G24" s="18">
        <v>1.0617816991158715</v>
      </c>
      <c r="H24" s="18">
        <v>1.2230164756484485</v>
      </c>
      <c r="I24" s="18">
        <v>1.3179288842053394</v>
      </c>
      <c r="J24" s="18">
        <v>1.3125914977031852</v>
      </c>
      <c r="K24" s="18">
        <v>1.0716934729817258</v>
      </c>
      <c r="L24" s="18">
        <v>1.0792370754278717</v>
      </c>
      <c r="M24" s="18">
        <v>1.126739091998507</v>
      </c>
      <c r="N24" s="18">
        <v>1.0083887740382653</v>
      </c>
    </row>
    <row r="25" spans="1:18" x14ac:dyDescent="0.25">
      <c r="A25" s="9">
        <v>2000</v>
      </c>
      <c r="B25" s="6"/>
      <c r="C25" s="18">
        <v>1.1364444697471947</v>
      </c>
      <c r="D25" s="18">
        <v>1.0674432741561566</v>
      </c>
      <c r="E25" s="18">
        <v>1.2224671251517572</v>
      </c>
      <c r="F25" s="18">
        <v>1.2117416735192981</v>
      </c>
      <c r="G25" s="18">
        <v>1.1139366037037037</v>
      </c>
      <c r="H25" s="18">
        <v>1.1082275888553115</v>
      </c>
      <c r="I25" s="18">
        <v>1.1158038234890817</v>
      </c>
      <c r="J25" s="18">
        <v>1.2318818365602286</v>
      </c>
      <c r="K25" s="18">
        <v>1.1496026254377676</v>
      </c>
      <c r="L25" s="18">
        <v>1.0928237746144913</v>
      </c>
      <c r="M25" s="18">
        <v>1.0801563758521109</v>
      </c>
      <c r="N25" s="18">
        <v>0.98917989410802698</v>
      </c>
    </row>
    <row r="26" spans="1:18" x14ac:dyDescent="0.25">
      <c r="A26" s="9">
        <v>2100</v>
      </c>
      <c r="B26" s="6"/>
      <c r="C26" s="18">
        <v>1.1149494917164244</v>
      </c>
      <c r="D26" s="18">
        <v>1.0504543418254806</v>
      </c>
      <c r="E26" s="18">
        <v>1.1576587655096693</v>
      </c>
      <c r="F26" s="18">
        <v>1.2430365308334046</v>
      </c>
      <c r="G26" s="18">
        <v>1.221449656752166</v>
      </c>
      <c r="H26" s="18">
        <v>1.1549935321385738</v>
      </c>
      <c r="I26" s="18">
        <v>1.1694767628133294</v>
      </c>
      <c r="J26" s="18">
        <v>1.2864508354613362</v>
      </c>
      <c r="K26" s="18">
        <v>1.0897400010551357</v>
      </c>
      <c r="L26" s="18">
        <v>1.1130271351275549</v>
      </c>
      <c r="M26" s="18">
        <v>1.0623342435612833</v>
      </c>
      <c r="N26" s="18">
        <v>1.0315339666567962</v>
      </c>
    </row>
    <row r="27" spans="1:18" x14ac:dyDescent="0.25">
      <c r="A27" s="9">
        <v>2200</v>
      </c>
      <c r="B27" s="6"/>
      <c r="C27" s="18">
        <v>1.0658805790050541</v>
      </c>
      <c r="D27" s="18">
        <v>1.0452389476562507</v>
      </c>
      <c r="E27" s="18">
        <v>1.096472100953791</v>
      </c>
      <c r="F27" s="18">
        <v>1.1750153878322052</v>
      </c>
      <c r="G27" s="18">
        <v>1.1084539285181756</v>
      </c>
      <c r="H27" s="18">
        <v>1.0657853135250515</v>
      </c>
      <c r="I27" s="18">
        <v>1.0660063659522809</v>
      </c>
      <c r="J27" s="18">
        <v>1.1528202234327518</v>
      </c>
      <c r="K27" s="18">
        <v>0.94794032667022621</v>
      </c>
      <c r="L27" s="18">
        <v>1.0045670774308044</v>
      </c>
      <c r="M27" s="18">
        <v>1.0525902206156807</v>
      </c>
      <c r="N27" s="18">
        <v>1.0917440663278195</v>
      </c>
    </row>
    <row r="28" spans="1:18" x14ac:dyDescent="0.25">
      <c r="A28" s="9">
        <v>2300</v>
      </c>
      <c r="B28" s="6"/>
      <c r="C28" s="18">
        <v>1.0072500250768326</v>
      </c>
      <c r="D28" s="18">
        <v>0.99818937850068279</v>
      </c>
      <c r="E28" s="18">
        <v>1.0685427818679198</v>
      </c>
      <c r="F28" s="18">
        <v>1.0908357454213715</v>
      </c>
      <c r="G28" s="18">
        <v>1.0987951449054436</v>
      </c>
      <c r="H28" s="18">
        <v>0.96136555329244489</v>
      </c>
      <c r="I28" s="18">
        <v>0.9589441563154365</v>
      </c>
      <c r="J28" s="18">
        <v>0.82831046997181479</v>
      </c>
      <c r="K28" s="18">
        <v>0.99074124116688456</v>
      </c>
      <c r="L28" s="18">
        <v>1.1342129662091021</v>
      </c>
      <c r="M28" s="18">
        <v>1.0264385203229673</v>
      </c>
      <c r="N28" s="18">
        <v>1.1072285261782449</v>
      </c>
    </row>
    <row r="29" spans="1:18" x14ac:dyDescent="0.25">
      <c r="A29" s="9">
        <v>2400</v>
      </c>
      <c r="B29" s="6"/>
      <c r="C29" s="18">
        <v>0.93372536272206952</v>
      </c>
      <c r="D29" s="18">
        <v>0.93827965788290568</v>
      </c>
      <c r="E29" s="18">
        <v>0.90212897749731447</v>
      </c>
      <c r="F29" s="18">
        <v>0.85770167900487393</v>
      </c>
      <c r="G29" s="18">
        <v>0.96207980456000786</v>
      </c>
      <c r="H29" s="18">
        <v>0.82907961352952941</v>
      </c>
      <c r="I29" s="18">
        <v>0.83956359328689811</v>
      </c>
      <c r="J29" s="18">
        <v>0.77825210644619147</v>
      </c>
      <c r="K29" s="18">
        <v>0.93073717072501572</v>
      </c>
      <c r="L29" s="18">
        <v>1.012975483490332</v>
      </c>
      <c r="M29" s="18">
        <v>1.0025813802722825</v>
      </c>
      <c r="N29" s="18">
        <v>1.0932680631657297</v>
      </c>
    </row>
    <row r="31" spans="1:18" x14ac:dyDescent="0.25">
      <c r="A31" s="53"/>
      <c r="B31" s="53"/>
      <c r="C31" s="53"/>
    </row>
    <row r="32" spans="1:18" x14ac:dyDescent="0.25">
      <c r="C32" s="10"/>
    </row>
    <row r="35" spans="1:15" ht="13.8" thickBo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7" spans="1:15" x14ac:dyDescent="0.25">
      <c r="C37" s="26">
        <v>36526</v>
      </c>
      <c r="D37" s="26">
        <v>36557</v>
      </c>
      <c r="E37" s="26">
        <v>36586</v>
      </c>
      <c r="F37" s="26">
        <v>36617</v>
      </c>
      <c r="G37" s="26">
        <v>36647</v>
      </c>
      <c r="H37" s="26">
        <v>36678</v>
      </c>
      <c r="I37" s="26">
        <v>36708</v>
      </c>
      <c r="J37" s="26">
        <v>36739</v>
      </c>
      <c r="K37" s="26">
        <v>36770</v>
      </c>
      <c r="L37" s="26">
        <v>36800</v>
      </c>
      <c r="M37" s="26">
        <v>36831</v>
      </c>
      <c r="N37" s="26">
        <v>36861</v>
      </c>
    </row>
    <row r="38" spans="1:15" ht="6.75" customHeight="1" x14ac:dyDescent="0.25">
      <c r="C38" s="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</row>
    <row r="39" spans="1:15" x14ac:dyDescent="0.25">
      <c r="A39" s="15" t="s">
        <v>18</v>
      </c>
      <c r="C39" s="13">
        <f>IF('Weekday 99 &amp; 00 vs AVG'!$J$2="East",AVERAGE(C6:C8,C29),AVERAGE(C6:C7,C28:C29))</f>
        <v>0.94215205314766914</v>
      </c>
      <c r="D39" s="13">
        <f>IF('Weekday 99 &amp; 00 vs AVG'!$J$2="East",AVERAGE(D6:D8,D29),AVERAGE(D6:D7,D28:D29))</f>
        <v>0.96708081110918587</v>
      </c>
      <c r="E39" s="13">
        <f>IF('Weekday 99 &amp; 00 vs AVG'!$J$2="East",AVERAGE(E6:E8,E29),AVERAGE(E6:E7,E28:E29))</f>
        <v>0.92429079550291582</v>
      </c>
      <c r="F39" s="13">
        <f>IF('Weekday 99 &amp; 00 vs AVG'!$J$2="East",AVERAGE(F6:F8,F29),AVERAGE(F6:F7,F28:F29))</f>
        <v>0.8787213901124471</v>
      </c>
      <c r="G39" s="13">
        <f>IF('Weekday 99 &amp; 00 vs AVG'!$J$2="East",AVERAGE(G6:G8,G29),AVERAGE(G6:G7,G28:G29))</f>
        <v>0.96349933954772093</v>
      </c>
      <c r="H39" s="13">
        <f>IF('Weekday 99 &amp; 00 vs AVG'!$J$2="East",AVERAGE(H6:H8,H29),AVERAGE(H6:H7,H28:H29))</f>
        <v>0.84793731146712192</v>
      </c>
      <c r="I39" s="13">
        <f>IF('Weekday 99 &amp; 00 vs AVG'!$J$2="East",AVERAGE(I6:I8,I29),AVERAGE(I6:I7,I28:I29))</f>
        <v>0.81805660830269677</v>
      </c>
      <c r="J39" s="13">
        <f>IF('Weekday 99 &amp; 00 vs AVG'!$J$2="East",AVERAGE(J6:J8,J29),AVERAGE(J6:J7,J28:J29))</f>
        <v>0.77046512873382578</v>
      </c>
      <c r="K39" s="13">
        <f>IF('Weekday 99 &amp; 00 vs AVG'!$J$2="East",AVERAGE(K6:K8,K29),AVERAGE(K6:K7,K28:K29))</f>
        <v>0.97976812110265321</v>
      </c>
      <c r="L39" s="13">
        <f>IF('Weekday 99 &amp; 00 vs AVG'!$J$2="East",AVERAGE(L6:L8,L29),AVERAGE(L6:L7,L28:L29))</f>
        <v>1.0465532379207378</v>
      </c>
      <c r="M39" s="13">
        <f>IF('Weekday 99 &amp; 00 vs AVG'!$J$2="East",AVERAGE(M6:M8,M29),AVERAGE(M6:M7,M28:M29))</f>
        <v>0.98634265171011526</v>
      </c>
      <c r="N39" s="13">
        <f>IF('Weekday 99 &amp; 00 vs AVG'!$J$2="East",AVERAGE(N6:N8,N29),AVERAGE(N6:N7,N28:N29))</f>
        <v>1.0616614282105123</v>
      </c>
    </row>
    <row r="40" spans="1:15" x14ac:dyDescent="0.25">
      <c r="A40" s="15" t="s">
        <v>19</v>
      </c>
      <c r="C40" s="13">
        <f>IF('Weekday 99 &amp; 00 vs AVG'!$J$2="East",AVERAGE(C9:C12),AVERAGE(C8:C11))</f>
        <v>0.87032395770231286</v>
      </c>
      <c r="D40" s="13">
        <f>IF('Weekday 99 &amp; 00 vs AVG'!$J$2="East",AVERAGE(D9:D12),AVERAGE(D8:D11))</f>
        <v>0.93052868698088154</v>
      </c>
      <c r="E40" s="13">
        <f>IF('Weekday 99 &amp; 00 vs AVG'!$J$2="East",AVERAGE(E9:E12),AVERAGE(E8:E11))</f>
        <v>0.77984243830721411</v>
      </c>
      <c r="F40" s="13">
        <f>IF('Weekday 99 &amp; 00 vs AVG'!$J$2="East",AVERAGE(F9:F12),AVERAGE(F8:F11))</f>
        <v>0.58145481683663658</v>
      </c>
      <c r="G40" s="13">
        <f>IF('Weekday 99 &amp; 00 vs AVG'!$J$2="East",AVERAGE(G9:G12),AVERAGE(G8:G11))</f>
        <v>0.66830982589793519</v>
      </c>
      <c r="H40" s="13">
        <f>IF('Weekday 99 &amp; 00 vs AVG'!$J$2="East",AVERAGE(H9:H12),AVERAGE(H8:H11))</f>
        <v>0.67868463103142873</v>
      </c>
      <c r="I40" s="13">
        <f>IF('Weekday 99 &amp; 00 vs AVG'!$J$2="East",AVERAGE(I9:I12),AVERAGE(I8:I11))</f>
        <v>0.60418909806601051</v>
      </c>
      <c r="J40" s="13">
        <f>IF('Weekday 99 &amp; 00 vs AVG'!$J$2="East",AVERAGE(J9:J12),AVERAGE(J8:J11))</f>
        <v>0.65622933711086684</v>
      </c>
      <c r="K40" s="13">
        <f>IF('Weekday 99 &amp; 00 vs AVG'!$J$2="East",AVERAGE(K9:K12),AVERAGE(K8:K11))</f>
        <v>0.89275669372525457</v>
      </c>
      <c r="L40" s="13">
        <f>IF('Weekday 99 &amp; 00 vs AVG'!$J$2="East",AVERAGE(L9:L12),AVERAGE(L8:L11))</f>
        <v>0.91114577522291329</v>
      </c>
      <c r="M40" s="13">
        <f>IF('Weekday 99 &amp; 00 vs AVG'!$J$2="East",AVERAGE(M9:M12),AVERAGE(M8:M11))</f>
        <v>0.9125945425613422</v>
      </c>
      <c r="N40" s="13">
        <f>IF('Weekday 99 &amp; 00 vs AVG'!$J$2="East",AVERAGE(N9:N12),AVERAGE(N8:N11))</f>
        <v>0.97663951905810986</v>
      </c>
    </row>
    <row r="41" spans="1:15" x14ac:dyDescent="0.25">
      <c r="A41" s="15" t="s">
        <v>20</v>
      </c>
      <c r="C41" s="13">
        <f>IF('Weekday 99 &amp; 00 vs AVG'!$J$2="East",AVERAGE(C13:C16),AVERAGE(C12:C15))</f>
        <v>1.0119050898493962</v>
      </c>
      <c r="D41" s="13">
        <f>IF('Weekday 99 &amp; 00 vs AVG'!$J$2="East",AVERAGE(D13:D16),AVERAGE(D12:D15))</f>
        <v>1.0215474120831967</v>
      </c>
      <c r="E41" s="13">
        <f>IF('Weekday 99 &amp; 00 vs AVG'!$J$2="East",AVERAGE(E13:E16),AVERAGE(E12:E15))</f>
        <v>1.0034344559979314</v>
      </c>
      <c r="F41" s="13">
        <f>IF('Weekday 99 &amp; 00 vs AVG'!$J$2="East",AVERAGE(F13:F16),AVERAGE(F12:F15))</f>
        <v>1.039658486445431</v>
      </c>
      <c r="G41" s="13">
        <f>IF('Weekday 99 &amp; 00 vs AVG'!$J$2="East",AVERAGE(G13:G16),AVERAGE(G12:G15))</f>
        <v>0.94223752963751484</v>
      </c>
      <c r="H41" s="13">
        <f>IF('Weekday 99 &amp; 00 vs AVG'!$J$2="East",AVERAGE(H13:H16),AVERAGE(H12:H15))</f>
        <v>0.77550026819380435</v>
      </c>
      <c r="I41" s="13">
        <f>IF('Weekday 99 &amp; 00 vs AVG'!$J$2="East",AVERAGE(I13:I16),AVERAGE(I12:I15))</f>
        <v>0.69773486442885524</v>
      </c>
      <c r="J41" s="13">
        <f>IF('Weekday 99 &amp; 00 vs AVG'!$J$2="East",AVERAGE(J13:J16),AVERAGE(J12:J15))</f>
        <v>0.68614054157448667</v>
      </c>
      <c r="K41" s="13">
        <f>IF('Weekday 99 &amp; 00 vs AVG'!$J$2="East",AVERAGE(K13:K16),AVERAGE(K12:K15))</f>
        <v>0.76344957949403414</v>
      </c>
      <c r="L41" s="13">
        <f>IF('Weekday 99 &amp; 00 vs AVG'!$J$2="East",AVERAGE(L13:L16),AVERAGE(L12:L15))</f>
        <v>0.93246709058814414</v>
      </c>
      <c r="M41" s="13">
        <f>IF('Weekday 99 &amp; 00 vs AVG'!$J$2="East",AVERAGE(M13:M16),AVERAGE(M12:M15))</f>
        <v>0.96831228021924054</v>
      </c>
      <c r="N41" s="13">
        <f>IF('Weekday 99 &amp; 00 vs AVG'!$J$2="East",AVERAGE(N13:N16),AVERAGE(N12:N15))</f>
        <v>0.97295381012792292</v>
      </c>
    </row>
    <row r="42" spans="1:15" x14ac:dyDescent="0.25">
      <c r="A42" s="15" t="s">
        <v>21</v>
      </c>
      <c r="C42" s="13">
        <f>IF('Weekday 99 &amp; 00 vs AVG'!$J$2="East",AVERAGE(C17:C20),AVERAGE(C16:C19))</f>
        <v>1.0251112016529806</v>
      </c>
      <c r="D42" s="13">
        <f>IF('Weekday 99 &amp; 00 vs AVG'!$J$2="East",AVERAGE(D17:D20),AVERAGE(D16:D19))</f>
        <v>1.0222620592057823</v>
      </c>
      <c r="E42" s="13">
        <f>IF('Weekday 99 &amp; 00 vs AVG'!$J$2="East",AVERAGE(E17:E20),AVERAGE(E16:E19))</f>
        <v>1.0828852192926548</v>
      </c>
      <c r="F42" s="13">
        <f>IF('Weekday 99 &amp; 00 vs AVG'!$J$2="East",AVERAGE(F17:F20),AVERAGE(F16:F19))</f>
        <v>1.1995882277538701</v>
      </c>
      <c r="G42" s="13">
        <f>IF('Weekday 99 &amp; 00 vs AVG'!$J$2="East",AVERAGE(G17:G20),AVERAGE(G16:G19))</f>
        <v>1.1468255943025358</v>
      </c>
      <c r="H42" s="13">
        <f>IF('Weekday 99 &amp; 00 vs AVG'!$J$2="East",AVERAGE(H17:H20),AVERAGE(H16:H19))</f>
        <v>1.1692965878420489</v>
      </c>
      <c r="I42" s="13">
        <f>IF('Weekday 99 &amp; 00 vs AVG'!$J$2="East",AVERAGE(I17:I20),AVERAGE(I16:I19))</f>
        <v>1.2468666758965332</v>
      </c>
      <c r="J42" s="13">
        <f>IF('Weekday 99 &amp; 00 vs AVG'!$J$2="East",AVERAGE(J17:J20),AVERAGE(J16:J19))</f>
        <v>1.3539539454391341</v>
      </c>
      <c r="K42" s="13">
        <f>IF('Weekday 99 &amp; 00 vs AVG'!$J$2="East",AVERAGE(K17:K20),AVERAGE(K16:K19))</f>
        <v>1.1264079580794395</v>
      </c>
      <c r="L42" s="13">
        <f>IF('Weekday 99 &amp; 00 vs AVG'!$J$2="East",AVERAGE(L17:L20),AVERAGE(L16:L19))</f>
        <v>1.0495878763634674</v>
      </c>
      <c r="M42" s="13">
        <f>IF('Weekday 99 &amp; 00 vs AVG'!$J$2="East",AVERAGE(M17:M20),AVERAGE(M16:M19))</f>
        <v>1.0342730290945525</v>
      </c>
      <c r="N42" s="13">
        <f>IF('Weekday 99 &amp; 00 vs AVG'!$J$2="East",AVERAGE(N17:N20),AVERAGE(N16:N19))</f>
        <v>0.99864986376391873</v>
      </c>
    </row>
    <row r="43" spans="1:15" x14ac:dyDescent="0.25">
      <c r="A43" s="15" t="s">
        <v>22</v>
      </c>
      <c r="C43" s="13">
        <f>IF('Weekday 99 &amp; 00 vs AVG'!$J$2="East",AVERAGE(C21:C24),AVERAGE(C20:C23))</f>
        <v>1.0224449680481353</v>
      </c>
      <c r="D43" s="13">
        <f>IF('Weekday 99 &amp; 00 vs AVG'!$J$2="East",AVERAGE(D21:D24),AVERAGE(D20:D23))</f>
        <v>0.9894676239538498</v>
      </c>
      <c r="E43" s="13">
        <f>IF('Weekday 99 &amp; 00 vs AVG'!$J$2="East",AVERAGE(E21:E24),AVERAGE(E20:E23))</f>
        <v>1.0311450736897079</v>
      </c>
      <c r="F43" s="13">
        <f>IF('Weekday 99 &amp; 00 vs AVG'!$J$2="East",AVERAGE(F21:F24),AVERAGE(F20:F23))</f>
        <v>1.1172394015557252</v>
      </c>
      <c r="G43" s="13">
        <f>IF('Weekday 99 &amp; 00 vs AVG'!$J$2="East",AVERAGE(G21:G24),AVERAGE(G20:G23))</f>
        <v>1.1527222385918108</v>
      </c>
      <c r="H43" s="13">
        <f>IF('Weekday 99 &amp; 00 vs AVG'!$J$2="East",AVERAGE(H21:H24),AVERAGE(H20:H23))</f>
        <v>1.3905754739237501</v>
      </c>
      <c r="I43" s="13">
        <f>IF('Weekday 99 &amp; 00 vs AVG'!$J$2="East",AVERAGE(I21:I24),AVERAGE(I20:I23))</f>
        <v>1.4658487941908933</v>
      </c>
      <c r="J43" s="13">
        <f>IF('Weekday 99 &amp; 00 vs AVG'!$J$2="East",AVERAGE(J21:J24),AVERAGE(J20:J23))</f>
        <v>1.2872749488523074</v>
      </c>
      <c r="K43" s="13">
        <f>IF('Weekday 99 &amp; 00 vs AVG'!$J$2="East",AVERAGE(K21:K24),AVERAGE(K20:K23))</f>
        <v>1.1728735410624029</v>
      </c>
      <c r="L43" s="13">
        <f>IF('Weekday 99 &amp; 00 vs AVG'!$J$2="East",AVERAGE(L21:L24),AVERAGE(L20:L23))</f>
        <v>0.98783225425455568</v>
      </c>
      <c r="M43" s="13">
        <f>IF('Weekday 99 &amp; 00 vs AVG'!$J$2="East",AVERAGE(M21:M24),AVERAGE(M20:M23))</f>
        <v>1.0180225134078542</v>
      </c>
      <c r="N43" s="13">
        <f>IF('Weekday 99 &amp; 00 vs AVG'!$J$2="East",AVERAGE(N21:N24),AVERAGE(N20:N23))</f>
        <v>0.9598837035568073</v>
      </c>
    </row>
    <row r="44" spans="1:15" x14ac:dyDescent="0.25">
      <c r="A44" s="15" t="s">
        <v>23</v>
      </c>
      <c r="C44" s="13">
        <f>IF('Weekday 99 &amp; 00 vs AVG'!$J$2="East",AVERAGE(C25:C28),AVERAGE(C24:C27))</f>
        <v>1.1280627295995043</v>
      </c>
      <c r="D44" s="13">
        <f>IF('Weekday 99 &amp; 00 vs AVG'!$J$2="East",AVERAGE(D25:D28),AVERAGE(D24:D27))</f>
        <v>1.0691134066671042</v>
      </c>
      <c r="E44" s="13">
        <f>IF('Weekday 99 &amp; 00 vs AVG'!$J$2="East",AVERAGE(E25:E28),AVERAGE(E24:E27))</f>
        <v>1.1784020172095739</v>
      </c>
      <c r="F44" s="13">
        <f>IF('Weekday 99 &amp; 00 vs AVG'!$J$2="East",AVERAGE(F25:F28),AVERAGE(F24:F27))</f>
        <v>1.1833376772958903</v>
      </c>
      <c r="G44" s="13">
        <f>IF('Weekday 99 &amp; 00 vs AVG'!$J$2="East",AVERAGE(G25:G28),AVERAGE(G24:G27))</f>
        <v>1.1264054720224794</v>
      </c>
      <c r="H44" s="13">
        <f>IF('Weekday 99 &amp; 00 vs AVG'!$J$2="East",AVERAGE(H25:H28),AVERAGE(H24:H27))</f>
        <v>1.1380057275418463</v>
      </c>
      <c r="I44" s="13">
        <f>IF('Weekday 99 &amp; 00 vs AVG'!$J$2="East",AVERAGE(I25:I28),AVERAGE(I24:I27))</f>
        <v>1.1673039591150078</v>
      </c>
      <c r="J44" s="13">
        <f>IF('Weekday 99 &amp; 00 vs AVG'!$J$2="East",AVERAGE(J25:J28),AVERAGE(J24:J27))</f>
        <v>1.2459360982893755</v>
      </c>
      <c r="K44" s="13">
        <f>IF('Weekday 99 &amp; 00 vs AVG'!$J$2="East",AVERAGE(K25:K28),AVERAGE(K24:K27))</f>
        <v>1.0647441065362138</v>
      </c>
      <c r="L44" s="13">
        <f>IF('Weekday 99 &amp; 00 vs AVG'!$J$2="East",AVERAGE(L25:L28),AVERAGE(L24:L27))</f>
        <v>1.0724137656501807</v>
      </c>
      <c r="M44" s="13">
        <f>IF('Weekday 99 &amp; 00 vs AVG'!$J$2="East",AVERAGE(M25:M28),AVERAGE(M24:M27))</f>
        <v>1.0804549830068955</v>
      </c>
      <c r="N44" s="13">
        <f>IF('Weekday 99 &amp; 00 vs AVG'!$J$2="East",AVERAGE(N25:N28),AVERAGE(N24:N27))</f>
        <v>1.0302116752827271</v>
      </c>
    </row>
    <row r="46" spans="1:15" x14ac:dyDescent="0.25">
      <c r="A46" s="54" t="s">
        <v>27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</row>
  </sheetData>
  <mergeCells count="3">
    <mergeCell ref="A31:C31"/>
    <mergeCell ref="A46:N46"/>
    <mergeCell ref="P4:R4"/>
  </mergeCells>
  <printOptions verticalCentered="1"/>
  <pageMargins left="0.5" right="0.5" top="0.5" bottom="0.5" header="0.5" footer="0.5"/>
  <pageSetup scale="82" orientation="landscape" verticalDpi="0" r:id="rId1"/>
  <headerFooter alignWithMargins="0">
    <oddFooter>&amp;LDate - 06/10/01&amp;CFile - 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topLeftCell="M1" zoomScale="75" zoomScaleNormal="75" zoomScaleSheetLayoutView="100" workbookViewId="0">
      <selection sqref="A1:K1"/>
    </sheetView>
  </sheetViews>
  <sheetFormatPr defaultRowHeight="13.2" x14ac:dyDescent="0.25"/>
  <cols>
    <col min="1" max="1" width="11" customWidth="1"/>
    <col min="3" max="4" width="10.5546875" bestFit="1" customWidth="1"/>
    <col min="5" max="8" width="10.44140625" bestFit="1" customWidth="1"/>
    <col min="9" max="9" width="16" bestFit="1" customWidth="1"/>
    <col min="10" max="10" width="24.33203125" customWidth="1"/>
    <col min="11" max="14" width="10.44140625" bestFit="1" customWidth="1"/>
  </cols>
  <sheetData>
    <row r="1" spans="1:17" ht="18" thickBot="1" x14ac:dyDescent="0.35">
      <c r="A1" s="60" t="s">
        <v>36</v>
      </c>
      <c r="B1" s="60"/>
      <c r="C1" s="60"/>
      <c r="D1" s="60"/>
      <c r="E1" s="60"/>
      <c r="F1" s="60"/>
      <c r="G1" s="60"/>
      <c r="H1" s="60"/>
      <c r="I1" s="60"/>
      <c r="J1" s="60"/>
      <c r="K1" s="60"/>
      <c r="P1" s="17" t="str">
        <f>CONCATENATE("Justification for Weekend Scaler to Simulate an Hourly California Price Exchange - Using ",'Weekend 99 &amp; 00 vs AVG'!$J$3," block price quotes")</f>
        <v>Justification for Weekend Scaler to Simulate an Hourly California Price Exchange - Using NP 15 Dow Jones block price quotes</v>
      </c>
    </row>
    <row r="2" spans="1:17" ht="13.8" thickBot="1" x14ac:dyDescent="0.3">
      <c r="I2" s="30" t="s">
        <v>38</v>
      </c>
      <c r="J2" s="31" t="s">
        <v>40</v>
      </c>
    </row>
    <row r="3" spans="1:17" ht="13.8" thickBot="1" x14ac:dyDescent="0.3">
      <c r="I3" s="30" t="s">
        <v>43</v>
      </c>
      <c r="J3" s="31" t="s">
        <v>44</v>
      </c>
    </row>
    <row r="5" spans="1:17" x14ac:dyDescent="0.25">
      <c r="A5" s="54" t="s">
        <v>30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</row>
    <row r="6" spans="1:17" ht="13.8" thickBot="1" x14ac:dyDescent="0.3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</row>
    <row r="7" spans="1:17" ht="13.8" thickBot="1" x14ac:dyDescent="0.3">
      <c r="A7" s="25"/>
      <c r="B7" s="5"/>
      <c r="C7" s="61" t="s">
        <v>37</v>
      </c>
      <c r="D7" s="62"/>
      <c r="E7" s="25"/>
      <c r="F7" s="25"/>
      <c r="G7" s="25"/>
      <c r="H7" s="25"/>
      <c r="I7" s="25"/>
      <c r="J7" s="25"/>
      <c r="K7" s="25"/>
      <c r="L7" s="25"/>
      <c r="M7" s="25"/>
      <c r="N7" s="25"/>
      <c r="Q7" t="s">
        <v>39</v>
      </c>
    </row>
    <row r="8" spans="1:17" ht="13.8" thickBot="1" x14ac:dyDescent="0.3">
      <c r="A8" s="25"/>
      <c r="B8" s="36"/>
      <c r="C8" s="40" t="s">
        <v>0</v>
      </c>
      <c r="D8" s="42" t="s">
        <v>1</v>
      </c>
      <c r="E8" s="42" t="s">
        <v>2</v>
      </c>
      <c r="F8" s="42" t="s">
        <v>3</v>
      </c>
      <c r="G8" s="42" t="s">
        <v>4</v>
      </c>
      <c r="H8" s="42" t="s">
        <v>5</v>
      </c>
      <c r="I8" s="42" t="s">
        <v>6</v>
      </c>
      <c r="J8" s="42" t="s">
        <v>7</v>
      </c>
      <c r="K8" s="42" t="s">
        <v>8</v>
      </c>
      <c r="L8" s="42" t="s">
        <v>9</v>
      </c>
      <c r="M8" s="42" t="s">
        <v>10</v>
      </c>
      <c r="N8" s="43" t="s">
        <v>11</v>
      </c>
      <c r="Q8" t="s">
        <v>40</v>
      </c>
    </row>
    <row r="9" spans="1:17" x14ac:dyDescent="0.25">
      <c r="A9" s="25"/>
      <c r="B9" s="40" t="s">
        <v>41</v>
      </c>
      <c r="C9" s="32">
        <v>80</v>
      </c>
      <c r="D9" s="44">
        <v>60</v>
      </c>
      <c r="E9" s="44">
        <v>60</v>
      </c>
      <c r="F9" s="44">
        <v>90</v>
      </c>
      <c r="G9" s="46">
        <v>90</v>
      </c>
      <c r="H9" s="46">
        <v>100</v>
      </c>
      <c r="I9" s="44">
        <v>100</v>
      </c>
      <c r="J9" s="44">
        <v>110</v>
      </c>
      <c r="K9" s="44">
        <v>90</v>
      </c>
      <c r="L9" s="44">
        <v>80</v>
      </c>
      <c r="M9" s="44">
        <v>80</v>
      </c>
      <c r="N9" s="33">
        <v>80</v>
      </c>
    </row>
    <row r="10" spans="1:17" ht="13.8" thickBot="1" x14ac:dyDescent="0.3">
      <c r="A10" s="25"/>
      <c r="B10" s="41" t="s">
        <v>42</v>
      </c>
      <c r="C10" s="34">
        <v>70</v>
      </c>
      <c r="D10" s="45">
        <v>55</v>
      </c>
      <c r="E10" s="45">
        <v>50</v>
      </c>
      <c r="F10" s="45">
        <v>60</v>
      </c>
      <c r="G10" s="45">
        <v>60</v>
      </c>
      <c r="H10" s="45">
        <v>70</v>
      </c>
      <c r="I10" s="45">
        <v>70</v>
      </c>
      <c r="J10" s="45">
        <v>80</v>
      </c>
      <c r="K10" s="45">
        <v>60</v>
      </c>
      <c r="L10" s="45">
        <v>50</v>
      </c>
      <c r="M10" s="45">
        <v>50</v>
      </c>
      <c r="N10" s="35">
        <v>50</v>
      </c>
    </row>
    <row r="11" spans="1:17" x14ac:dyDescent="0.25">
      <c r="A11" s="25"/>
      <c r="B11" s="37"/>
      <c r="C11" s="38"/>
      <c r="D11" s="38"/>
      <c r="E11" s="39"/>
      <c r="F11" s="25"/>
      <c r="G11" s="25"/>
      <c r="H11" s="25"/>
      <c r="I11" s="25"/>
      <c r="J11" s="25"/>
      <c r="K11" s="25"/>
      <c r="L11" s="25"/>
      <c r="M11" s="25"/>
      <c r="N11" s="25"/>
    </row>
    <row r="12" spans="1:17" x14ac:dyDescent="0.25">
      <c r="A12" s="25"/>
      <c r="B12" s="37"/>
      <c r="C12" s="38"/>
      <c r="D12" s="38"/>
      <c r="E12" s="39"/>
      <c r="F12" s="25"/>
      <c r="G12" s="25"/>
      <c r="H12" s="25"/>
      <c r="I12" s="25"/>
      <c r="J12" s="25"/>
      <c r="K12" s="25"/>
      <c r="L12" s="25"/>
      <c r="M12" s="25"/>
      <c r="N12" s="25"/>
    </row>
    <row r="13" spans="1:17" x14ac:dyDescent="0.25">
      <c r="A13" s="25"/>
      <c r="B13" s="37"/>
      <c r="C13" s="38"/>
      <c r="D13" s="38"/>
      <c r="E13" s="39"/>
      <c r="F13" s="25"/>
      <c r="G13" s="25"/>
      <c r="H13" s="25"/>
      <c r="I13" s="25"/>
      <c r="J13" s="25"/>
      <c r="K13" s="25"/>
      <c r="L13" s="25"/>
      <c r="M13" s="25"/>
      <c r="N13" s="25"/>
    </row>
    <row r="14" spans="1:17" x14ac:dyDescent="0.25">
      <c r="A14" s="25"/>
      <c r="B14" s="37"/>
      <c r="C14" s="38"/>
      <c r="D14" s="38"/>
      <c r="E14" s="39"/>
      <c r="F14" s="25"/>
      <c r="G14" s="25"/>
      <c r="H14" s="25"/>
      <c r="I14" s="25"/>
      <c r="J14" s="25"/>
      <c r="K14" s="25"/>
      <c r="L14" s="25"/>
      <c r="M14" s="25"/>
      <c r="N14" s="25"/>
    </row>
    <row r="15" spans="1:17" x14ac:dyDescent="0.25">
      <c r="A15" s="25"/>
      <c r="B15" s="37"/>
      <c r="C15" s="38"/>
      <c r="D15" s="38"/>
      <c r="E15" s="39"/>
      <c r="F15" s="25"/>
      <c r="G15" s="25"/>
      <c r="H15" s="25"/>
      <c r="I15" s="25"/>
      <c r="J15" s="25"/>
      <c r="K15" s="25"/>
      <c r="L15" s="25"/>
      <c r="M15" s="25"/>
      <c r="N15" s="25"/>
    </row>
    <row r="16" spans="1:17" x14ac:dyDescent="0.25">
      <c r="A16" s="25"/>
      <c r="B16" s="37"/>
      <c r="C16" s="38"/>
      <c r="D16" s="38"/>
      <c r="E16" s="39"/>
      <c r="F16" s="25"/>
      <c r="G16" s="25"/>
      <c r="H16" s="25"/>
      <c r="I16" s="25"/>
      <c r="J16" s="25"/>
      <c r="K16" s="25"/>
      <c r="L16" s="25"/>
      <c r="M16" s="25"/>
      <c r="N16" s="25"/>
    </row>
    <row r="17" spans="1:14" x14ac:dyDescent="0.25">
      <c r="A17" s="25"/>
      <c r="B17" s="37"/>
      <c r="C17" s="38"/>
      <c r="D17" s="38"/>
      <c r="E17" s="39"/>
      <c r="F17" s="25"/>
      <c r="G17" s="25"/>
      <c r="H17" s="25"/>
      <c r="I17" s="25"/>
      <c r="J17" s="25"/>
      <c r="K17" s="25"/>
      <c r="L17" s="25"/>
      <c r="M17" s="25"/>
      <c r="N17" s="25"/>
    </row>
    <row r="18" spans="1:14" x14ac:dyDescent="0.25">
      <c r="A18" s="25"/>
      <c r="B18" s="37"/>
      <c r="C18" s="38"/>
      <c r="D18" s="38"/>
      <c r="E18" s="39"/>
      <c r="F18" s="25"/>
      <c r="G18" s="25"/>
      <c r="H18" s="25"/>
      <c r="I18" s="25"/>
      <c r="J18" s="25"/>
      <c r="K18" s="25"/>
      <c r="L18" s="25"/>
      <c r="M18" s="25"/>
      <c r="N18" s="25"/>
    </row>
    <row r="19" spans="1:14" x14ac:dyDescent="0.25">
      <c r="A19" s="25"/>
      <c r="B19" s="37"/>
      <c r="C19" s="38"/>
      <c r="D19" s="38"/>
      <c r="E19" s="39"/>
      <c r="F19" s="25"/>
      <c r="G19" s="25"/>
      <c r="H19" s="25"/>
      <c r="I19" s="25"/>
      <c r="J19" s="25"/>
      <c r="K19" s="25"/>
      <c r="L19" s="25"/>
      <c r="M19" s="25"/>
      <c r="N19" s="25"/>
    </row>
    <row r="20" spans="1:14" x14ac:dyDescent="0.25">
      <c r="A20" s="25"/>
      <c r="B20" s="37"/>
      <c r="C20" s="38"/>
      <c r="D20" s="38"/>
      <c r="E20" s="39"/>
      <c r="F20" s="25"/>
      <c r="G20" s="25"/>
      <c r="H20" s="25"/>
      <c r="I20" s="25"/>
      <c r="J20" s="25"/>
      <c r="K20" s="25"/>
      <c r="L20" s="25"/>
      <c r="M20" s="25"/>
      <c r="N20" s="25"/>
    </row>
    <row r="21" spans="1:14" x14ac:dyDescent="0.25">
      <c r="A21" s="25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</row>
    <row r="22" spans="1:14" x14ac:dyDescent="0.25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</row>
    <row r="23" spans="1:14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</row>
    <row r="24" spans="1:14" x14ac:dyDescent="0.25">
      <c r="A24" s="20"/>
      <c r="B24" s="20"/>
    </row>
    <row r="25" spans="1:14" x14ac:dyDescent="0.25">
      <c r="A25" s="21"/>
      <c r="B25" s="21"/>
    </row>
    <row r="26" spans="1:14" x14ac:dyDescent="0.25">
      <c r="A26" s="20"/>
      <c r="B26" s="20"/>
    </row>
    <row r="27" spans="1:14" ht="15.6" x14ac:dyDescent="0.3">
      <c r="A27" s="24" t="s">
        <v>25</v>
      </c>
      <c r="B27" s="2"/>
    </row>
    <row r="28" spans="1:14" x14ac:dyDescent="0.25">
      <c r="A28" s="2"/>
      <c r="B28" s="2"/>
    </row>
    <row r="29" spans="1:14" x14ac:dyDescent="0.25">
      <c r="A29" s="2"/>
      <c r="B29" s="2"/>
      <c r="C29" s="2" t="s">
        <v>0</v>
      </c>
      <c r="D29" s="2" t="s">
        <v>1</v>
      </c>
      <c r="E29" s="2" t="s">
        <v>2</v>
      </c>
      <c r="F29" s="2" t="s">
        <v>3</v>
      </c>
      <c r="G29" s="2" t="s">
        <v>4</v>
      </c>
      <c r="H29" s="2" t="s">
        <v>5</v>
      </c>
      <c r="I29" s="2" t="s">
        <v>6</v>
      </c>
      <c r="J29" s="2" t="s">
        <v>7</v>
      </c>
      <c r="K29" s="2" t="s">
        <v>8</v>
      </c>
      <c r="L29" s="2" t="s">
        <v>9</v>
      </c>
      <c r="M29" s="2" t="s">
        <v>10</v>
      </c>
      <c r="N29" s="2" t="s">
        <v>11</v>
      </c>
    </row>
    <row r="30" spans="1:14" x14ac:dyDescent="0.25">
      <c r="A30" s="2" t="s">
        <v>26</v>
      </c>
    </row>
    <row r="31" spans="1:14" x14ac:dyDescent="0.25">
      <c r="A31" s="2">
        <v>1</v>
      </c>
      <c r="C31" s="22">
        <f>'AVG WD'!C8*IF(J2="East",(IF(AND($A31&gt;7,$A31&lt;24),HLOOKUP(C$29,$C$8:$N$10,2,FALSE),HLOOKUP(C$29,$C$8:$N$10,3,FALSE))),IF(AND($A31&gt;6,$A31&lt;23),HLOOKUP(C$29,$C$8:$N$10,2,FALSE),HLOOKUP(C$29,$C$8:$N$10,3,FALSE)))</f>
        <v>69.77929771333504</v>
      </c>
      <c r="D31" s="22">
        <f>'AVG WD'!D8*IF(K2="East",(IF(AND($A31&gt;7,$A31&lt;24),HLOOKUP(D$29,$C$8:$N$10,2,FALSE),HLOOKUP(D$29,$C$8:$N$10,3,FALSE))),IF(AND($A31&gt;6,$A31&lt;23),HLOOKUP(D$29,$C$8:$N$10,2,FALSE),HLOOKUP(D$29,$C$8:$N$10,3,FALSE)))</f>
        <v>53.281342234655511</v>
      </c>
      <c r="E31" s="22">
        <f>'AVG WD'!E8*IF(L2="East",(IF(AND($A31&gt;7,$A31&lt;24),HLOOKUP(E$29,$C$8:$N$10,2,FALSE),HLOOKUP(E$29,$C$8:$N$10,3,FALSE))),IF(AND($A31&gt;6,$A31&lt;23),HLOOKUP(E$29,$C$8:$N$10,2,FALSE),HLOOKUP(E$29,$C$8:$N$10,3,FALSE)))</f>
        <v>49.808295935133458</v>
      </c>
      <c r="F31" s="22">
        <f>'AVG WD'!F8*IF(M2="East",(IF(AND($A31&gt;7,$A31&lt;24),HLOOKUP(F$29,$C$8:$N$10,2,FALSE),HLOOKUP(F$29,$C$8:$N$10,3,FALSE))),IF(AND($A31&gt;6,$A31&lt;23),HLOOKUP(F$29,$C$8:$N$10,2,FALSE),HLOOKUP(F$29,$C$8:$N$10,3,FALSE)))</f>
        <v>61.874029314723657</v>
      </c>
      <c r="G31" s="22">
        <f>'AVG WD'!G8*IF(N2="East",(IF(AND($A31&gt;7,$A31&lt;24),HLOOKUP(G$29,$C$8:$N$10,2,FALSE),HLOOKUP(G$29,$C$8:$N$10,3,FALSE))),IF(AND($A31&gt;6,$A31&lt;23),HLOOKUP(G$29,$C$8:$N$10,2,FALSE),HLOOKUP(G$29,$C$8:$N$10,3,FALSE)))</f>
        <v>65.424245516023589</v>
      </c>
      <c r="H31" s="22">
        <f>'AVG WD'!H8*IF(O2="East",(IF(AND($A31&gt;7,$A31&lt;24),HLOOKUP(H$29,$C$8:$N$10,2,FALSE),HLOOKUP(H$29,$C$8:$N$10,3,FALSE))),IF(AND($A31&gt;6,$A31&lt;23),HLOOKUP(H$29,$C$8:$N$10,2,FALSE),HLOOKUP(H$29,$C$8:$N$10,3,FALSE)))</f>
        <v>73.544991763446944</v>
      </c>
      <c r="I31" s="22">
        <f>'AVG WD'!I8*IF(P2="East",(IF(AND($A31&gt;7,$A31&lt;24),HLOOKUP(I$29,$C$8:$N$10,2,FALSE),HLOOKUP(I$29,$C$8:$N$10,3,FALSE))),IF(AND($A31&gt;6,$A31&lt;23),HLOOKUP(I$29,$C$8:$N$10,2,FALSE),HLOOKUP(I$29,$C$8:$N$10,3,FALSE)))</f>
        <v>73.822994762140311</v>
      </c>
      <c r="J31" s="22">
        <f>'AVG WD'!J8*IF(Q2="East",(IF(AND($A31&gt;7,$A31&lt;24),HLOOKUP(J$29,$C$8:$N$10,2,FALSE),HLOOKUP(J$29,$C$8:$N$10,3,FALSE))),IF(AND($A31&gt;6,$A31&lt;23),HLOOKUP(J$29,$C$8:$N$10,2,FALSE),HLOOKUP(J$29,$C$8:$N$10,3,FALSE)))</f>
        <v>82.46342042860023</v>
      </c>
      <c r="K31" s="22">
        <f>'AVG WD'!K8*IF(R2="East",(IF(AND($A31&gt;7,$A31&lt;24),HLOOKUP(K$29,$C$8:$N$10,2,FALSE),HLOOKUP(K$29,$C$8:$N$10,3,FALSE))),IF(AND($A31&gt;6,$A31&lt;23),HLOOKUP(K$29,$C$8:$N$10,2,FALSE),HLOOKUP(K$29,$C$8:$N$10,3,FALSE)))</f>
        <v>61.942861607955891</v>
      </c>
      <c r="L31" s="22">
        <f>'AVG WD'!L8*IF(S2="East",(IF(AND($A31&gt;7,$A31&lt;24),HLOOKUP(L$29,$C$8:$N$10,2,FALSE),HLOOKUP(L$29,$C$8:$N$10,3,FALSE))),IF(AND($A31&gt;6,$A31&lt;23),HLOOKUP(L$29,$C$8:$N$10,2,FALSE),HLOOKUP(L$29,$C$8:$N$10,3,FALSE)))</f>
        <v>50.509139805830536</v>
      </c>
      <c r="M31" s="22">
        <f>'AVG WD'!M8*IF(T2="East",(IF(AND($A31&gt;7,$A31&lt;24),HLOOKUP(M$29,$C$8:$N$10,2,FALSE),HLOOKUP(M$29,$C$8:$N$10,3,FALSE))),IF(AND($A31&gt;6,$A31&lt;23),HLOOKUP(M$29,$C$8:$N$10,2,FALSE),HLOOKUP(M$29,$C$8:$N$10,3,FALSE)))</f>
        <v>49.159151614320407</v>
      </c>
      <c r="N31" s="22">
        <f>'AVG WD'!N8*IF(U2="East",(IF(AND($A31&gt;7,$A31&lt;24),HLOOKUP(N$29,$C$8:$N$10,2,FALSE),HLOOKUP(N$29,$C$8:$N$10,3,FALSE))),IF(AND($A31&gt;6,$A31&lt;23),HLOOKUP(N$29,$C$8:$N$10,2,FALSE),HLOOKUP(N$29,$C$8:$N$10,3,FALSE)))</f>
        <v>49.981686406687295</v>
      </c>
    </row>
    <row r="32" spans="1:14" x14ac:dyDescent="0.25">
      <c r="A32" s="2">
        <v>2</v>
      </c>
      <c r="C32" s="22">
        <f>'AVG WD'!C9*IF(J3="East",(IF(AND($A32&gt;7,$A32&lt;24),HLOOKUP(C$29,$C$8:$N$10,2,FALSE),HLOOKUP(C$29,$C$8:$N$10,3,FALSE))),IF(AND($A32&gt;6,$A32&lt;23),HLOOKUP(C$29,$C$8:$N$10,2,FALSE),HLOOKUP(C$29,$C$8:$N$10,3,FALSE)))</f>
        <v>64.458018137498655</v>
      </c>
      <c r="D32" s="22">
        <f>'AVG WD'!D9*IF(K3="East",(IF(AND($A32&gt;7,$A32&lt;24),HLOOKUP(D$29,$C$8:$N$10,2,FALSE),HLOOKUP(D$29,$C$8:$N$10,3,FALSE))),IF(AND($A32&gt;6,$A32&lt;23),HLOOKUP(D$29,$C$8:$N$10,2,FALSE),HLOOKUP(D$29,$C$8:$N$10,3,FALSE)))</f>
        <v>50.700722663741203</v>
      </c>
      <c r="E32" s="22">
        <f>'AVG WD'!E9*IF(L3="East",(IF(AND($A32&gt;7,$A32&lt;24),HLOOKUP(E$29,$C$8:$N$10,2,FALSE),HLOOKUP(E$29,$C$8:$N$10,3,FALSE))),IF(AND($A32&gt;6,$A32&lt;23),HLOOKUP(E$29,$C$8:$N$10,2,FALSE),HLOOKUP(E$29,$C$8:$N$10,3,FALSE)))</f>
        <v>44.736676240897417</v>
      </c>
      <c r="F32" s="22">
        <f>'AVG WD'!F9*IF(M3="East",(IF(AND($A32&gt;7,$A32&lt;24),HLOOKUP(F$29,$C$8:$N$10,2,FALSE),HLOOKUP(F$29,$C$8:$N$10,3,FALSE))),IF(AND($A32&gt;6,$A32&lt;23),HLOOKUP(F$29,$C$8:$N$10,2,FALSE),HLOOKUP(F$29,$C$8:$N$10,3,FALSE)))</f>
        <v>53.088074881576581</v>
      </c>
      <c r="G32" s="22">
        <f>'AVG WD'!G9*IF(N3="East",(IF(AND($A32&gt;7,$A32&lt;24),HLOOKUP(G$29,$C$8:$N$10,2,FALSE),HLOOKUP(G$29,$C$8:$N$10,3,FALSE))),IF(AND($A32&gt;6,$A32&lt;23),HLOOKUP(G$29,$C$8:$N$10,2,FALSE),HLOOKUP(G$29,$C$8:$N$10,3,FALSE)))</f>
        <v>54.69255066311139</v>
      </c>
      <c r="H32" s="22">
        <f>'AVG WD'!H9*IF(O3="East",(IF(AND($A32&gt;7,$A32&lt;24),HLOOKUP(H$29,$C$8:$N$10,2,FALSE),HLOOKUP(H$29,$C$8:$N$10,3,FALSE))),IF(AND($A32&gt;6,$A32&lt;23),HLOOKUP(H$29,$C$8:$N$10,2,FALSE),HLOOKUP(H$29,$C$8:$N$10,3,FALSE)))</f>
        <v>63.019072719683606</v>
      </c>
      <c r="I32" s="22">
        <f>'AVG WD'!I9*IF(P3="East",(IF(AND($A32&gt;7,$A32&lt;24),HLOOKUP(I$29,$C$8:$N$10,2,FALSE),HLOOKUP(I$29,$C$8:$N$10,3,FALSE))),IF(AND($A32&gt;6,$A32&lt;23),HLOOKUP(I$29,$C$8:$N$10,2,FALSE),HLOOKUP(I$29,$C$8:$N$10,3,FALSE)))</f>
        <v>63.39953461523907</v>
      </c>
      <c r="J32" s="22">
        <f>'AVG WD'!J9*IF(Q3="East",(IF(AND($A32&gt;7,$A32&lt;24),HLOOKUP(J$29,$C$8:$N$10,2,FALSE),HLOOKUP(J$29,$C$8:$N$10,3,FALSE))),IF(AND($A32&gt;6,$A32&lt;23),HLOOKUP(J$29,$C$8:$N$10,2,FALSE),HLOOKUP(J$29,$C$8:$N$10,3,FALSE)))</f>
        <v>75.44814769635876</v>
      </c>
      <c r="K32" s="22">
        <f>'AVG WD'!K9*IF(R3="East",(IF(AND($A32&gt;7,$A32&lt;24),HLOOKUP(K$29,$C$8:$N$10,2,FALSE),HLOOKUP(K$29,$C$8:$N$10,3,FALSE))),IF(AND($A32&gt;6,$A32&lt;23),HLOOKUP(K$29,$C$8:$N$10,2,FALSE),HLOOKUP(K$29,$C$8:$N$10,3,FALSE)))</f>
        <v>57.522038984560432</v>
      </c>
      <c r="L32" s="22">
        <f>'AVG WD'!L9*IF(S3="East",(IF(AND($A32&gt;7,$A32&lt;24),HLOOKUP(L$29,$C$8:$N$10,2,FALSE),HLOOKUP(L$29,$C$8:$N$10,3,FALSE))),IF(AND($A32&gt;6,$A32&lt;23),HLOOKUP(L$29,$C$8:$N$10,2,FALSE),HLOOKUP(L$29,$C$8:$N$10,3,FALSE)))</f>
        <v>46.797212806435532</v>
      </c>
      <c r="M32" s="22">
        <f>'AVG WD'!M9*IF(T3="East",(IF(AND($A32&gt;7,$A32&lt;24),HLOOKUP(M$29,$C$8:$N$10,2,FALSE),HLOOKUP(M$29,$C$8:$N$10,3,FALSE))),IF(AND($A32&gt;6,$A32&lt;23),HLOOKUP(M$29,$C$8:$N$10,2,FALSE),HLOOKUP(M$29,$C$8:$N$10,3,FALSE)))</f>
        <v>47.245353281558039</v>
      </c>
      <c r="N32" s="22">
        <f>'AVG WD'!N9*IF(U3="East",(IF(AND($A32&gt;7,$A32&lt;24),HLOOKUP(N$29,$C$8:$N$10,2,FALSE),HLOOKUP(N$29,$C$8:$N$10,3,FALSE))),IF(AND($A32&gt;6,$A32&lt;23),HLOOKUP(N$29,$C$8:$N$10,2,FALSE),HLOOKUP(N$29,$C$8:$N$10,3,FALSE)))</f>
        <v>47.785493390997601</v>
      </c>
    </row>
    <row r="33" spans="1:14" x14ac:dyDescent="0.25">
      <c r="A33" s="2">
        <v>3</v>
      </c>
      <c r="C33" s="22">
        <f>'AVG WD'!C10*IF(J4="East",(IF(AND($A33&gt;7,$A33&lt;24),HLOOKUP(C$29,$C$8:$N$10,2,FALSE),HLOOKUP(C$29,$C$8:$N$10,3,FALSE))),IF(AND($A33&gt;6,$A33&lt;23),HLOOKUP(C$29,$C$8:$N$10,2,FALSE),HLOOKUP(C$29,$C$8:$N$10,3,FALSE)))</f>
        <v>61.242527824481442</v>
      </c>
      <c r="D33" s="22">
        <f>'AVG WD'!D10*IF(K4="East",(IF(AND($A33&gt;7,$A33&lt;24),HLOOKUP(D$29,$C$8:$N$10,2,FALSE),HLOOKUP(D$29,$C$8:$N$10,3,FALSE))),IF(AND($A33&gt;6,$A33&lt;23),HLOOKUP(D$29,$C$8:$N$10,2,FALSE),HLOOKUP(D$29,$C$8:$N$10,3,FALSE)))</f>
        <v>48.943475078601487</v>
      </c>
      <c r="E33" s="22">
        <f>'AVG WD'!E10*IF(L4="East",(IF(AND($A33&gt;7,$A33&lt;24),HLOOKUP(E$29,$C$8:$N$10,2,FALSE),HLOOKUP(E$29,$C$8:$N$10,3,FALSE))),IF(AND($A33&gt;6,$A33&lt;23),HLOOKUP(E$29,$C$8:$N$10,2,FALSE),HLOOKUP(E$29,$C$8:$N$10,3,FALSE)))</f>
        <v>41.173468028521008</v>
      </c>
      <c r="F33" s="22">
        <f>'AVG WD'!F10*IF(M4="East",(IF(AND($A33&gt;7,$A33&lt;24),HLOOKUP(F$29,$C$8:$N$10,2,FALSE),HLOOKUP(F$29,$C$8:$N$10,3,FALSE))),IF(AND($A33&gt;6,$A33&lt;23),HLOOKUP(F$29,$C$8:$N$10,2,FALSE),HLOOKUP(F$29,$C$8:$N$10,3,FALSE)))</f>
        <v>45.326143551086034</v>
      </c>
      <c r="G33" s="22">
        <f>'AVG WD'!G10*IF(N4="East",(IF(AND($A33&gt;7,$A33&lt;24),HLOOKUP(G$29,$C$8:$N$10,2,FALSE),HLOOKUP(G$29,$C$8:$N$10,3,FALSE))),IF(AND($A33&gt;6,$A33&lt;23),HLOOKUP(G$29,$C$8:$N$10,2,FALSE),HLOOKUP(G$29,$C$8:$N$10,3,FALSE)))</f>
        <v>47.206568978088711</v>
      </c>
      <c r="H33" s="22">
        <f>'AVG WD'!H10*IF(O4="East",(IF(AND($A33&gt;7,$A33&lt;24),HLOOKUP(H$29,$C$8:$N$10,2,FALSE),HLOOKUP(H$29,$C$8:$N$10,3,FALSE))),IF(AND($A33&gt;6,$A33&lt;23),HLOOKUP(H$29,$C$8:$N$10,2,FALSE),HLOOKUP(H$29,$C$8:$N$10,3,FALSE)))</f>
        <v>58.166856822576683</v>
      </c>
      <c r="I33" s="22">
        <f>'AVG WD'!I10*IF(P4="East",(IF(AND($A33&gt;7,$A33&lt;24),HLOOKUP(I$29,$C$8:$N$10,2,FALSE),HLOOKUP(I$29,$C$8:$N$10,3,FALSE))),IF(AND($A33&gt;6,$A33&lt;23),HLOOKUP(I$29,$C$8:$N$10,2,FALSE),HLOOKUP(I$29,$C$8:$N$10,3,FALSE)))</f>
        <v>59.111933948635972</v>
      </c>
      <c r="J33" s="22">
        <f>'AVG WD'!J10*IF(Q4="East",(IF(AND($A33&gt;7,$A33&lt;24),HLOOKUP(J$29,$C$8:$N$10,2,FALSE),HLOOKUP(J$29,$C$8:$N$10,3,FALSE))),IF(AND($A33&gt;6,$A33&lt;23),HLOOKUP(J$29,$C$8:$N$10,2,FALSE),HLOOKUP(J$29,$C$8:$N$10,3,FALSE)))</f>
        <v>67.457042625355371</v>
      </c>
      <c r="K33" s="22">
        <f>'AVG WD'!K10*IF(R4="East",(IF(AND($A33&gt;7,$A33&lt;24),HLOOKUP(K$29,$C$8:$N$10,2,FALSE),HLOOKUP(K$29,$C$8:$N$10,3,FALSE))),IF(AND($A33&gt;6,$A33&lt;23),HLOOKUP(K$29,$C$8:$N$10,2,FALSE),HLOOKUP(K$29,$C$8:$N$10,3,FALSE)))</f>
        <v>54.177478753857805</v>
      </c>
      <c r="L33" s="22">
        <f>'AVG WD'!L10*IF(S4="East",(IF(AND($A33&gt;7,$A33&lt;24),HLOOKUP(L$29,$C$8:$N$10,2,FALSE),HLOOKUP(L$29,$C$8:$N$10,3,FALSE))),IF(AND($A33&gt;6,$A33&lt;23),HLOOKUP(L$29,$C$8:$N$10,2,FALSE),HLOOKUP(L$29,$C$8:$N$10,3,FALSE)))</f>
        <v>45.795134522749663</v>
      </c>
      <c r="M33" s="22">
        <f>'AVG WD'!M10*IF(T4="East",(IF(AND($A33&gt;7,$A33&lt;24),HLOOKUP(M$29,$C$8:$N$10,2,FALSE),HLOOKUP(M$29,$C$8:$N$10,3,FALSE))),IF(AND($A33&gt;6,$A33&lt;23),HLOOKUP(M$29,$C$8:$N$10,2,FALSE),HLOOKUP(M$29,$C$8:$N$10,3,FALSE)))</f>
        <v>46.186614567072702</v>
      </c>
      <c r="N33" s="22">
        <f>'AVG WD'!N10*IF(U4="East",(IF(AND($A33&gt;7,$A33&lt;24),HLOOKUP(N$29,$C$8:$N$10,2,FALSE),HLOOKUP(N$29,$C$8:$N$10,3,FALSE))),IF(AND($A33&gt;6,$A33&lt;23),HLOOKUP(N$29,$C$8:$N$10,2,FALSE),HLOOKUP(N$29,$C$8:$N$10,3,FALSE)))</f>
        <v>46.07096890079228</v>
      </c>
    </row>
    <row r="34" spans="1:14" x14ac:dyDescent="0.25">
      <c r="A34" s="2">
        <v>4</v>
      </c>
      <c r="C34" s="22">
        <f>'AVG WD'!C11*IF(J5="East",(IF(AND($A34&gt;7,$A34&lt;24),HLOOKUP(C$29,$C$8:$N$10,2,FALSE),HLOOKUP(C$29,$C$8:$N$10,3,FALSE))),IF(AND($A34&gt;6,$A34&lt;23),HLOOKUP(C$29,$C$8:$N$10,2,FALSE),HLOOKUP(C$29,$C$8:$N$10,3,FALSE)))</f>
        <v>61.926940075845067</v>
      </c>
      <c r="D34" s="22">
        <f>'AVG WD'!D11*IF(K5="East",(IF(AND($A34&gt;7,$A34&lt;24),HLOOKUP(D$29,$C$8:$N$10,2,FALSE),HLOOKUP(D$29,$C$8:$N$10,3,FALSE))),IF(AND($A34&gt;6,$A34&lt;23),HLOOKUP(D$29,$C$8:$N$10,2,FALSE),HLOOKUP(D$29,$C$8:$N$10,3,FALSE)))</f>
        <v>49.24840825175535</v>
      </c>
      <c r="E34" s="22">
        <f>'AVG WD'!E11*IF(L5="East",(IF(AND($A34&gt;7,$A34&lt;24),HLOOKUP(E$29,$C$8:$N$10,2,FALSE),HLOOKUP(E$29,$C$8:$N$10,3,FALSE))),IF(AND($A34&gt;6,$A34&lt;23),HLOOKUP(E$29,$C$8:$N$10,2,FALSE),HLOOKUP(E$29,$C$8:$N$10,3,FALSE)))</f>
        <v>41.506620253174809</v>
      </c>
      <c r="F34" s="22">
        <f>'AVG WD'!F11*IF(M5="East",(IF(AND($A34&gt;7,$A34&lt;24),HLOOKUP(F$29,$C$8:$N$10,2,FALSE),HLOOKUP(F$29,$C$8:$N$10,3,FALSE))),IF(AND($A34&gt;6,$A34&lt;23),HLOOKUP(F$29,$C$8:$N$10,2,FALSE),HLOOKUP(F$29,$C$8:$N$10,3,FALSE)))</f>
        <v>46.715505940308169</v>
      </c>
      <c r="G34" s="22">
        <f>'AVG WD'!G11*IF(N5="East",(IF(AND($A34&gt;7,$A34&lt;24),HLOOKUP(G$29,$C$8:$N$10,2,FALSE),HLOOKUP(G$29,$C$8:$N$10,3,FALSE))),IF(AND($A34&gt;6,$A34&lt;23),HLOOKUP(G$29,$C$8:$N$10,2,FALSE),HLOOKUP(G$29,$C$8:$N$10,3,FALSE)))</f>
        <v>45.166669316127134</v>
      </c>
      <c r="H34" s="22">
        <f>'AVG WD'!H11*IF(O5="East",(IF(AND($A34&gt;7,$A34&lt;24),HLOOKUP(H$29,$C$8:$N$10,2,FALSE),HLOOKUP(H$29,$C$8:$N$10,3,FALSE))),IF(AND($A34&gt;6,$A34&lt;23),HLOOKUP(H$29,$C$8:$N$10,2,FALSE),HLOOKUP(H$29,$C$8:$N$10,3,FALSE)))</f>
        <v>54.820376072623269</v>
      </c>
      <c r="I34" s="22">
        <f>'AVG WD'!I11*IF(P5="East",(IF(AND($A34&gt;7,$A34&lt;24),HLOOKUP(I$29,$C$8:$N$10,2,FALSE),HLOOKUP(I$29,$C$8:$N$10,3,FALSE))),IF(AND($A34&gt;6,$A34&lt;23),HLOOKUP(I$29,$C$8:$N$10,2,FALSE),HLOOKUP(I$29,$C$8:$N$10,3,FALSE)))</f>
        <v>59.444675109209086</v>
      </c>
      <c r="J34" s="22">
        <f>'AVG WD'!J11*IF(Q5="East",(IF(AND($A34&gt;7,$A34&lt;24),HLOOKUP(J$29,$C$8:$N$10,2,FALSE),HLOOKUP(J$29,$C$8:$N$10,3,FALSE))),IF(AND($A34&gt;6,$A34&lt;23),HLOOKUP(J$29,$C$8:$N$10,2,FALSE),HLOOKUP(J$29,$C$8:$N$10,3,FALSE)))</f>
        <v>67.07205844747034</v>
      </c>
      <c r="K34" s="22">
        <f>'AVG WD'!K11*IF(R5="East",(IF(AND($A34&gt;7,$A34&lt;24),HLOOKUP(K$29,$C$8:$N$10,2,FALSE),HLOOKUP(K$29,$C$8:$N$10,3,FALSE))),IF(AND($A34&gt;6,$A34&lt;23),HLOOKUP(K$29,$C$8:$N$10,2,FALSE),HLOOKUP(K$29,$C$8:$N$10,3,FALSE)))</f>
        <v>54.632978213836999</v>
      </c>
      <c r="L34" s="22">
        <f>'AVG WD'!L11*IF(S5="East",(IF(AND($A34&gt;7,$A34&lt;24),HLOOKUP(L$29,$C$8:$N$10,2,FALSE),HLOOKUP(L$29,$C$8:$N$10,3,FALSE))),IF(AND($A34&gt;6,$A34&lt;23),HLOOKUP(L$29,$C$8:$N$10,2,FALSE),HLOOKUP(L$29,$C$8:$N$10,3,FALSE)))</f>
        <v>44.888421072807951</v>
      </c>
      <c r="M34" s="22">
        <f>'AVG WD'!M11*IF(T5="East",(IF(AND($A34&gt;7,$A34&lt;24),HLOOKUP(M$29,$C$8:$N$10,2,FALSE),HLOOKUP(M$29,$C$8:$N$10,3,FALSE))),IF(AND($A34&gt;6,$A34&lt;23),HLOOKUP(M$29,$C$8:$N$10,2,FALSE),HLOOKUP(M$29,$C$8:$N$10,3,FALSE)))</f>
        <v>45.809644845943176</v>
      </c>
      <c r="N34" s="22">
        <f>'AVG WD'!N11*IF(U5="East",(IF(AND($A34&gt;7,$A34&lt;24),HLOOKUP(N$29,$C$8:$N$10,2,FALSE),HLOOKUP(N$29,$C$8:$N$10,3,FALSE))),IF(AND($A34&gt;6,$A34&lt;23),HLOOKUP(N$29,$C$8:$N$10,2,FALSE),HLOOKUP(N$29,$C$8:$N$10,3,FALSE)))</f>
        <v>46.510155737339396</v>
      </c>
    </row>
    <row r="35" spans="1:14" x14ac:dyDescent="0.25">
      <c r="A35" s="2">
        <v>5</v>
      </c>
      <c r="C35" s="22">
        <f>'AVG WD'!C12*IF(J6="East",(IF(AND($A35&gt;7,$A35&lt;24),HLOOKUP(C$29,$C$8:$N$10,2,FALSE),HLOOKUP(C$29,$C$8:$N$10,3,FALSE))),IF(AND($A35&gt;6,$A35&lt;23),HLOOKUP(C$29,$C$8:$N$10,2,FALSE),HLOOKUP(C$29,$C$8:$N$10,3,FALSE)))</f>
        <v>66.494272449956071</v>
      </c>
      <c r="D35" s="22">
        <f>'AVG WD'!D12*IF(K6="East",(IF(AND($A35&gt;7,$A35&lt;24),HLOOKUP(D$29,$C$8:$N$10,2,FALSE),HLOOKUP(D$29,$C$8:$N$10,3,FALSE))),IF(AND($A35&gt;6,$A35&lt;23),HLOOKUP(D$29,$C$8:$N$10,2,FALSE),HLOOKUP(D$29,$C$8:$N$10,3,FALSE)))</f>
        <v>52.241164303270054</v>
      </c>
      <c r="E35" s="22">
        <f>'AVG WD'!E12*IF(L6="East",(IF(AND($A35&gt;7,$A35&lt;24),HLOOKUP(E$29,$C$8:$N$10,2,FALSE),HLOOKUP(E$29,$C$8:$N$10,3,FALSE))),IF(AND($A35&gt;6,$A35&lt;23),HLOOKUP(E$29,$C$8:$N$10,2,FALSE),HLOOKUP(E$29,$C$8:$N$10,3,FALSE)))</f>
        <v>47.485815147317645</v>
      </c>
      <c r="F35" s="22">
        <f>'AVG WD'!F12*IF(M6="East",(IF(AND($A35&gt;7,$A35&lt;24),HLOOKUP(F$29,$C$8:$N$10,2,FALSE),HLOOKUP(F$29,$C$8:$N$10,3,FALSE))),IF(AND($A35&gt;6,$A35&lt;23),HLOOKUP(F$29,$C$8:$N$10,2,FALSE),HLOOKUP(F$29,$C$8:$N$10,3,FALSE)))</f>
        <v>49.980014567043845</v>
      </c>
      <c r="G35" s="22">
        <f>'AVG WD'!G12*IF(N6="East",(IF(AND($A35&gt;7,$A35&lt;24),HLOOKUP(G$29,$C$8:$N$10,2,FALSE),HLOOKUP(G$29,$C$8:$N$10,3,FALSE))),IF(AND($A35&gt;6,$A35&lt;23),HLOOKUP(G$29,$C$8:$N$10,2,FALSE),HLOOKUP(G$29,$C$8:$N$10,3,FALSE)))</f>
        <v>47.936719205894192</v>
      </c>
      <c r="H35" s="22">
        <f>'AVG WD'!H12*IF(O6="East",(IF(AND($A35&gt;7,$A35&lt;24),HLOOKUP(H$29,$C$8:$N$10,2,FALSE),HLOOKUP(H$29,$C$8:$N$10,3,FALSE))),IF(AND($A35&gt;6,$A35&lt;23),HLOOKUP(H$29,$C$8:$N$10,2,FALSE),HLOOKUP(H$29,$C$8:$N$10,3,FALSE)))</f>
        <v>54.273041953270393</v>
      </c>
      <c r="I35" s="22">
        <f>'AVG WD'!I12*IF(P6="East",(IF(AND($A35&gt;7,$A35&lt;24),HLOOKUP(I$29,$C$8:$N$10,2,FALSE),HLOOKUP(I$29,$C$8:$N$10,3,FALSE))),IF(AND($A35&gt;6,$A35&lt;23),HLOOKUP(I$29,$C$8:$N$10,2,FALSE),HLOOKUP(I$29,$C$8:$N$10,3,FALSE)))</f>
        <v>60.366041344284184</v>
      </c>
      <c r="J35" s="22">
        <f>'AVG WD'!J12*IF(Q6="East",(IF(AND($A35&gt;7,$A35&lt;24),HLOOKUP(J$29,$C$8:$N$10,2,FALSE),HLOOKUP(J$29,$C$8:$N$10,3,FALSE))),IF(AND($A35&gt;6,$A35&lt;23),HLOOKUP(J$29,$C$8:$N$10,2,FALSE),HLOOKUP(J$29,$C$8:$N$10,3,FALSE)))</f>
        <v>70.076750403705034</v>
      </c>
      <c r="K35" s="22">
        <f>'AVG WD'!K12*IF(R6="East",(IF(AND($A35&gt;7,$A35&lt;24),HLOOKUP(K$29,$C$8:$N$10,2,FALSE),HLOOKUP(K$29,$C$8:$N$10,3,FALSE))),IF(AND($A35&gt;6,$A35&lt;23),HLOOKUP(K$29,$C$8:$N$10,2,FALSE),HLOOKUP(K$29,$C$8:$N$10,3,FALSE)))</f>
        <v>56.162385228517572</v>
      </c>
      <c r="L35" s="22">
        <f>'AVG WD'!L12*IF(S6="East",(IF(AND($A35&gt;7,$A35&lt;24),HLOOKUP(L$29,$C$8:$N$10,2,FALSE),HLOOKUP(L$29,$C$8:$N$10,3,FALSE))),IF(AND($A35&gt;6,$A35&lt;23),HLOOKUP(L$29,$C$8:$N$10,2,FALSE),HLOOKUP(L$29,$C$8:$N$10,3,FALSE)))</f>
        <v>46.798606749915564</v>
      </c>
      <c r="M35" s="22">
        <f>'AVG WD'!M12*IF(T6="East",(IF(AND($A35&gt;7,$A35&lt;24),HLOOKUP(M$29,$C$8:$N$10,2,FALSE),HLOOKUP(M$29,$C$8:$N$10,3,FALSE))),IF(AND($A35&gt;6,$A35&lt;23),HLOOKUP(M$29,$C$8:$N$10,2,FALSE),HLOOKUP(M$29,$C$8:$N$10,3,FALSE)))</f>
        <v>48.650176641729139</v>
      </c>
      <c r="N35" s="22">
        <f>'AVG WD'!N12*IF(U6="East",(IF(AND($A35&gt;7,$A35&lt;24),HLOOKUP(N$29,$C$8:$N$10,2,FALSE),HLOOKUP(N$29,$C$8:$N$10,3,FALSE))),IF(AND($A35&gt;6,$A35&lt;23),HLOOKUP(N$29,$C$8:$N$10,2,FALSE),HLOOKUP(N$29,$C$8:$N$10,3,FALSE)))</f>
        <v>47.911307369499283</v>
      </c>
    </row>
    <row r="36" spans="1:14" x14ac:dyDescent="0.25">
      <c r="A36" s="2">
        <v>6</v>
      </c>
      <c r="C36" s="22">
        <f>'AVG WD'!C13*IF(J7="East",(IF(AND($A36&gt;7,$A36&lt;24),HLOOKUP(C$29,$C$8:$N$10,2,FALSE),HLOOKUP(C$29,$C$8:$N$10,3,FALSE))),IF(AND($A36&gt;6,$A36&lt;23),HLOOKUP(C$29,$C$8:$N$10,2,FALSE),HLOOKUP(C$29,$C$8:$N$10,3,FALSE)))</f>
        <v>76.288588998232186</v>
      </c>
      <c r="D36" s="22">
        <f>'AVG WD'!D13*IF(K7="East",(IF(AND($A36&gt;7,$A36&lt;24),HLOOKUP(D$29,$C$8:$N$10,2,FALSE),HLOOKUP(D$29,$C$8:$N$10,3,FALSE))),IF(AND($A36&gt;6,$A36&lt;23),HLOOKUP(D$29,$C$8:$N$10,2,FALSE),HLOOKUP(D$29,$C$8:$N$10,3,FALSE)))</f>
        <v>60.844140879506412</v>
      </c>
      <c r="E36" s="22">
        <f>'AVG WD'!E13*IF(L7="East",(IF(AND($A36&gt;7,$A36&lt;24),HLOOKUP(E$29,$C$8:$N$10,2,FALSE),HLOOKUP(E$29,$C$8:$N$10,3,FALSE))),IF(AND($A36&gt;6,$A36&lt;23),HLOOKUP(E$29,$C$8:$N$10,2,FALSE),HLOOKUP(E$29,$C$8:$N$10,3,FALSE)))</f>
        <v>56.388065314729104</v>
      </c>
      <c r="F36" s="22">
        <f>'AVG WD'!F13*IF(M7="East",(IF(AND($A36&gt;7,$A36&lt;24),HLOOKUP(F$29,$C$8:$N$10,2,FALSE),HLOOKUP(F$29,$C$8:$N$10,3,FALSE))),IF(AND($A36&gt;6,$A36&lt;23),HLOOKUP(F$29,$C$8:$N$10,2,FALSE),HLOOKUP(F$29,$C$8:$N$10,3,FALSE)))</f>
        <v>62.194401053206633</v>
      </c>
      <c r="G36" s="22">
        <f>'AVG WD'!G13*IF(N7="East",(IF(AND($A36&gt;7,$A36&lt;24),HLOOKUP(G$29,$C$8:$N$10,2,FALSE),HLOOKUP(G$29,$C$8:$N$10,3,FALSE))),IF(AND($A36&gt;6,$A36&lt;23),HLOOKUP(G$29,$C$8:$N$10,2,FALSE),HLOOKUP(G$29,$C$8:$N$10,3,FALSE)))</f>
        <v>57.305587264349327</v>
      </c>
      <c r="H36" s="22">
        <f>'AVG WD'!H13*IF(O7="East",(IF(AND($A36&gt;7,$A36&lt;24),HLOOKUP(H$29,$C$8:$N$10,2,FALSE),HLOOKUP(H$29,$C$8:$N$10,3,FALSE))),IF(AND($A36&gt;6,$A36&lt;23),HLOOKUP(H$29,$C$8:$N$10,2,FALSE),HLOOKUP(H$29,$C$8:$N$10,3,FALSE)))</f>
        <v>56.241316464266006</v>
      </c>
      <c r="I36" s="22">
        <f>'AVG WD'!I13*IF(P7="East",(IF(AND($A36&gt;7,$A36&lt;24),HLOOKUP(I$29,$C$8:$N$10,2,FALSE),HLOOKUP(I$29,$C$8:$N$10,3,FALSE))),IF(AND($A36&gt;6,$A36&lt;23),HLOOKUP(I$29,$C$8:$N$10,2,FALSE),HLOOKUP(I$29,$C$8:$N$10,3,FALSE)))</f>
        <v>61.330644448571427</v>
      </c>
      <c r="J36" s="22">
        <f>'AVG WD'!J13*IF(Q7="East",(IF(AND($A36&gt;7,$A36&lt;24),HLOOKUP(J$29,$C$8:$N$10,2,FALSE),HLOOKUP(J$29,$C$8:$N$10,3,FALSE))),IF(AND($A36&gt;6,$A36&lt;23),HLOOKUP(J$29,$C$8:$N$10,2,FALSE),HLOOKUP(J$29,$C$8:$N$10,3,FALSE)))</f>
        <v>80.960440408686452</v>
      </c>
      <c r="K36" s="22">
        <f>'AVG WD'!K13*IF(R7="East",(IF(AND($A36&gt;7,$A36&lt;24),HLOOKUP(K$29,$C$8:$N$10,2,FALSE),HLOOKUP(K$29,$C$8:$N$10,3,FALSE))),IF(AND($A36&gt;6,$A36&lt;23),HLOOKUP(K$29,$C$8:$N$10,2,FALSE),HLOOKUP(K$29,$C$8:$N$10,3,FALSE)))</f>
        <v>60.627881117918115</v>
      </c>
      <c r="L36" s="22">
        <f>'AVG WD'!L13*IF(S7="East",(IF(AND($A36&gt;7,$A36&lt;24),HLOOKUP(L$29,$C$8:$N$10,2,FALSE),HLOOKUP(L$29,$C$8:$N$10,3,FALSE))),IF(AND($A36&gt;6,$A36&lt;23),HLOOKUP(L$29,$C$8:$N$10,2,FALSE),HLOOKUP(L$29,$C$8:$N$10,3,FALSE)))</f>
        <v>53.18649828197097</v>
      </c>
      <c r="M36" s="22">
        <f>'AVG WD'!M13*IF(T7="East",(IF(AND($A36&gt;7,$A36&lt;24),HLOOKUP(M$29,$C$8:$N$10,2,FALSE),HLOOKUP(M$29,$C$8:$N$10,3,FALSE))),IF(AND($A36&gt;6,$A36&lt;23),HLOOKUP(M$29,$C$8:$N$10,2,FALSE),HLOOKUP(M$29,$C$8:$N$10,3,FALSE)))</f>
        <v>54.67330790305558</v>
      </c>
      <c r="N36" s="22">
        <f>'AVG WD'!N13*IF(U7="East",(IF(AND($A36&gt;7,$A36&lt;24),HLOOKUP(N$29,$C$8:$N$10,2,FALSE),HLOOKUP(N$29,$C$8:$N$10,3,FALSE))),IF(AND($A36&gt;6,$A36&lt;23),HLOOKUP(N$29,$C$8:$N$10,2,FALSE),HLOOKUP(N$29,$C$8:$N$10,3,FALSE)))</f>
        <v>51.865398510694774</v>
      </c>
    </row>
    <row r="37" spans="1:14" x14ac:dyDescent="0.25">
      <c r="A37" s="2">
        <v>7</v>
      </c>
      <c r="C37" s="22">
        <f>'AVG WD'!C14*IF(J8="East",(IF(AND($A37&gt;7,$A37&lt;24),HLOOKUP(C$29,$C$8:$N$10,2,FALSE),HLOOKUP(C$29,$C$8:$N$10,3,FALSE))),IF(AND($A37&gt;6,$A37&lt;23),HLOOKUP(C$29,$C$8:$N$10,2,FALSE),HLOOKUP(C$29,$C$8:$N$10,3,FALSE)))</f>
        <v>74.136338927588071</v>
      </c>
      <c r="D37" s="22">
        <f>'AVG WD'!D14*IF(K8="East",(IF(AND($A37&gt;7,$A37&lt;24),HLOOKUP(D$29,$C$8:$N$10,2,FALSE),HLOOKUP(D$29,$C$8:$N$10,3,FALSE))),IF(AND($A37&gt;6,$A37&lt;23),HLOOKUP(D$29,$C$8:$N$10,2,FALSE),HLOOKUP(D$29,$C$8:$N$10,3,FALSE)))</f>
        <v>57.538578006890852</v>
      </c>
      <c r="E37" s="22">
        <f>'AVG WD'!E14*IF(L8="East",(IF(AND($A37&gt;7,$A37&lt;24),HLOOKUP(E$29,$C$8:$N$10,2,FALSE),HLOOKUP(E$29,$C$8:$N$10,3,FALSE))),IF(AND($A37&gt;6,$A37&lt;23),HLOOKUP(E$29,$C$8:$N$10,2,FALSE),HLOOKUP(E$29,$C$8:$N$10,3,FALSE)))</f>
        <v>55.898563578511386</v>
      </c>
      <c r="F37" s="22">
        <f>'AVG WD'!F14*IF(M8="East",(IF(AND($A37&gt;7,$A37&lt;24),HLOOKUP(F$29,$C$8:$N$10,2,FALSE),HLOOKUP(F$29,$C$8:$N$10,3,FALSE))),IF(AND($A37&gt;6,$A37&lt;23),HLOOKUP(F$29,$C$8:$N$10,2,FALSE),HLOOKUP(F$29,$C$8:$N$10,3,FALSE)))</f>
        <v>75.937861696688842</v>
      </c>
      <c r="G37" s="22">
        <f>'AVG WD'!G14*IF(N8="East",(IF(AND($A37&gt;7,$A37&lt;24),HLOOKUP(G$29,$C$8:$N$10,2,FALSE),HLOOKUP(G$29,$C$8:$N$10,3,FALSE))),IF(AND($A37&gt;6,$A37&lt;23),HLOOKUP(G$29,$C$8:$N$10,2,FALSE),HLOOKUP(G$29,$C$8:$N$10,3,FALSE)))</f>
        <v>56.919506397899497</v>
      </c>
      <c r="H37" s="22">
        <f>'AVG WD'!H14*IF(O8="East",(IF(AND($A37&gt;7,$A37&lt;24),HLOOKUP(H$29,$C$8:$N$10,2,FALSE),HLOOKUP(H$29,$C$8:$N$10,3,FALSE))),IF(AND($A37&gt;6,$A37&lt;23),HLOOKUP(H$29,$C$8:$N$10,2,FALSE),HLOOKUP(H$29,$C$8:$N$10,3,FALSE)))</f>
        <v>37.760106019010394</v>
      </c>
      <c r="I37" s="22">
        <f>'AVG WD'!I14*IF(P8="East",(IF(AND($A37&gt;7,$A37&lt;24),HLOOKUP(I$29,$C$8:$N$10,2,FALSE),HLOOKUP(I$29,$C$8:$N$10,3,FALSE))),IF(AND($A37&gt;6,$A37&lt;23),HLOOKUP(I$29,$C$8:$N$10,2,FALSE),HLOOKUP(I$29,$C$8:$N$10,3,FALSE)))</f>
        <v>43.331257325360475</v>
      </c>
      <c r="J37" s="22">
        <f>'AVG WD'!J14*IF(Q8="East",(IF(AND($A37&gt;7,$A37&lt;24),HLOOKUP(J$29,$C$8:$N$10,2,FALSE),HLOOKUP(J$29,$C$8:$N$10,3,FALSE))),IF(AND($A37&gt;6,$A37&lt;23),HLOOKUP(J$29,$C$8:$N$10,2,FALSE),HLOOKUP(J$29,$C$8:$N$10,3,FALSE)))</f>
        <v>63.279448694718823</v>
      </c>
      <c r="K37" s="22">
        <f>'AVG WD'!K14*IF(R8="East",(IF(AND($A37&gt;7,$A37&lt;24),HLOOKUP(K$29,$C$8:$N$10,2,FALSE),HLOOKUP(K$29,$C$8:$N$10,3,FALSE))),IF(AND($A37&gt;6,$A37&lt;23),HLOOKUP(K$29,$C$8:$N$10,2,FALSE),HLOOKUP(K$29,$C$8:$N$10,3,FALSE)))</f>
        <v>64.374464728328761</v>
      </c>
      <c r="L37" s="22">
        <f>'AVG WD'!L14*IF(S8="East",(IF(AND($A37&gt;7,$A37&lt;24),HLOOKUP(L$29,$C$8:$N$10,2,FALSE),HLOOKUP(L$29,$C$8:$N$10,3,FALSE))),IF(AND($A37&gt;6,$A37&lt;23),HLOOKUP(L$29,$C$8:$N$10,2,FALSE),HLOOKUP(L$29,$C$8:$N$10,3,FALSE)))</f>
        <v>64.655141888795825</v>
      </c>
      <c r="M37" s="22">
        <f>'AVG WD'!M14*IF(T8="East",(IF(AND($A37&gt;7,$A37&lt;24),HLOOKUP(M$29,$C$8:$N$10,2,FALSE),HLOOKUP(M$29,$C$8:$N$10,3,FALSE))),IF(AND($A37&gt;6,$A37&lt;23),HLOOKUP(M$29,$C$8:$N$10,2,FALSE),HLOOKUP(M$29,$C$8:$N$10,3,FALSE)))</f>
        <v>73.423180057289613</v>
      </c>
      <c r="N37" s="22">
        <f>'AVG WD'!N14*IF(U8="East",(IF(AND($A37&gt;7,$A37&lt;24),HLOOKUP(N$29,$C$8:$N$10,2,FALSE),HLOOKUP(N$29,$C$8:$N$10,3,FALSE))),IF(AND($A37&gt;6,$A37&lt;23),HLOOKUP(N$29,$C$8:$N$10,2,FALSE),HLOOKUP(N$29,$C$8:$N$10,3,FALSE)))</f>
        <v>74.001598885815469</v>
      </c>
    </row>
    <row r="38" spans="1:14" x14ac:dyDescent="0.25">
      <c r="A38" s="2">
        <v>8</v>
      </c>
      <c r="C38" s="22">
        <f>'AVG WD'!C15*IF(J9="East",(IF(AND($A38&gt;7,$A38&lt;24),HLOOKUP(C$29,$C$8:$N$10,2,FALSE),HLOOKUP(C$29,$C$8:$N$10,3,FALSE))),IF(AND($A38&gt;6,$A38&lt;23),HLOOKUP(C$29,$C$8:$N$10,2,FALSE),HLOOKUP(C$29,$C$8:$N$10,3,FALSE)))</f>
        <v>79.737778782626734</v>
      </c>
      <c r="D38" s="22">
        <f>'AVG WD'!D15*IF(K9="East",(IF(AND($A38&gt;7,$A38&lt;24),HLOOKUP(D$29,$C$8:$N$10,2,FALSE),HLOOKUP(D$29,$C$8:$N$10,3,FALSE))),IF(AND($A38&gt;6,$A38&lt;23),HLOOKUP(D$29,$C$8:$N$10,2,FALSE),HLOOKUP(D$29,$C$8:$N$10,3,FALSE)))</f>
        <v>60.052204549529868</v>
      </c>
      <c r="E38" s="22">
        <f>'AVG WD'!E15*IF(L9="East",(IF(AND($A38&gt;7,$A38&lt;24),HLOOKUP(E$29,$C$8:$N$10,2,FALSE),HLOOKUP(E$29,$C$8:$N$10,3,FALSE))),IF(AND($A38&gt;6,$A38&lt;23),HLOOKUP(E$29,$C$8:$N$10,2,FALSE),HLOOKUP(E$29,$C$8:$N$10,3,FALSE)))</f>
        <v>59.231767209946611</v>
      </c>
      <c r="F38" s="22">
        <f>'AVG WD'!F15*IF(M9="East",(IF(AND($A38&gt;7,$A38&lt;24),HLOOKUP(F$29,$C$8:$N$10,2,FALSE),HLOOKUP(F$29,$C$8:$N$10,3,FALSE))),IF(AND($A38&gt;6,$A38&lt;23),HLOOKUP(F$29,$C$8:$N$10,2,FALSE),HLOOKUP(F$29,$C$8:$N$10,3,FALSE)))</f>
        <v>84.584567746963515</v>
      </c>
      <c r="G38" s="22">
        <f>'AVG WD'!G15*IF(N9="East",(IF(AND($A38&gt;7,$A38&lt;24),HLOOKUP(G$29,$C$8:$N$10,2,FALSE),HLOOKUP(G$29,$C$8:$N$10,3,FALSE))),IF(AND($A38&gt;6,$A38&lt;23),HLOOKUP(G$29,$C$8:$N$10,2,FALSE),HLOOKUP(G$29,$C$8:$N$10,3,FALSE)))</f>
        <v>67.548932380386447</v>
      </c>
      <c r="H38" s="22">
        <f>'AVG WD'!H15*IF(O9="East",(IF(AND($A38&gt;7,$A38&lt;24),HLOOKUP(H$29,$C$8:$N$10,2,FALSE),HLOOKUP(H$29,$C$8:$N$10,3,FALSE))),IF(AND($A38&gt;6,$A38&lt;23),HLOOKUP(H$29,$C$8:$N$10,2,FALSE),HLOOKUP(H$29,$C$8:$N$10,3,FALSE)))</f>
        <v>53.321656809617458</v>
      </c>
      <c r="I38" s="22">
        <f>'AVG WD'!I15*IF(P9="East",(IF(AND($A38&gt;7,$A38&lt;24),HLOOKUP(I$29,$C$8:$N$10,2,FALSE),HLOOKUP(I$29,$C$8:$N$10,3,FALSE))),IF(AND($A38&gt;6,$A38&lt;23),HLOOKUP(I$29,$C$8:$N$10,2,FALSE),HLOOKUP(I$29,$C$8:$N$10,3,FALSE)))</f>
        <v>55.81715643253785</v>
      </c>
      <c r="J38" s="22">
        <f>'AVG WD'!J15*IF(Q9="East",(IF(AND($A38&gt;7,$A38&lt;24),HLOOKUP(J$29,$C$8:$N$10,2,FALSE),HLOOKUP(J$29,$C$8:$N$10,3,FALSE))),IF(AND($A38&gt;6,$A38&lt;23),HLOOKUP(J$29,$C$8:$N$10,2,FALSE),HLOOKUP(J$29,$C$8:$N$10,3,FALSE)))</f>
        <v>73.351895417042869</v>
      </c>
      <c r="K38" s="22">
        <f>'AVG WD'!K15*IF(R9="East",(IF(AND($A38&gt;7,$A38&lt;24),HLOOKUP(K$29,$C$8:$N$10,2,FALSE),HLOOKUP(K$29,$C$8:$N$10,3,FALSE))),IF(AND($A38&gt;6,$A38&lt;23),HLOOKUP(K$29,$C$8:$N$10,2,FALSE),HLOOKUP(K$29,$C$8:$N$10,3,FALSE)))</f>
        <v>73.043946021629949</v>
      </c>
      <c r="L38" s="22">
        <f>'AVG WD'!L15*IF(S9="East",(IF(AND($A38&gt;7,$A38&lt;24),HLOOKUP(L$29,$C$8:$N$10,2,FALSE),HLOOKUP(L$29,$C$8:$N$10,3,FALSE))),IF(AND($A38&gt;6,$A38&lt;23),HLOOKUP(L$29,$C$8:$N$10,2,FALSE),HLOOKUP(L$29,$C$8:$N$10,3,FALSE)))</f>
        <v>67.975900176360327</v>
      </c>
      <c r="M38" s="22">
        <f>'AVG WD'!M15*IF(T9="East",(IF(AND($A38&gt;7,$A38&lt;24),HLOOKUP(M$29,$C$8:$N$10,2,FALSE),HLOOKUP(M$29,$C$8:$N$10,3,FALSE))),IF(AND($A38&gt;6,$A38&lt;23),HLOOKUP(M$29,$C$8:$N$10,2,FALSE),HLOOKUP(M$29,$C$8:$N$10,3,FALSE)))</f>
        <v>79.896357651042266</v>
      </c>
      <c r="N38" s="22">
        <f>'AVG WD'!N15*IF(U9="East",(IF(AND($A38&gt;7,$A38&lt;24),HLOOKUP(N$29,$C$8:$N$10,2,FALSE),HLOOKUP(N$29,$C$8:$N$10,3,FALSE))),IF(AND($A38&gt;6,$A38&lt;23),HLOOKUP(N$29,$C$8:$N$10,2,FALSE),HLOOKUP(N$29,$C$8:$N$10,3,FALSE)))</f>
        <v>79.636360509006934</v>
      </c>
    </row>
    <row r="39" spans="1:14" x14ac:dyDescent="0.25">
      <c r="A39" s="2">
        <v>9</v>
      </c>
      <c r="C39" s="22">
        <f>'AVG WD'!C16*IF(J10="East",(IF(AND($A39&gt;7,$A39&lt;24),HLOOKUP(C$29,$C$8:$N$10,2,FALSE),HLOOKUP(C$29,$C$8:$N$10,3,FALSE))),IF(AND($A39&gt;6,$A39&lt;23),HLOOKUP(C$29,$C$8:$N$10,2,FALSE),HLOOKUP(C$29,$C$8:$N$10,3,FALSE)))</f>
        <v>79.662934167346606</v>
      </c>
      <c r="D39" s="22">
        <f>'AVG WD'!D16*IF(K10="East",(IF(AND($A39&gt;7,$A39&lt;24),HLOOKUP(D$29,$C$8:$N$10,2,FALSE),HLOOKUP(D$29,$C$8:$N$10,3,FALSE))),IF(AND($A39&gt;6,$A39&lt;23),HLOOKUP(D$29,$C$8:$N$10,2,FALSE),HLOOKUP(D$29,$C$8:$N$10,3,FALSE)))</f>
        <v>60.348501452879411</v>
      </c>
      <c r="E39" s="22">
        <f>'AVG WD'!E16*IF(L10="East",(IF(AND($A39&gt;7,$A39&lt;24),HLOOKUP(E$29,$C$8:$N$10,2,FALSE),HLOOKUP(E$29,$C$8:$N$10,3,FALSE))),IF(AND($A39&gt;6,$A39&lt;23),HLOOKUP(E$29,$C$8:$N$10,2,FALSE),HLOOKUP(E$29,$C$8:$N$10,3,FALSE)))</f>
        <v>59.361122569768668</v>
      </c>
      <c r="F39" s="22">
        <f>'AVG WD'!F16*IF(M10="East",(IF(AND($A39&gt;7,$A39&lt;24),HLOOKUP(F$29,$C$8:$N$10,2,FALSE),HLOOKUP(F$29,$C$8:$N$10,3,FALSE))),IF(AND($A39&gt;6,$A39&lt;23),HLOOKUP(F$29,$C$8:$N$10,2,FALSE),HLOOKUP(F$29,$C$8:$N$10,3,FALSE)))</f>
        <v>87.676492438734257</v>
      </c>
      <c r="G39" s="22">
        <f>'AVG WD'!G16*IF(N10="East",(IF(AND($A39&gt;7,$A39&lt;24),HLOOKUP(G$29,$C$8:$N$10,2,FALSE),HLOOKUP(G$29,$C$8:$N$10,3,FALSE))),IF(AND($A39&gt;6,$A39&lt;23),HLOOKUP(G$29,$C$8:$N$10,2,FALSE),HLOOKUP(G$29,$C$8:$N$10,3,FALSE)))</f>
        <v>73.876081724007079</v>
      </c>
      <c r="H39" s="22">
        <f>'AVG WD'!H16*IF(O10="East",(IF(AND($A39&gt;7,$A39&lt;24),HLOOKUP(H$29,$C$8:$N$10,2,FALSE),HLOOKUP(H$29,$C$8:$N$10,3,FALSE))),IF(AND($A39&gt;6,$A39&lt;23),HLOOKUP(H$29,$C$8:$N$10,2,FALSE),HLOOKUP(H$29,$C$8:$N$10,3,FALSE)))</f>
        <v>61.060983189175403</v>
      </c>
      <c r="I39" s="22">
        <f>'AVG WD'!I16*IF(P10="East",(IF(AND($A39&gt;7,$A39&lt;24),HLOOKUP(I$29,$C$8:$N$10,2,FALSE),HLOOKUP(I$29,$C$8:$N$10,3,FALSE))),IF(AND($A39&gt;6,$A39&lt;23),HLOOKUP(I$29,$C$8:$N$10,2,FALSE),HLOOKUP(I$29,$C$8:$N$10,3,FALSE)))</f>
        <v>63.367165815127713</v>
      </c>
      <c r="J39" s="22">
        <f>'AVG WD'!J16*IF(Q10="East",(IF(AND($A39&gt;7,$A39&lt;24),HLOOKUP(J$29,$C$8:$N$10,2,FALSE),HLOOKUP(J$29,$C$8:$N$10,3,FALSE))),IF(AND($A39&gt;6,$A39&lt;23),HLOOKUP(J$29,$C$8:$N$10,2,FALSE),HLOOKUP(J$29,$C$8:$N$10,3,FALSE)))</f>
        <v>80.678554349365839</v>
      </c>
      <c r="K39" s="22">
        <f>'AVG WD'!K16*IF(R10="East",(IF(AND($A39&gt;7,$A39&lt;24),HLOOKUP(K$29,$C$8:$N$10,2,FALSE),HLOOKUP(K$29,$C$8:$N$10,3,FALSE))),IF(AND($A39&gt;6,$A39&lt;23),HLOOKUP(K$29,$C$8:$N$10,2,FALSE),HLOOKUP(K$29,$C$8:$N$10,3,FALSE)))</f>
        <v>84.567269681076425</v>
      </c>
      <c r="L39" s="22">
        <f>'AVG WD'!L16*IF(S10="East",(IF(AND($A39&gt;7,$A39&lt;24),HLOOKUP(L$29,$C$8:$N$10,2,FALSE),HLOOKUP(L$29,$C$8:$N$10,3,FALSE))),IF(AND($A39&gt;6,$A39&lt;23),HLOOKUP(L$29,$C$8:$N$10,2,FALSE),HLOOKUP(L$29,$C$8:$N$10,3,FALSE)))</f>
        <v>71.984173059196266</v>
      </c>
      <c r="M39" s="22">
        <f>'AVG WD'!M16*IF(T10="East",(IF(AND($A39&gt;7,$A39&lt;24),HLOOKUP(M$29,$C$8:$N$10,2,FALSE),HLOOKUP(M$29,$C$8:$N$10,3,FALSE))),IF(AND($A39&gt;6,$A39&lt;23),HLOOKUP(M$29,$C$8:$N$10,2,FALSE),HLOOKUP(M$29,$C$8:$N$10,3,FALSE)))</f>
        <v>80.046800309177669</v>
      </c>
      <c r="N39" s="22">
        <f>'AVG WD'!N16*IF(U10="East",(IF(AND($A39&gt;7,$A39&lt;24),HLOOKUP(N$29,$C$8:$N$10,2,FALSE),HLOOKUP(N$29,$C$8:$N$10,3,FALSE))),IF(AND($A39&gt;6,$A39&lt;23),HLOOKUP(N$29,$C$8:$N$10,2,FALSE),HLOOKUP(N$29,$C$8:$N$10,3,FALSE)))</f>
        <v>79.7527614048755</v>
      </c>
    </row>
    <row r="40" spans="1:14" x14ac:dyDescent="0.25">
      <c r="A40" s="2">
        <v>10</v>
      </c>
      <c r="C40" s="22">
        <f>'AVG WD'!C17*IF(J11="East",(IF(AND($A40&gt;7,$A40&lt;24),HLOOKUP(C$29,$C$8:$N$10,2,FALSE),HLOOKUP(C$29,$C$8:$N$10,3,FALSE))),IF(AND($A40&gt;6,$A40&lt;23),HLOOKUP(C$29,$C$8:$N$10,2,FALSE),HLOOKUP(C$29,$C$8:$N$10,3,FALSE)))</f>
        <v>82.848274489395962</v>
      </c>
      <c r="D40" s="22">
        <f>'AVG WD'!D17*IF(K11="East",(IF(AND($A40&gt;7,$A40&lt;24),HLOOKUP(D$29,$C$8:$N$10,2,FALSE),HLOOKUP(D$29,$C$8:$N$10,3,FALSE))),IF(AND($A40&gt;6,$A40&lt;23),HLOOKUP(D$29,$C$8:$N$10,2,FALSE),HLOOKUP(D$29,$C$8:$N$10,3,FALSE)))</f>
        <v>60.047210474514316</v>
      </c>
      <c r="E40" s="22">
        <f>'AVG WD'!E17*IF(L11="East",(IF(AND($A40&gt;7,$A40&lt;24),HLOOKUP(E$29,$C$8:$N$10,2,FALSE),HLOOKUP(E$29,$C$8:$N$10,3,FALSE))),IF(AND($A40&gt;6,$A40&lt;23),HLOOKUP(E$29,$C$8:$N$10,2,FALSE),HLOOKUP(E$29,$C$8:$N$10,3,FALSE)))</f>
        <v>60.480062192487665</v>
      </c>
      <c r="F40" s="22">
        <f>'AVG WD'!F17*IF(M11="East",(IF(AND($A40&gt;7,$A40&lt;24),HLOOKUP(F$29,$C$8:$N$10,2,FALSE),HLOOKUP(F$29,$C$8:$N$10,3,FALSE))),IF(AND($A40&gt;6,$A40&lt;23),HLOOKUP(F$29,$C$8:$N$10,2,FALSE),HLOOKUP(F$29,$C$8:$N$10,3,FALSE)))</f>
        <v>90.254060655357236</v>
      </c>
      <c r="G40" s="22">
        <f>'AVG WD'!G17*IF(N11="East",(IF(AND($A40&gt;7,$A40&lt;24),HLOOKUP(G$29,$C$8:$N$10,2,FALSE),HLOOKUP(G$29,$C$8:$N$10,3,FALSE))),IF(AND($A40&gt;6,$A40&lt;23),HLOOKUP(G$29,$C$8:$N$10,2,FALSE),HLOOKUP(G$29,$C$8:$N$10,3,FALSE)))</f>
        <v>81.315026331609204</v>
      </c>
      <c r="H40" s="22">
        <f>'AVG WD'!H17*IF(O11="East",(IF(AND($A40&gt;7,$A40&lt;24),HLOOKUP(H$29,$C$8:$N$10,2,FALSE),HLOOKUP(H$29,$C$8:$N$10,3,FALSE))),IF(AND($A40&gt;6,$A40&lt;23),HLOOKUP(H$29,$C$8:$N$10,2,FALSE),HLOOKUP(H$29,$C$8:$N$10,3,FALSE)))</f>
        <v>73.821992255346686</v>
      </c>
      <c r="I40" s="22">
        <f>'AVG WD'!I17*IF(P11="East",(IF(AND($A40&gt;7,$A40&lt;24),HLOOKUP(I$29,$C$8:$N$10,2,FALSE),HLOOKUP(I$29,$C$8:$N$10,3,FALSE))),IF(AND($A40&gt;6,$A40&lt;23),HLOOKUP(I$29,$C$8:$N$10,2,FALSE),HLOOKUP(I$29,$C$8:$N$10,3,FALSE)))</f>
        <v>74.576642202282812</v>
      </c>
      <c r="J40" s="22">
        <f>'AVG WD'!J17*IF(Q11="East",(IF(AND($A40&gt;7,$A40&lt;24),HLOOKUP(J$29,$C$8:$N$10,2,FALSE),HLOOKUP(J$29,$C$8:$N$10,3,FALSE))),IF(AND($A40&gt;6,$A40&lt;23),HLOOKUP(J$29,$C$8:$N$10,2,FALSE),HLOOKUP(J$29,$C$8:$N$10,3,FALSE)))</f>
        <v>89.513165852812406</v>
      </c>
      <c r="K40" s="22">
        <f>'AVG WD'!K17*IF(R11="East",(IF(AND($A40&gt;7,$A40&lt;24),HLOOKUP(K$29,$C$8:$N$10,2,FALSE),HLOOKUP(K$29,$C$8:$N$10,3,FALSE))),IF(AND($A40&gt;6,$A40&lt;23),HLOOKUP(K$29,$C$8:$N$10,2,FALSE),HLOOKUP(K$29,$C$8:$N$10,3,FALSE)))</f>
        <v>88.99163227921116</v>
      </c>
      <c r="L40" s="22">
        <f>'AVG WD'!L17*IF(S11="East",(IF(AND($A40&gt;7,$A40&lt;24),HLOOKUP(L$29,$C$8:$N$10,2,FALSE),HLOOKUP(L$29,$C$8:$N$10,3,FALSE))),IF(AND($A40&gt;6,$A40&lt;23),HLOOKUP(L$29,$C$8:$N$10,2,FALSE),HLOOKUP(L$29,$C$8:$N$10,3,FALSE)))</f>
        <v>85.419208805161503</v>
      </c>
      <c r="M40" s="22">
        <f>'AVG WD'!M17*IF(T11="East",(IF(AND($A40&gt;7,$A40&lt;24),HLOOKUP(M$29,$C$8:$N$10,2,FALSE),HLOOKUP(M$29,$C$8:$N$10,3,FALSE))),IF(AND($A40&gt;6,$A40&lt;23),HLOOKUP(M$29,$C$8:$N$10,2,FALSE),HLOOKUP(M$29,$C$8:$N$10,3,FALSE)))</f>
        <v>81.444849360079246</v>
      </c>
      <c r="N40" s="22">
        <f>'AVG WD'!N17*IF(U11="East",(IF(AND($A40&gt;7,$A40&lt;24),HLOOKUP(N$29,$C$8:$N$10,2,FALSE),HLOOKUP(N$29,$C$8:$N$10,3,FALSE))),IF(AND($A40&gt;6,$A40&lt;23),HLOOKUP(N$29,$C$8:$N$10,2,FALSE),HLOOKUP(N$29,$C$8:$N$10,3,FALSE)))</f>
        <v>80.471394082090143</v>
      </c>
    </row>
    <row r="41" spans="1:14" x14ac:dyDescent="0.25">
      <c r="A41" s="2">
        <v>11</v>
      </c>
      <c r="C41" s="22">
        <f>'AVG WD'!C18*IF(J12="East",(IF(AND($A41&gt;7,$A41&lt;24),HLOOKUP(C$29,$C$8:$N$10,2,FALSE),HLOOKUP(C$29,$C$8:$N$10,3,FALSE))),IF(AND($A41&gt;6,$A41&lt;23),HLOOKUP(C$29,$C$8:$N$10,2,FALSE),HLOOKUP(C$29,$C$8:$N$10,3,FALSE)))</f>
        <v>80.045272465040227</v>
      </c>
      <c r="D41" s="22">
        <f>'AVG WD'!D18*IF(K12="East",(IF(AND($A41&gt;7,$A41&lt;24),HLOOKUP(D$29,$C$8:$N$10,2,FALSE),HLOOKUP(D$29,$C$8:$N$10,3,FALSE))),IF(AND($A41&gt;6,$A41&lt;23),HLOOKUP(D$29,$C$8:$N$10,2,FALSE),HLOOKUP(D$29,$C$8:$N$10,3,FALSE)))</f>
        <v>60.044980531928381</v>
      </c>
      <c r="E41" s="22">
        <f>'AVG WD'!E18*IF(L12="East",(IF(AND($A41&gt;7,$A41&lt;24),HLOOKUP(E$29,$C$8:$N$10,2,FALSE),HLOOKUP(E$29,$C$8:$N$10,3,FALSE))),IF(AND($A41&gt;6,$A41&lt;23),HLOOKUP(E$29,$C$8:$N$10,2,FALSE),HLOOKUP(E$29,$C$8:$N$10,3,FALSE)))</f>
        <v>61.334377454519931</v>
      </c>
      <c r="F41" s="22">
        <f>'AVG WD'!F18*IF(M12="East",(IF(AND($A41&gt;7,$A41&lt;24),HLOOKUP(F$29,$C$8:$N$10,2,FALSE),HLOOKUP(F$29,$C$8:$N$10,3,FALSE))),IF(AND($A41&gt;6,$A41&lt;23),HLOOKUP(F$29,$C$8:$N$10,2,FALSE),HLOOKUP(F$29,$C$8:$N$10,3,FALSE)))</f>
        <v>92.613710809614062</v>
      </c>
      <c r="G41" s="22">
        <f>'AVG WD'!G18*IF(N12="East",(IF(AND($A41&gt;7,$A41&lt;24),HLOOKUP(G$29,$C$8:$N$10,2,FALSE),HLOOKUP(G$29,$C$8:$N$10,3,FALSE))),IF(AND($A41&gt;6,$A41&lt;23),HLOOKUP(G$29,$C$8:$N$10,2,FALSE),HLOOKUP(G$29,$C$8:$N$10,3,FALSE)))</f>
        <v>91.977702419886342</v>
      </c>
      <c r="H41" s="22">
        <f>'AVG WD'!H18*IF(O12="East",(IF(AND($A41&gt;7,$A41&lt;24),HLOOKUP(H$29,$C$8:$N$10,2,FALSE),HLOOKUP(H$29,$C$8:$N$10,3,FALSE))),IF(AND($A41&gt;6,$A41&lt;23),HLOOKUP(H$29,$C$8:$N$10,2,FALSE),HLOOKUP(H$29,$C$8:$N$10,3,FALSE)))</f>
        <v>86.486278848348292</v>
      </c>
      <c r="I41" s="22">
        <f>'AVG WD'!I18*IF(P12="East",(IF(AND($A41&gt;7,$A41&lt;24),HLOOKUP(I$29,$C$8:$N$10,2,FALSE),HLOOKUP(I$29,$C$8:$N$10,3,FALSE))),IF(AND($A41&gt;6,$A41&lt;23),HLOOKUP(I$29,$C$8:$N$10,2,FALSE),HLOOKUP(I$29,$C$8:$N$10,3,FALSE)))</f>
        <v>88.237891661534164</v>
      </c>
      <c r="J41" s="22">
        <f>'AVG WD'!J18*IF(Q12="East",(IF(AND($A41&gt;7,$A41&lt;24),HLOOKUP(J$29,$C$8:$N$10,2,FALSE),HLOOKUP(J$29,$C$8:$N$10,3,FALSE))),IF(AND($A41&gt;6,$A41&lt;23),HLOOKUP(J$29,$C$8:$N$10,2,FALSE),HLOOKUP(J$29,$C$8:$N$10,3,FALSE)))</f>
        <v>103.09408537818508</v>
      </c>
      <c r="K41" s="22">
        <f>'AVG WD'!K18*IF(R12="East",(IF(AND($A41&gt;7,$A41&lt;24),HLOOKUP(K$29,$C$8:$N$10,2,FALSE),HLOOKUP(K$29,$C$8:$N$10,3,FALSE))),IF(AND($A41&gt;6,$A41&lt;23),HLOOKUP(K$29,$C$8:$N$10,2,FALSE),HLOOKUP(K$29,$C$8:$N$10,3,FALSE)))</f>
        <v>93.187957577646259</v>
      </c>
      <c r="L41" s="22">
        <f>'AVG WD'!L18*IF(S12="East",(IF(AND($A41&gt;7,$A41&lt;24),HLOOKUP(L$29,$C$8:$N$10,2,FALSE),HLOOKUP(L$29,$C$8:$N$10,3,FALSE))),IF(AND($A41&gt;6,$A41&lt;23),HLOOKUP(L$29,$C$8:$N$10,2,FALSE),HLOOKUP(L$29,$C$8:$N$10,3,FALSE)))</f>
        <v>79.647786244668595</v>
      </c>
      <c r="M41" s="22">
        <f>'AVG WD'!M18*IF(T12="East",(IF(AND($A41&gt;7,$A41&lt;24),HLOOKUP(M$29,$C$8:$N$10,2,FALSE),HLOOKUP(M$29,$C$8:$N$10,3,FALSE))),IF(AND($A41&gt;6,$A41&lt;23),HLOOKUP(M$29,$C$8:$N$10,2,FALSE),HLOOKUP(M$29,$C$8:$N$10,3,FALSE)))</f>
        <v>81.913447294429204</v>
      </c>
      <c r="N41" s="22">
        <f>'AVG WD'!N18*IF(U12="East",(IF(AND($A41&gt;7,$A41&lt;24),HLOOKUP(N$29,$C$8:$N$10,2,FALSE),HLOOKUP(N$29,$C$8:$N$10,3,FALSE))),IF(AND($A41&gt;6,$A41&lt;23),HLOOKUP(N$29,$C$8:$N$10,2,FALSE),HLOOKUP(N$29,$C$8:$N$10,3,FALSE)))</f>
        <v>76.695636832796325</v>
      </c>
    </row>
    <row r="42" spans="1:14" x14ac:dyDescent="0.25">
      <c r="A42" s="2">
        <v>12</v>
      </c>
      <c r="C42" s="22">
        <f>'AVG WD'!C19*IF(J13="East",(IF(AND($A42&gt;7,$A42&lt;24),HLOOKUP(C$29,$C$8:$N$10,2,FALSE),HLOOKUP(C$29,$C$8:$N$10,3,FALSE))),IF(AND($A42&gt;6,$A42&lt;23),HLOOKUP(C$29,$C$8:$N$10,2,FALSE),HLOOKUP(C$29,$C$8:$N$10,3,FALSE)))</f>
        <v>78.050731487709271</v>
      </c>
      <c r="D42" s="22">
        <f>'AVG WD'!D19*IF(K13="East",(IF(AND($A42&gt;7,$A42&lt;24),HLOOKUP(D$29,$C$8:$N$10,2,FALSE),HLOOKUP(D$29,$C$8:$N$10,3,FALSE))),IF(AND($A42&gt;6,$A42&lt;23),HLOOKUP(D$29,$C$8:$N$10,2,FALSE),HLOOKUP(D$29,$C$8:$N$10,3,FALSE)))</f>
        <v>59.324589647705068</v>
      </c>
      <c r="E42" s="22">
        <f>'AVG WD'!E19*IF(L13="East",(IF(AND($A42&gt;7,$A42&lt;24),HLOOKUP(E$29,$C$8:$N$10,2,FALSE),HLOOKUP(E$29,$C$8:$N$10,3,FALSE))),IF(AND($A42&gt;6,$A42&lt;23),HLOOKUP(E$29,$C$8:$N$10,2,FALSE),HLOOKUP(E$29,$C$8:$N$10,3,FALSE)))</f>
        <v>60.599514868288921</v>
      </c>
      <c r="F42" s="22">
        <f>'AVG WD'!F19*IF(M13="East",(IF(AND($A42&gt;7,$A42&lt;24),HLOOKUP(F$29,$C$8:$N$10,2,FALSE),HLOOKUP(F$29,$C$8:$N$10,3,FALSE))),IF(AND($A42&gt;6,$A42&lt;23),HLOOKUP(F$29,$C$8:$N$10,2,FALSE),HLOOKUP(F$29,$C$8:$N$10,3,FALSE)))</f>
        <v>93.157080202636834</v>
      </c>
      <c r="G42" s="22">
        <f>'AVG WD'!G19*IF(N13="East",(IF(AND($A42&gt;7,$A42&lt;24),HLOOKUP(G$29,$C$8:$N$10,2,FALSE),HLOOKUP(G$29,$C$8:$N$10,3,FALSE))),IF(AND($A42&gt;6,$A42&lt;23),HLOOKUP(G$29,$C$8:$N$10,2,FALSE),HLOOKUP(G$29,$C$8:$N$10,3,FALSE)))</f>
        <v>94.382346462190327</v>
      </c>
      <c r="H42" s="22">
        <f>'AVG WD'!H19*IF(O13="East",(IF(AND($A42&gt;7,$A42&lt;24),HLOOKUP(H$29,$C$8:$N$10,2,FALSE),HLOOKUP(H$29,$C$8:$N$10,3,FALSE))),IF(AND($A42&gt;6,$A42&lt;23),HLOOKUP(H$29,$C$8:$N$10,2,FALSE),HLOOKUP(H$29,$C$8:$N$10,3,FALSE)))</f>
        <v>100.60576154338052</v>
      </c>
      <c r="I42" s="22">
        <f>'AVG WD'!I19*IF(P13="East",(IF(AND($A42&gt;7,$A42&lt;24),HLOOKUP(I$29,$C$8:$N$10,2,FALSE),HLOOKUP(I$29,$C$8:$N$10,3,FALSE))),IF(AND($A42&gt;6,$A42&lt;23),HLOOKUP(I$29,$C$8:$N$10,2,FALSE),HLOOKUP(I$29,$C$8:$N$10,3,FALSE)))</f>
        <v>102.77090781097982</v>
      </c>
      <c r="J42" s="22">
        <f>'AVG WD'!J19*IF(Q13="East",(IF(AND($A42&gt;7,$A42&lt;24),HLOOKUP(J$29,$C$8:$N$10,2,FALSE),HLOOKUP(J$29,$C$8:$N$10,3,FALSE))),IF(AND($A42&gt;6,$A42&lt;23),HLOOKUP(J$29,$C$8:$N$10,2,FALSE),HLOOKUP(J$29,$C$8:$N$10,3,FALSE)))</f>
        <v>113.14348117043566</v>
      </c>
      <c r="K42" s="22">
        <f>'AVG WD'!K19*IF(R13="East",(IF(AND($A42&gt;7,$A42&lt;24),HLOOKUP(K$29,$C$8:$N$10,2,FALSE),HLOOKUP(K$29,$C$8:$N$10,3,FALSE))),IF(AND($A42&gt;6,$A42&lt;23),HLOOKUP(K$29,$C$8:$N$10,2,FALSE),HLOOKUP(K$29,$C$8:$N$10,3,FALSE)))</f>
        <v>91.804442503791961</v>
      </c>
      <c r="L42" s="22">
        <f>'AVG WD'!L19*IF(S13="East",(IF(AND($A42&gt;7,$A42&lt;24),HLOOKUP(L$29,$C$8:$N$10,2,FALSE),HLOOKUP(L$29,$C$8:$N$10,3,FALSE))),IF(AND($A42&gt;6,$A42&lt;23),HLOOKUP(L$29,$C$8:$N$10,2,FALSE),HLOOKUP(L$29,$C$8:$N$10,3,FALSE)))</f>
        <v>79.679335994910474</v>
      </c>
      <c r="M42" s="22">
        <f>'AVG WD'!M19*IF(T13="East",(IF(AND($A42&gt;7,$A42&lt;24),HLOOKUP(M$29,$C$8:$N$10,2,FALSE),HLOOKUP(M$29,$C$8:$N$10,3,FALSE))),IF(AND($A42&gt;6,$A42&lt;23),HLOOKUP(M$29,$C$8:$N$10,2,FALSE),HLOOKUP(M$29,$C$8:$N$10,3,FALSE)))</f>
        <v>78.215946100615724</v>
      </c>
      <c r="N42" s="22">
        <f>'AVG WD'!N19*IF(U13="East",(IF(AND($A42&gt;7,$A42&lt;24),HLOOKUP(N$29,$C$8:$N$10,2,FALSE),HLOOKUP(N$29,$C$8:$N$10,3,FALSE))),IF(AND($A42&gt;6,$A42&lt;23),HLOOKUP(N$29,$C$8:$N$10,2,FALSE),HLOOKUP(N$29,$C$8:$N$10,3,FALSE)))</f>
        <v>75.479142029137577</v>
      </c>
    </row>
    <row r="43" spans="1:14" x14ac:dyDescent="0.25">
      <c r="A43" s="2">
        <v>13</v>
      </c>
      <c r="C43" s="22">
        <f>'AVG WD'!C20*IF(J14="East",(IF(AND($A43&gt;7,$A43&lt;24),HLOOKUP(C$29,$C$8:$N$10,2,FALSE),HLOOKUP(C$29,$C$8:$N$10,3,FALSE))),IF(AND($A43&gt;6,$A43&lt;23),HLOOKUP(C$29,$C$8:$N$10,2,FALSE),HLOOKUP(C$29,$C$8:$N$10,3,FALSE)))</f>
        <v>76.958561134412051</v>
      </c>
      <c r="D43" s="22">
        <f>'AVG WD'!D20*IF(K14="East",(IF(AND($A43&gt;7,$A43&lt;24),HLOOKUP(D$29,$C$8:$N$10,2,FALSE),HLOOKUP(D$29,$C$8:$N$10,3,FALSE))),IF(AND($A43&gt;6,$A43&lt;23),HLOOKUP(D$29,$C$8:$N$10,2,FALSE),HLOOKUP(D$29,$C$8:$N$10,3,FALSE)))</f>
        <v>58.847304654482627</v>
      </c>
      <c r="E43" s="22">
        <f>'AVG WD'!E20*IF(L14="East",(IF(AND($A43&gt;7,$A43&lt;24),HLOOKUP(E$29,$C$8:$N$10,2,FALSE),HLOOKUP(E$29,$C$8:$N$10,3,FALSE))),IF(AND($A43&gt;6,$A43&lt;23),HLOOKUP(E$29,$C$8:$N$10,2,FALSE),HLOOKUP(E$29,$C$8:$N$10,3,FALSE)))</f>
        <v>59.993544418574679</v>
      </c>
      <c r="F43" s="22">
        <f>'AVG WD'!F20*IF(M14="East",(IF(AND($A43&gt;7,$A43&lt;24),HLOOKUP(F$29,$C$8:$N$10,2,FALSE),HLOOKUP(F$29,$C$8:$N$10,3,FALSE))),IF(AND($A43&gt;6,$A43&lt;23),HLOOKUP(F$29,$C$8:$N$10,2,FALSE),HLOOKUP(F$29,$C$8:$N$10,3,FALSE)))</f>
        <v>92.763551175250811</v>
      </c>
      <c r="G43" s="22">
        <f>'AVG WD'!G20*IF(N14="East",(IF(AND($A43&gt;7,$A43&lt;24),HLOOKUP(G$29,$C$8:$N$10,2,FALSE),HLOOKUP(G$29,$C$8:$N$10,3,FALSE))),IF(AND($A43&gt;6,$A43&lt;23),HLOOKUP(G$29,$C$8:$N$10,2,FALSE),HLOOKUP(G$29,$C$8:$N$10,3,FALSE)))</f>
        <v>97.35872033044042</v>
      </c>
      <c r="H43" s="22">
        <f>'AVG WD'!H20*IF(O14="East",(IF(AND($A43&gt;7,$A43&lt;24),HLOOKUP(H$29,$C$8:$N$10,2,FALSE),HLOOKUP(H$29,$C$8:$N$10,3,FALSE))),IF(AND($A43&gt;6,$A43&lt;23),HLOOKUP(H$29,$C$8:$N$10,2,FALSE),HLOOKUP(H$29,$C$8:$N$10,3,FALSE)))</f>
        <v>113.65458158343355</v>
      </c>
      <c r="I43" s="22">
        <f>'AVG WD'!I20*IF(P14="East",(IF(AND($A43&gt;7,$A43&lt;24),HLOOKUP(I$29,$C$8:$N$10,2,FALSE),HLOOKUP(I$29,$C$8:$N$10,3,FALSE))),IF(AND($A43&gt;6,$A43&lt;23),HLOOKUP(I$29,$C$8:$N$10,2,FALSE),HLOOKUP(I$29,$C$8:$N$10,3,FALSE)))</f>
        <v>113.59491228909209</v>
      </c>
      <c r="J43" s="22">
        <f>'AVG WD'!J20*IF(Q14="East",(IF(AND($A43&gt;7,$A43&lt;24),HLOOKUP(J$29,$C$8:$N$10,2,FALSE),HLOOKUP(J$29,$C$8:$N$10,3,FALSE))),IF(AND($A43&gt;6,$A43&lt;23),HLOOKUP(J$29,$C$8:$N$10,2,FALSE),HLOOKUP(J$29,$C$8:$N$10,3,FALSE)))</f>
        <v>113.17356354273841</v>
      </c>
      <c r="K43" s="22">
        <f>'AVG WD'!K20*IF(R14="East",(IF(AND($A43&gt;7,$A43&lt;24),HLOOKUP(K$29,$C$8:$N$10,2,FALSE),HLOOKUP(K$29,$C$8:$N$10,3,FALSE))),IF(AND($A43&gt;6,$A43&lt;23),HLOOKUP(K$29,$C$8:$N$10,2,FALSE),HLOOKUP(K$29,$C$8:$N$10,3,FALSE)))</f>
        <v>92.389207773525612</v>
      </c>
      <c r="L43" s="22">
        <f>'AVG WD'!L20*IF(S14="East",(IF(AND($A43&gt;7,$A43&lt;24),HLOOKUP(L$29,$C$8:$N$10,2,FALSE),HLOOKUP(L$29,$C$8:$N$10,3,FALSE))),IF(AND($A43&gt;6,$A43&lt;23),HLOOKUP(L$29,$C$8:$N$10,2,FALSE),HLOOKUP(L$29,$C$8:$N$10,3,FALSE)))</f>
        <v>78.891531759658818</v>
      </c>
      <c r="M43" s="22">
        <f>'AVG WD'!M20*IF(T14="East",(IF(AND($A43&gt;7,$A43&lt;24),HLOOKUP(M$29,$C$8:$N$10,2,FALSE),HLOOKUP(M$29,$C$8:$N$10,3,FALSE))),IF(AND($A43&gt;6,$A43&lt;23),HLOOKUP(M$29,$C$8:$N$10,2,FALSE),HLOOKUP(M$29,$C$8:$N$10,3,FALSE)))</f>
        <v>76.845548239822705</v>
      </c>
      <c r="N43" s="22">
        <f>'AVG WD'!N20*IF(U14="East",(IF(AND($A43&gt;7,$A43&lt;24),HLOOKUP(N$29,$C$8:$N$10,2,FALSE),HLOOKUP(N$29,$C$8:$N$10,3,FALSE))),IF(AND($A43&gt;6,$A43&lt;23),HLOOKUP(N$29,$C$8:$N$10,2,FALSE),HLOOKUP(N$29,$C$8:$N$10,3,FALSE)))</f>
        <v>75.287923005320607</v>
      </c>
    </row>
    <row r="44" spans="1:14" x14ac:dyDescent="0.25">
      <c r="A44" s="2">
        <v>14</v>
      </c>
      <c r="C44" s="22">
        <f>'AVG WD'!C21*IF(J15="East",(IF(AND($A44&gt;7,$A44&lt;24),HLOOKUP(C$29,$C$8:$N$10,2,FALSE),HLOOKUP(C$29,$C$8:$N$10,3,FALSE))),IF(AND($A44&gt;6,$A44&lt;23),HLOOKUP(C$29,$C$8:$N$10,2,FALSE),HLOOKUP(C$29,$C$8:$N$10,3,FALSE)))</f>
        <v>75.55270683020423</v>
      </c>
      <c r="D44" s="22">
        <f>'AVG WD'!D21*IF(K15="East",(IF(AND($A44&gt;7,$A44&lt;24),HLOOKUP(D$29,$C$8:$N$10,2,FALSE),HLOOKUP(D$29,$C$8:$N$10,3,FALSE))),IF(AND($A44&gt;6,$A44&lt;23),HLOOKUP(D$29,$C$8:$N$10,2,FALSE),HLOOKUP(D$29,$C$8:$N$10,3,FALSE)))</f>
        <v>58.20583880413588</v>
      </c>
      <c r="E44" s="22">
        <f>'AVG WD'!E21*IF(L15="East",(IF(AND($A44&gt;7,$A44&lt;24),HLOOKUP(E$29,$C$8:$N$10,2,FALSE),HLOOKUP(E$29,$C$8:$N$10,3,FALSE))),IF(AND($A44&gt;6,$A44&lt;23),HLOOKUP(E$29,$C$8:$N$10,2,FALSE),HLOOKUP(E$29,$C$8:$N$10,3,FALSE)))</f>
        <v>59.618703850514777</v>
      </c>
      <c r="F44" s="22">
        <f>'AVG WD'!F21*IF(M15="East",(IF(AND($A44&gt;7,$A44&lt;24),HLOOKUP(F$29,$C$8:$N$10,2,FALSE),HLOOKUP(F$29,$C$8:$N$10,3,FALSE))),IF(AND($A44&gt;6,$A44&lt;23),HLOOKUP(F$29,$C$8:$N$10,2,FALSE),HLOOKUP(F$29,$C$8:$N$10,3,FALSE)))</f>
        <v>93.404834248732769</v>
      </c>
      <c r="G44" s="22">
        <f>'AVG WD'!G21*IF(N15="East",(IF(AND($A44&gt;7,$A44&lt;24),HLOOKUP(G$29,$C$8:$N$10,2,FALSE),HLOOKUP(G$29,$C$8:$N$10,3,FALSE))),IF(AND($A44&gt;6,$A44&lt;23),HLOOKUP(G$29,$C$8:$N$10,2,FALSE),HLOOKUP(G$29,$C$8:$N$10,3,FALSE)))</f>
        <v>103.53038836360984</v>
      </c>
      <c r="H44" s="22">
        <f>'AVG WD'!H21*IF(O15="East",(IF(AND($A44&gt;7,$A44&lt;24),HLOOKUP(H$29,$C$8:$N$10,2,FALSE),HLOOKUP(H$29,$C$8:$N$10,3,FALSE))),IF(AND($A44&gt;6,$A44&lt;23),HLOOKUP(H$29,$C$8:$N$10,2,FALSE),HLOOKUP(H$29,$C$8:$N$10,3,FALSE)))</f>
        <v>127.91965473487343</v>
      </c>
      <c r="I44" s="22">
        <f>'AVG WD'!I21*IF(P15="East",(IF(AND($A44&gt;7,$A44&lt;24),HLOOKUP(I$29,$C$8:$N$10,2,FALSE),HLOOKUP(I$29,$C$8:$N$10,3,FALSE))),IF(AND($A44&gt;6,$A44&lt;23),HLOOKUP(I$29,$C$8:$N$10,2,FALSE),HLOOKUP(I$29,$C$8:$N$10,3,FALSE)))</f>
        <v>127.13015929030229</v>
      </c>
      <c r="J44" s="22">
        <f>'AVG WD'!J21*IF(Q15="East",(IF(AND($A44&gt;7,$A44&lt;24),HLOOKUP(J$29,$C$8:$N$10,2,FALSE),HLOOKUP(J$29,$C$8:$N$10,3,FALSE))),IF(AND($A44&gt;6,$A44&lt;23),HLOOKUP(J$29,$C$8:$N$10,2,FALSE),HLOOKUP(J$29,$C$8:$N$10,3,FALSE)))</f>
        <v>126.24269100902535</v>
      </c>
      <c r="K44" s="22">
        <f>'AVG WD'!K21*IF(R15="East",(IF(AND($A44&gt;7,$A44&lt;24),HLOOKUP(K$29,$C$8:$N$10,2,FALSE),HLOOKUP(K$29,$C$8:$N$10,3,FALSE))),IF(AND($A44&gt;6,$A44&lt;23),HLOOKUP(K$29,$C$8:$N$10,2,FALSE),HLOOKUP(K$29,$C$8:$N$10,3,FALSE)))</f>
        <v>94.696112685728153</v>
      </c>
      <c r="L44" s="22">
        <f>'AVG WD'!L21*IF(S15="East",(IF(AND($A44&gt;7,$A44&lt;24),HLOOKUP(L$29,$C$8:$N$10,2,FALSE),HLOOKUP(L$29,$C$8:$N$10,3,FALSE))),IF(AND($A44&gt;6,$A44&lt;23),HLOOKUP(L$29,$C$8:$N$10,2,FALSE),HLOOKUP(L$29,$C$8:$N$10,3,FALSE)))</f>
        <v>79.620904041682806</v>
      </c>
      <c r="M44" s="22">
        <f>'AVG WD'!M21*IF(T15="East",(IF(AND($A44&gt;7,$A44&lt;24),HLOOKUP(M$29,$C$8:$N$10,2,FALSE),HLOOKUP(M$29,$C$8:$N$10,3,FALSE))),IF(AND($A44&gt;6,$A44&lt;23),HLOOKUP(M$29,$C$8:$N$10,2,FALSE),HLOOKUP(M$29,$C$8:$N$10,3,FALSE)))</f>
        <v>77.327060625721288</v>
      </c>
      <c r="N44" s="22">
        <f>'AVG WD'!N21*IF(U15="East",(IF(AND($A44&gt;7,$A44&lt;24),HLOOKUP(N$29,$C$8:$N$10,2,FALSE),HLOOKUP(N$29,$C$8:$N$10,3,FALSE))),IF(AND($A44&gt;6,$A44&lt;23),HLOOKUP(N$29,$C$8:$N$10,2,FALSE),HLOOKUP(N$29,$C$8:$N$10,3,FALSE)))</f>
        <v>74.340481476550138</v>
      </c>
    </row>
    <row r="45" spans="1:14" x14ac:dyDescent="0.25">
      <c r="A45" s="2">
        <v>15</v>
      </c>
      <c r="C45" s="22">
        <f>'AVG WD'!C22*IF(J16="East",(IF(AND($A45&gt;7,$A45&lt;24),HLOOKUP(C$29,$C$8:$N$10,2,FALSE),HLOOKUP(C$29,$C$8:$N$10,3,FALSE))),IF(AND($A45&gt;6,$A45&lt;23),HLOOKUP(C$29,$C$8:$N$10,2,FALSE),HLOOKUP(C$29,$C$8:$N$10,3,FALSE)))</f>
        <v>73.690694847177767</v>
      </c>
      <c r="D45" s="22">
        <f>'AVG WD'!D22*IF(K16="East",(IF(AND($A45&gt;7,$A45&lt;24),HLOOKUP(D$29,$C$8:$N$10,2,FALSE),HLOOKUP(D$29,$C$8:$N$10,3,FALSE))),IF(AND($A45&gt;6,$A45&lt;23),HLOOKUP(D$29,$C$8:$N$10,2,FALSE),HLOOKUP(D$29,$C$8:$N$10,3,FALSE)))</f>
        <v>57.240120381896219</v>
      </c>
      <c r="E45" s="22">
        <f>'AVG WD'!E22*IF(L16="East",(IF(AND($A45&gt;7,$A45&lt;24),HLOOKUP(E$29,$C$8:$N$10,2,FALSE),HLOOKUP(E$29,$C$8:$N$10,3,FALSE))),IF(AND($A45&gt;6,$A45&lt;23),HLOOKUP(E$29,$C$8:$N$10,2,FALSE),HLOOKUP(E$29,$C$8:$N$10,3,FALSE)))</f>
        <v>58.45967542137339</v>
      </c>
      <c r="F45" s="22">
        <f>'AVG WD'!F22*IF(M16="East",(IF(AND($A45&gt;7,$A45&lt;24),HLOOKUP(F$29,$C$8:$N$10,2,FALSE),HLOOKUP(F$29,$C$8:$N$10,3,FALSE))),IF(AND($A45&gt;6,$A45&lt;23),HLOOKUP(F$29,$C$8:$N$10,2,FALSE),HLOOKUP(F$29,$C$8:$N$10,3,FALSE)))</f>
        <v>92.627344729713784</v>
      </c>
      <c r="G45" s="22">
        <f>'AVG WD'!G22*IF(N16="East",(IF(AND($A45&gt;7,$A45&lt;24),HLOOKUP(G$29,$C$8:$N$10,2,FALSE),HLOOKUP(G$29,$C$8:$N$10,3,FALSE))),IF(AND($A45&gt;6,$A45&lt;23),HLOOKUP(G$29,$C$8:$N$10,2,FALSE),HLOOKUP(G$29,$C$8:$N$10,3,FALSE)))</f>
        <v>105.33688600687866</v>
      </c>
      <c r="H45" s="22">
        <f>'AVG WD'!H22*IF(O16="East",(IF(AND($A45&gt;7,$A45&lt;24),HLOOKUP(H$29,$C$8:$N$10,2,FALSE),HLOOKUP(H$29,$C$8:$N$10,3,FALSE))),IF(AND($A45&gt;6,$A45&lt;23),HLOOKUP(H$29,$C$8:$N$10,2,FALSE),HLOOKUP(H$29,$C$8:$N$10,3,FALSE)))</f>
        <v>140.31357004190946</v>
      </c>
      <c r="I45" s="22">
        <f>'AVG WD'!I22*IF(P16="East",(IF(AND($A45&gt;7,$A45&lt;24),HLOOKUP(I$29,$C$8:$N$10,2,FALSE),HLOOKUP(I$29,$C$8:$N$10,3,FALSE))),IF(AND($A45&gt;6,$A45&lt;23),HLOOKUP(I$29,$C$8:$N$10,2,FALSE),HLOOKUP(I$29,$C$8:$N$10,3,FALSE)))</f>
        <v>135.07910414158127</v>
      </c>
      <c r="J45" s="22">
        <f>'AVG WD'!J22*IF(Q16="East",(IF(AND($A45&gt;7,$A45&lt;24),HLOOKUP(J$29,$C$8:$N$10,2,FALSE),HLOOKUP(J$29,$C$8:$N$10,3,FALSE))),IF(AND($A45&gt;6,$A45&lt;23),HLOOKUP(J$29,$C$8:$N$10,2,FALSE),HLOOKUP(J$29,$C$8:$N$10,3,FALSE)))</f>
        <v>140.28152549252565</v>
      </c>
      <c r="K45" s="22">
        <f>'AVG WD'!K22*IF(R16="East",(IF(AND($A45&gt;7,$A45&lt;24),HLOOKUP(K$29,$C$8:$N$10,2,FALSE),HLOOKUP(K$29,$C$8:$N$10,3,FALSE))),IF(AND($A45&gt;6,$A45&lt;23),HLOOKUP(K$29,$C$8:$N$10,2,FALSE),HLOOKUP(K$29,$C$8:$N$10,3,FALSE)))</f>
        <v>96.185862377354312</v>
      </c>
      <c r="L45" s="22">
        <f>'AVG WD'!L22*IF(S16="East",(IF(AND($A45&gt;7,$A45&lt;24),HLOOKUP(L$29,$C$8:$N$10,2,FALSE),HLOOKUP(L$29,$C$8:$N$10,3,FALSE))),IF(AND($A45&gt;6,$A45&lt;23),HLOOKUP(L$29,$C$8:$N$10,2,FALSE),HLOOKUP(L$29,$C$8:$N$10,3,FALSE)))</f>
        <v>80.864107051112228</v>
      </c>
      <c r="M45" s="22">
        <f>'AVG WD'!M22*IF(T16="East",(IF(AND($A45&gt;7,$A45&lt;24),HLOOKUP(M$29,$C$8:$N$10,2,FALSE),HLOOKUP(M$29,$C$8:$N$10,3,FALSE))),IF(AND($A45&gt;6,$A45&lt;23),HLOOKUP(M$29,$C$8:$N$10,2,FALSE),HLOOKUP(M$29,$C$8:$N$10,3,FALSE)))</f>
        <v>74.814494404139964</v>
      </c>
      <c r="N45" s="22">
        <f>'AVG WD'!N22*IF(U16="East",(IF(AND($A45&gt;7,$A45&lt;24),HLOOKUP(N$29,$C$8:$N$10,2,FALSE),HLOOKUP(N$29,$C$8:$N$10,3,FALSE))),IF(AND($A45&gt;6,$A45&lt;23),HLOOKUP(N$29,$C$8:$N$10,2,FALSE),HLOOKUP(N$29,$C$8:$N$10,3,FALSE)))</f>
        <v>72.851412344145317</v>
      </c>
    </row>
    <row r="46" spans="1:14" x14ac:dyDescent="0.25">
      <c r="A46" s="2">
        <v>16</v>
      </c>
      <c r="C46" s="22">
        <f>'AVG WD'!C23*IF(J17="East",(IF(AND($A46&gt;7,$A46&lt;24),HLOOKUP(C$29,$C$8:$N$10,2,FALSE),HLOOKUP(C$29,$C$8:$N$10,3,FALSE))),IF(AND($A46&gt;6,$A46&lt;23),HLOOKUP(C$29,$C$8:$N$10,2,FALSE),HLOOKUP(C$29,$C$8:$N$10,3,FALSE)))</f>
        <v>72.219824466517593</v>
      </c>
      <c r="D46" s="22">
        <f>'AVG WD'!D23*IF(K17="East",(IF(AND($A46&gt;7,$A46&lt;24),HLOOKUP(D$29,$C$8:$N$10,2,FALSE),HLOOKUP(D$29,$C$8:$N$10,3,FALSE))),IF(AND($A46&gt;6,$A46&lt;23),HLOOKUP(D$29,$C$8:$N$10,2,FALSE),HLOOKUP(D$29,$C$8:$N$10,3,FALSE)))</f>
        <v>56.503687726066175</v>
      </c>
      <c r="E46" s="22">
        <f>'AVG WD'!E23*IF(L17="East",(IF(AND($A46&gt;7,$A46&lt;24),HLOOKUP(E$29,$C$8:$N$10,2,FALSE),HLOOKUP(E$29,$C$8:$N$10,3,FALSE))),IF(AND($A46&gt;6,$A46&lt;23),HLOOKUP(E$29,$C$8:$N$10,2,FALSE),HLOOKUP(E$29,$C$8:$N$10,3,FALSE)))</f>
        <v>57.571520238761195</v>
      </c>
      <c r="F46" s="22">
        <f>'AVG WD'!F23*IF(M17="East",(IF(AND($A46&gt;7,$A46&lt;24),HLOOKUP(F$29,$C$8:$N$10,2,FALSE),HLOOKUP(F$29,$C$8:$N$10,3,FALSE))),IF(AND($A46&gt;6,$A46&lt;23),HLOOKUP(F$29,$C$8:$N$10,2,FALSE),HLOOKUP(F$29,$C$8:$N$10,3,FALSE)))</f>
        <v>91.278490366570026</v>
      </c>
      <c r="G46" s="22">
        <f>'AVG WD'!G23*IF(N17="East",(IF(AND($A46&gt;7,$A46&lt;24),HLOOKUP(G$29,$C$8:$N$10,2,FALSE),HLOOKUP(G$29,$C$8:$N$10,3,FALSE))),IF(AND($A46&gt;6,$A46&lt;23),HLOOKUP(G$29,$C$8:$N$10,2,FALSE),HLOOKUP(G$29,$C$8:$N$10,3,FALSE)))</f>
        <v>106.55814718991856</v>
      </c>
      <c r="H46" s="22">
        <f>'AVG WD'!H23*IF(O17="East",(IF(AND($A46&gt;7,$A46&lt;24),HLOOKUP(H$29,$C$8:$N$10,2,FALSE),HLOOKUP(H$29,$C$8:$N$10,3,FALSE))),IF(AND($A46&gt;6,$A46&lt;23),HLOOKUP(H$29,$C$8:$N$10,2,FALSE),HLOOKUP(H$29,$C$8:$N$10,3,FALSE)))</f>
        <v>146.6296678868863</v>
      </c>
      <c r="I46" s="22">
        <f>'AVG WD'!I23*IF(P17="East",(IF(AND($A46&gt;7,$A46&lt;24),HLOOKUP(I$29,$C$8:$N$10,2,FALSE),HLOOKUP(I$29,$C$8:$N$10,3,FALSE))),IF(AND($A46&gt;6,$A46&lt;23),HLOOKUP(I$29,$C$8:$N$10,2,FALSE),HLOOKUP(I$29,$C$8:$N$10,3,FALSE)))</f>
        <v>139.64953310277212</v>
      </c>
      <c r="J46" s="22">
        <f>'AVG WD'!J23*IF(Q17="East",(IF(AND($A46&gt;7,$A46&lt;24),HLOOKUP(J$29,$C$8:$N$10,2,FALSE),HLOOKUP(J$29,$C$8:$N$10,3,FALSE))),IF(AND($A46&gt;6,$A46&lt;23),HLOOKUP(J$29,$C$8:$N$10,2,FALSE),HLOOKUP(J$29,$C$8:$N$10,3,FALSE)))</f>
        <v>147.24916343469104</v>
      </c>
      <c r="K46" s="22">
        <f>'AVG WD'!K23*IF(R17="East",(IF(AND($A46&gt;7,$A46&lt;24),HLOOKUP(K$29,$C$8:$N$10,2,FALSE),HLOOKUP(K$29,$C$8:$N$10,3,FALSE))),IF(AND($A46&gt;6,$A46&lt;23),HLOOKUP(K$29,$C$8:$N$10,2,FALSE),HLOOKUP(K$29,$C$8:$N$10,3,FALSE)))</f>
        <v>96.882343583429005</v>
      </c>
      <c r="L46" s="22">
        <f>'AVG WD'!L23*IF(S17="East",(IF(AND($A46&gt;7,$A46&lt;24),HLOOKUP(L$29,$C$8:$N$10,2,FALSE),HLOOKUP(L$29,$C$8:$N$10,3,FALSE))),IF(AND($A46&gt;6,$A46&lt;23),HLOOKUP(L$29,$C$8:$N$10,2,FALSE),HLOOKUP(L$29,$C$8:$N$10,3,FALSE)))</f>
        <v>83.292386155833128</v>
      </c>
      <c r="M46" s="22">
        <f>'AVG WD'!M23*IF(T17="East",(IF(AND($A46&gt;7,$A46&lt;24),HLOOKUP(M$29,$C$8:$N$10,2,FALSE),HLOOKUP(M$29,$C$8:$N$10,3,FALSE))),IF(AND($A46&gt;6,$A46&lt;23),HLOOKUP(M$29,$C$8:$N$10,2,FALSE),HLOOKUP(M$29,$C$8:$N$10,3,FALSE)))</f>
        <v>74.143911646450306</v>
      </c>
      <c r="N46" s="22">
        <f>'AVG WD'!N23*IF(U17="East",(IF(AND($A46&gt;7,$A46&lt;24),HLOOKUP(N$29,$C$8:$N$10,2,FALSE),HLOOKUP(N$29,$C$8:$N$10,3,FALSE))),IF(AND($A46&gt;6,$A46&lt;23),HLOOKUP(N$29,$C$8:$N$10,2,FALSE),HLOOKUP(N$29,$C$8:$N$10,3,FALSE)))</f>
        <v>71.550375537286342</v>
      </c>
    </row>
    <row r="47" spans="1:14" x14ac:dyDescent="0.25">
      <c r="A47" s="2">
        <v>17</v>
      </c>
      <c r="C47" s="22">
        <f>'AVG WD'!C24*IF(J18="East",(IF(AND($A47&gt;7,$A47&lt;24),HLOOKUP(C$29,$C$8:$N$10,2,FALSE),HLOOKUP(C$29,$C$8:$N$10,3,FALSE))),IF(AND($A47&gt;6,$A47&lt;23),HLOOKUP(C$29,$C$8:$N$10,2,FALSE),HLOOKUP(C$29,$C$8:$N$10,3,FALSE)))</f>
        <v>76.557520454601431</v>
      </c>
      <c r="D47" s="22">
        <f>'AVG WD'!D24*IF(K18="East",(IF(AND($A47&gt;7,$A47&lt;24),HLOOKUP(D$29,$C$8:$N$10,2,FALSE),HLOOKUP(D$29,$C$8:$N$10,3,FALSE))),IF(AND($A47&gt;6,$A47&lt;23),HLOOKUP(D$29,$C$8:$N$10,2,FALSE),HLOOKUP(D$29,$C$8:$N$10,3,FALSE)))</f>
        <v>57.264352620176915</v>
      </c>
      <c r="E47" s="22">
        <f>'AVG WD'!E24*IF(L18="East",(IF(AND($A47&gt;7,$A47&lt;24),HLOOKUP(E$29,$C$8:$N$10,2,FALSE),HLOOKUP(E$29,$C$8:$N$10,3,FALSE))),IF(AND($A47&gt;6,$A47&lt;23),HLOOKUP(E$29,$C$8:$N$10,2,FALSE),HLOOKUP(E$29,$C$8:$N$10,3,FALSE)))</f>
        <v>57.118119546976736</v>
      </c>
      <c r="F47" s="22">
        <f>'AVG WD'!F24*IF(M18="East",(IF(AND($A47&gt;7,$A47&lt;24),HLOOKUP(F$29,$C$8:$N$10,2,FALSE),HLOOKUP(F$29,$C$8:$N$10,3,FALSE))),IF(AND($A47&gt;6,$A47&lt;23),HLOOKUP(F$29,$C$8:$N$10,2,FALSE),HLOOKUP(F$29,$C$8:$N$10,3,FALSE)))</f>
        <v>89.046378302742042</v>
      </c>
      <c r="G47" s="22">
        <f>'AVG WD'!G24*IF(N18="East",(IF(AND($A47&gt;7,$A47&lt;24),HLOOKUP(G$29,$C$8:$N$10,2,FALSE),HLOOKUP(G$29,$C$8:$N$10,3,FALSE))),IF(AND($A47&gt;6,$A47&lt;23),HLOOKUP(G$29,$C$8:$N$10,2,FALSE),HLOOKUP(G$29,$C$8:$N$10,3,FALSE)))</f>
        <v>102.02901500378834</v>
      </c>
      <c r="H47" s="22">
        <f>'AVG WD'!H24*IF(O18="East",(IF(AND($A47&gt;7,$A47&lt;24),HLOOKUP(H$29,$C$8:$N$10,2,FALSE),HLOOKUP(H$29,$C$8:$N$10,3,FALSE))),IF(AND($A47&gt;6,$A47&lt;23),HLOOKUP(H$29,$C$8:$N$10,2,FALSE),HLOOKUP(H$29,$C$8:$N$10,3,FALSE)))</f>
        <v>143.26862547808429</v>
      </c>
      <c r="I47" s="22">
        <f>'AVG WD'!I24*IF(P18="East",(IF(AND($A47&gt;7,$A47&lt;24),HLOOKUP(I$29,$C$8:$N$10,2,FALSE),HLOOKUP(I$29,$C$8:$N$10,3,FALSE))),IF(AND($A47&gt;6,$A47&lt;23),HLOOKUP(I$29,$C$8:$N$10,2,FALSE),HLOOKUP(I$29,$C$8:$N$10,3,FALSE)))</f>
        <v>138.85705577730033</v>
      </c>
      <c r="J47" s="22">
        <f>'AVG WD'!J24*IF(Q18="East",(IF(AND($A47&gt;7,$A47&lt;24),HLOOKUP(J$29,$C$8:$N$10,2,FALSE),HLOOKUP(J$29,$C$8:$N$10,3,FALSE))),IF(AND($A47&gt;6,$A47&lt;23),HLOOKUP(J$29,$C$8:$N$10,2,FALSE),HLOOKUP(J$29,$C$8:$N$10,3,FALSE)))</f>
        <v>145.37939507464546</v>
      </c>
      <c r="K47" s="22">
        <f>'AVG WD'!K24*IF(R18="East",(IF(AND($A47&gt;7,$A47&lt;24),HLOOKUP(K$29,$C$8:$N$10,2,FALSE),HLOOKUP(K$29,$C$8:$N$10,3,FALSE))),IF(AND($A47&gt;6,$A47&lt;23),HLOOKUP(K$29,$C$8:$N$10,2,FALSE),HLOOKUP(K$29,$C$8:$N$10,3,FALSE)))</f>
        <v>95.065046354381735</v>
      </c>
      <c r="L47" s="22">
        <f>'AVG WD'!L24*IF(S18="East",(IF(AND($A47&gt;7,$A47&lt;24),HLOOKUP(L$29,$C$8:$N$10,2,FALSE),HLOOKUP(L$29,$C$8:$N$10,3,FALSE))),IF(AND($A47&gt;6,$A47&lt;23),HLOOKUP(L$29,$C$8:$N$10,2,FALSE),HLOOKUP(L$29,$C$8:$N$10,3,FALSE)))</f>
        <v>80.607755785906136</v>
      </c>
      <c r="M47" s="22">
        <f>'AVG WD'!M24*IF(T18="East",(IF(AND($A47&gt;7,$A47&lt;24),HLOOKUP(M$29,$C$8:$N$10,2,FALSE),HLOOKUP(M$29,$C$8:$N$10,3,FALSE))),IF(AND($A47&gt;6,$A47&lt;23),HLOOKUP(M$29,$C$8:$N$10,2,FALSE),HLOOKUP(M$29,$C$8:$N$10,3,FALSE)))</f>
        <v>78.139445561083832</v>
      </c>
      <c r="N47" s="22">
        <f>'AVG WD'!N24*IF(U18="East",(IF(AND($A47&gt;7,$A47&lt;24),HLOOKUP(N$29,$C$8:$N$10,2,FALSE),HLOOKUP(N$29,$C$8:$N$10,3,FALSE))),IF(AND($A47&gt;6,$A47&lt;23),HLOOKUP(N$29,$C$8:$N$10,2,FALSE),HLOOKUP(N$29,$C$8:$N$10,3,FALSE)))</f>
        <v>79.059322673558754</v>
      </c>
    </row>
    <row r="48" spans="1:14" x14ac:dyDescent="0.25">
      <c r="A48" s="2">
        <v>18</v>
      </c>
      <c r="C48" s="22">
        <f>'AVG WD'!C25*IF(J19="East",(IF(AND($A48&gt;7,$A48&lt;24),HLOOKUP(C$29,$C$8:$N$10,2,FALSE),HLOOKUP(C$29,$C$8:$N$10,3,FALSE))),IF(AND($A48&gt;6,$A48&lt;23),HLOOKUP(C$29,$C$8:$N$10,2,FALSE),HLOOKUP(C$29,$C$8:$N$10,3,FALSE)))</f>
        <v>93.578246908041649</v>
      </c>
      <c r="D48" s="22">
        <f>'AVG WD'!D25*IF(K19="East",(IF(AND($A48&gt;7,$A48&lt;24),HLOOKUP(D$29,$C$8:$N$10,2,FALSE),HLOOKUP(D$29,$C$8:$N$10,3,FALSE))),IF(AND($A48&gt;6,$A48&lt;23),HLOOKUP(D$29,$C$8:$N$10,2,FALSE),HLOOKUP(D$29,$C$8:$N$10,3,FALSE)))</f>
        <v>63.666946598154176</v>
      </c>
      <c r="E48" s="22">
        <f>'AVG WD'!E25*IF(L19="East",(IF(AND($A48&gt;7,$A48&lt;24),HLOOKUP(E$29,$C$8:$N$10,2,FALSE),HLOOKUP(E$29,$C$8:$N$10,3,FALSE))),IF(AND($A48&gt;6,$A48&lt;23),HLOOKUP(E$29,$C$8:$N$10,2,FALSE),HLOOKUP(E$29,$C$8:$N$10,3,FALSE)))</f>
        <v>58.772985574976424</v>
      </c>
      <c r="F48" s="22">
        <f>'AVG WD'!F25*IF(M19="East",(IF(AND($A48&gt;7,$A48&lt;24),HLOOKUP(F$29,$C$8:$N$10,2,FALSE),HLOOKUP(F$29,$C$8:$N$10,3,FALSE))),IF(AND($A48&gt;6,$A48&lt;23),HLOOKUP(F$29,$C$8:$N$10,2,FALSE),HLOOKUP(F$29,$C$8:$N$10,3,FALSE)))</f>
        <v>86.549006539749783</v>
      </c>
      <c r="G48" s="22">
        <f>'AVG WD'!G25*IF(N19="East",(IF(AND($A48&gt;7,$A48&lt;24),HLOOKUP(G$29,$C$8:$N$10,2,FALSE),HLOOKUP(G$29,$C$8:$N$10,3,FALSE))),IF(AND($A48&gt;6,$A48&lt;23),HLOOKUP(G$29,$C$8:$N$10,2,FALSE),HLOOKUP(G$29,$C$8:$N$10,3,FALSE)))</f>
        <v>94.610611260957569</v>
      </c>
      <c r="H48" s="22">
        <f>'AVG WD'!H25*IF(O19="East",(IF(AND($A48&gt;7,$A48&lt;24),HLOOKUP(H$29,$C$8:$N$10,2,FALSE),HLOOKUP(H$29,$C$8:$N$10,3,FALSE))),IF(AND($A48&gt;6,$A48&lt;23),HLOOKUP(H$29,$C$8:$N$10,2,FALSE),HLOOKUP(H$29,$C$8:$N$10,3,FALSE)))</f>
        <v>127.97693250621758</v>
      </c>
      <c r="I48" s="22">
        <f>'AVG WD'!I25*IF(P19="East",(IF(AND($A48&gt;7,$A48&lt;24),HLOOKUP(I$29,$C$8:$N$10,2,FALSE),HLOOKUP(I$29,$C$8:$N$10,3,FALSE))),IF(AND($A48&gt;6,$A48&lt;23),HLOOKUP(I$29,$C$8:$N$10,2,FALSE),HLOOKUP(I$29,$C$8:$N$10,3,FALSE)))</f>
        <v>126.81165206663036</v>
      </c>
      <c r="J48" s="22">
        <f>'AVG WD'!J25*IF(Q19="East",(IF(AND($A48&gt;7,$A48&lt;24),HLOOKUP(J$29,$C$8:$N$10,2,FALSE),HLOOKUP(J$29,$C$8:$N$10,3,FALSE))),IF(AND($A48&gt;6,$A48&lt;23),HLOOKUP(J$29,$C$8:$N$10,2,FALSE),HLOOKUP(J$29,$C$8:$N$10,3,FALSE)))</f>
        <v>131.77014260582419</v>
      </c>
      <c r="K48" s="22">
        <f>'AVG WD'!K25*IF(R19="East",(IF(AND($A48&gt;7,$A48&lt;24),HLOOKUP(K$29,$C$8:$N$10,2,FALSE),HLOOKUP(K$29,$C$8:$N$10,3,FALSE))),IF(AND($A48&gt;6,$A48&lt;23),HLOOKUP(K$29,$C$8:$N$10,2,FALSE),HLOOKUP(K$29,$C$8:$N$10,3,FALSE)))</f>
        <v>96.127233220948142</v>
      </c>
      <c r="L48" s="22">
        <f>'AVG WD'!L25*IF(S19="East",(IF(AND($A48&gt;7,$A48&lt;24),HLOOKUP(L$29,$C$8:$N$10,2,FALSE),HLOOKUP(L$29,$C$8:$N$10,3,FALSE))),IF(AND($A48&gt;6,$A48&lt;23),HLOOKUP(L$29,$C$8:$N$10,2,FALSE),HLOOKUP(L$29,$C$8:$N$10,3,FALSE)))</f>
        <v>77.13420603876051</v>
      </c>
      <c r="M48" s="22">
        <f>'AVG WD'!M25*IF(T19="East",(IF(AND($A48&gt;7,$A48&lt;24),HLOOKUP(M$29,$C$8:$N$10,2,FALSE),HLOOKUP(M$29,$C$8:$N$10,3,FALSE))),IF(AND($A48&gt;6,$A48&lt;23),HLOOKUP(M$29,$C$8:$N$10,2,FALSE),HLOOKUP(M$29,$C$8:$N$10,3,FALSE)))</f>
        <v>93.35962918510036</v>
      </c>
      <c r="N48" s="22">
        <f>'AVG WD'!N25*IF(U19="East",(IF(AND($A48&gt;7,$A48&lt;24),HLOOKUP(N$29,$C$8:$N$10,2,FALSE),HLOOKUP(N$29,$C$8:$N$10,3,FALSE))),IF(AND($A48&gt;6,$A48&lt;23),HLOOKUP(N$29,$C$8:$N$10,2,FALSE),HLOOKUP(N$29,$C$8:$N$10,3,FALSE)))</f>
        <v>92.453389192252018</v>
      </c>
    </row>
    <row r="49" spans="1:14" x14ac:dyDescent="0.25">
      <c r="A49" s="2">
        <v>19</v>
      </c>
      <c r="C49" s="22">
        <f>'AVG WD'!C26*IF(J20="East",(IF(AND($A49&gt;7,$A49&lt;24),HLOOKUP(C$29,$C$8:$N$10,2,FALSE),HLOOKUP(C$29,$C$8:$N$10,3,FALSE))),IF(AND($A49&gt;6,$A49&lt;23),HLOOKUP(C$29,$C$8:$N$10,2,FALSE),HLOOKUP(C$29,$C$8:$N$10,3,FALSE)))</f>
        <v>93.162503167982379</v>
      </c>
      <c r="D49" s="22">
        <f>'AVG WD'!D26*IF(K20="East",(IF(AND($A49&gt;7,$A49&lt;24),HLOOKUP(D$29,$C$8:$N$10,2,FALSE),HLOOKUP(D$29,$C$8:$N$10,3,FALSE))),IF(AND($A49&gt;6,$A49&lt;23),HLOOKUP(D$29,$C$8:$N$10,2,FALSE),HLOOKUP(D$29,$C$8:$N$10,3,FALSE)))</f>
        <v>67.077562185739581</v>
      </c>
      <c r="E49" s="22">
        <f>'AVG WD'!E26*IF(L20="East",(IF(AND($A49&gt;7,$A49&lt;24),HLOOKUP(E$29,$C$8:$N$10,2,FALSE),HLOOKUP(E$29,$C$8:$N$10,3,FALSE))),IF(AND($A49&gt;6,$A49&lt;23),HLOOKUP(E$29,$C$8:$N$10,2,FALSE),HLOOKUP(E$29,$C$8:$N$10,3,FALSE)))</f>
        <v>67.81514737730906</v>
      </c>
      <c r="F49" s="22">
        <f>'AVG WD'!F26*IF(M20="East",(IF(AND($A49&gt;7,$A49&lt;24),HLOOKUP(F$29,$C$8:$N$10,2,FALSE),HLOOKUP(F$29,$C$8:$N$10,3,FALSE))),IF(AND($A49&gt;6,$A49&lt;23),HLOOKUP(F$29,$C$8:$N$10,2,FALSE),HLOOKUP(F$29,$C$8:$N$10,3,FALSE)))</f>
        <v>87.161069566495826</v>
      </c>
      <c r="G49" s="22">
        <f>'AVG WD'!G26*IF(N20="East",(IF(AND($A49&gt;7,$A49&lt;24),HLOOKUP(G$29,$C$8:$N$10,2,FALSE),HLOOKUP(G$29,$C$8:$N$10,3,FALSE))),IF(AND($A49&gt;6,$A49&lt;23),HLOOKUP(G$29,$C$8:$N$10,2,FALSE),HLOOKUP(G$29,$C$8:$N$10,3,FALSE)))</f>
        <v>88.591595100326501</v>
      </c>
      <c r="H49" s="22">
        <f>'AVG WD'!H26*IF(O20="East",(IF(AND($A49&gt;7,$A49&lt;24),HLOOKUP(H$29,$C$8:$N$10,2,FALSE),HLOOKUP(H$29,$C$8:$N$10,3,FALSE))),IF(AND($A49&gt;6,$A49&lt;23),HLOOKUP(H$29,$C$8:$N$10,2,FALSE),HLOOKUP(H$29,$C$8:$N$10,3,FALSE)))</f>
        <v>112.2020193156597</v>
      </c>
      <c r="I49" s="22">
        <f>'AVG WD'!I26*IF(P20="East",(IF(AND($A49&gt;7,$A49&lt;24),HLOOKUP(I$29,$C$8:$N$10,2,FALSE),HLOOKUP(I$29,$C$8:$N$10,3,FALSE))),IF(AND($A49&gt;6,$A49&lt;23),HLOOKUP(I$29,$C$8:$N$10,2,FALSE),HLOOKUP(I$29,$C$8:$N$10,3,FALSE)))</f>
        <v>107.44279113059893</v>
      </c>
      <c r="J49" s="22">
        <f>'AVG WD'!J26*IF(Q20="East",(IF(AND($A49&gt;7,$A49&lt;24),HLOOKUP(J$29,$C$8:$N$10,2,FALSE),HLOOKUP(J$29,$C$8:$N$10,3,FALSE))),IF(AND($A49&gt;6,$A49&lt;23),HLOOKUP(J$29,$C$8:$N$10,2,FALSE),HLOOKUP(J$29,$C$8:$N$10,3,FALSE)))</f>
        <v>117.15368092595573</v>
      </c>
      <c r="K49" s="22">
        <f>'AVG WD'!K26*IF(R20="East",(IF(AND($A49&gt;7,$A49&lt;24),HLOOKUP(K$29,$C$8:$N$10,2,FALSE),HLOOKUP(K$29,$C$8:$N$10,3,FALSE))),IF(AND($A49&gt;6,$A49&lt;23),HLOOKUP(K$29,$C$8:$N$10,2,FALSE),HLOOKUP(K$29,$C$8:$N$10,3,FALSE)))</f>
        <v>93.95107078117536</v>
      </c>
      <c r="L49" s="22">
        <f>'AVG WD'!L26*IF(S20="East",(IF(AND($A49&gt;7,$A49&lt;24),HLOOKUP(L$29,$C$8:$N$10,2,FALSE),HLOOKUP(L$29,$C$8:$N$10,3,FALSE))),IF(AND($A49&gt;6,$A49&lt;23),HLOOKUP(L$29,$C$8:$N$10,2,FALSE),HLOOKUP(L$29,$C$8:$N$10,3,FALSE)))</f>
        <v>94.854268221873411</v>
      </c>
      <c r="M49" s="22">
        <f>'AVG WD'!M26*IF(T20="East",(IF(AND($A49&gt;7,$A49&lt;24),HLOOKUP(M$29,$C$8:$N$10,2,FALSE),HLOOKUP(M$29,$C$8:$N$10,3,FALSE))),IF(AND($A49&gt;6,$A49&lt;23),HLOOKUP(M$29,$C$8:$N$10,2,FALSE),HLOOKUP(M$29,$C$8:$N$10,3,FALSE)))</f>
        <v>93.523297916923909</v>
      </c>
      <c r="N49" s="22">
        <f>'AVG WD'!N26*IF(U20="East",(IF(AND($A49&gt;7,$A49&lt;24),HLOOKUP(N$29,$C$8:$N$10,2,FALSE),HLOOKUP(N$29,$C$8:$N$10,3,FALSE))),IF(AND($A49&gt;6,$A49&lt;23),HLOOKUP(N$29,$C$8:$N$10,2,FALSE),HLOOKUP(N$29,$C$8:$N$10,3,FALSE)))</f>
        <v>92.796488904798451</v>
      </c>
    </row>
    <row r="50" spans="1:14" x14ac:dyDescent="0.25">
      <c r="A50" s="2">
        <v>20</v>
      </c>
      <c r="C50" s="22">
        <f>'AVG WD'!C27*IF(J21="East",(IF(AND($A50&gt;7,$A50&lt;24),HLOOKUP(C$29,$C$8:$N$10,2,FALSE),HLOOKUP(C$29,$C$8:$N$10,3,FALSE))),IF(AND($A50&gt;6,$A50&lt;23),HLOOKUP(C$29,$C$8:$N$10,2,FALSE),HLOOKUP(C$29,$C$8:$N$10,3,FALSE)))</f>
        <v>86.668464100953159</v>
      </c>
      <c r="D50" s="22">
        <f>'AVG WD'!D27*IF(K21="East",(IF(AND($A50&gt;7,$A50&lt;24),HLOOKUP(D$29,$C$8:$N$10,2,FALSE),HLOOKUP(D$29,$C$8:$N$10,3,FALSE))),IF(AND($A50&gt;6,$A50&lt;23),HLOOKUP(D$29,$C$8:$N$10,2,FALSE),HLOOKUP(D$29,$C$8:$N$10,3,FALSE)))</f>
        <v>64.512909714783163</v>
      </c>
      <c r="E50" s="22">
        <f>'AVG WD'!E27*IF(L21="East",(IF(AND($A50&gt;7,$A50&lt;24),HLOOKUP(E$29,$C$8:$N$10,2,FALSE),HLOOKUP(E$29,$C$8:$N$10,3,FALSE))),IF(AND($A50&gt;6,$A50&lt;23),HLOOKUP(E$29,$C$8:$N$10,2,FALSE),HLOOKUP(E$29,$C$8:$N$10,3,FALSE)))</f>
        <v>64.808074098460523</v>
      </c>
      <c r="F50" s="22">
        <f>'AVG WD'!F27*IF(M21="East",(IF(AND($A50&gt;7,$A50&lt;24),HLOOKUP(F$29,$C$8:$N$10,2,FALSE),HLOOKUP(F$29,$C$8:$N$10,3,FALSE))),IF(AND($A50&gt;6,$A50&lt;23),HLOOKUP(F$29,$C$8:$N$10,2,FALSE),HLOOKUP(F$29,$C$8:$N$10,3,FALSE)))</f>
        <v>93.948705342196561</v>
      </c>
      <c r="G50" s="22">
        <f>'AVG WD'!G27*IF(N21="East",(IF(AND($A50&gt;7,$A50&lt;24),HLOOKUP(G$29,$C$8:$N$10,2,FALSE),HLOOKUP(G$29,$C$8:$N$10,3,FALSE))),IF(AND($A50&gt;6,$A50&lt;23),HLOOKUP(G$29,$C$8:$N$10,2,FALSE),HLOOKUP(G$29,$C$8:$N$10,3,FALSE)))</f>
        <v>89.665667575442043</v>
      </c>
      <c r="H50" s="22">
        <f>'AVG WD'!H27*IF(O21="East",(IF(AND($A50&gt;7,$A50&lt;24),HLOOKUP(H$29,$C$8:$N$10,2,FALSE),HLOOKUP(H$29,$C$8:$N$10,3,FALSE))),IF(AND($A50&gt;6,$A50&lt;23),HLOOKUP(H$29,$C$8:$N$10,2,FALSE),HLOOKUP(H$29,$C$8:$N$10,3,FALSE)))</f>
        <v>97.193789295388527</v>
      </c>
      <c r="I50" s="22">
        <f>'AVG WD'!I27*IF(P21="East",(IF(AND($A50&gt;7,$A50&lt;24),HLOOKUP(I$29,$C$8:$N$10,2,FALSE),HLOOKUP(I$29,$C$8:$N$10,3,FALSE))),IF(AND($A50&gt;6,$A50&lt;23),HLOOKUP(I$29,$C$8:$N$10,2,FALSE),HLOOKUP(I$29,$C$8:$N$10,3,FALSE)))</f>
        <v>99.398938304421009</v>
      </c>
      <c r="J50" s="22">
        <f>'AVG WD'!J27*IF(Q21="East",(IF(AND($A50&gt;7,$A50&lt;24),HLOOKUP(J$29,$C$8:$N$10,2,FALSE),HLOOKUP(J$29,$C$8:$N$10,3,FALSE))),IF(AND($A50&gt;6,$A50&lt;23),HLOOKUP(J$29,$C$8:$N$10,2,FALSE),HLOOKUP(J$29,$C$8:$N$10,3,FALSE)))</f>
        <v>108.1667887419749</v>
      </c>
      <c r="K50" s="22">
        <f>'AVG WD'!K27*IF(R21="East",(IF(AND($A50&gt;7,$A50&lt;24),HLOOKUP(K$29,$C$8:$N$10,2,FALSE),HLOOKUP(K$29,$C$8:$N$10,3,FALSE))),IF(AND($A50&gt;6,$A50&lt;23),HLOOKUP(K$29,$C$8:$N$10,2,FALSE),HLOOKUP(K$29,$C$8:$N$10,3,FALSE)))</f>
        <v>100.6077848582194</v>
      </c>
      <c r="L50" s="22">
        <f>'AVG WD'!L27*IF(S21="East",(IF(AND($A50&gt;7,$A50&lt;24),HLOOKUP(L$29,$C$8:$N$10,2,FALSE),HLOOKUP(L$29,$C$8:$N$10,3,FALSE))),IF(AND($A50&gt;6,$A50&lt;23),HLOOKUP(L$29,$C$8:$N$10,2,FALSE),HLOOKUP(L$29,$C$8:$N$10,3,FALSE)))</f>
        <v>98.564957418708147</v>
      </c>
      <c r="M50" s="22">
        <f>'AVG WD'!M27*IF(T21="East",(IF(AND($A50&gt;7,$A50&lt;24),HLOOKUP(M$29,$C$8:$N$10,2,FALSE),HLOOKUP(M$29,$C$8:$N$10,3,FALSE))),IF(AND($A50&gt;6,$A50&lt;23),HLOOKUP(M$29,$C$8:$N$10,2,FALSE),HLOOKUP(M$29,$C$8:$N$10,3,FALSE)))</f>
        <v>86.342482232871475</v>
      </c>
      <c r="N50" s="22">
        <f>'AVG WD'!N27*IF(U21="East",(IF(AND($A50&gt;7,$A50&lt;24),HLOOKUP(N$29,$C$8:$N$10,2,FALSE),HLOOKUP(N$29,$C$8:$N$10,3,FALSE))),IF(AND($A50&gt;6,$A50&lt;23),HLOOKUP(N$29,$C$8:$N$10,2,FALSE),HLOOKUP(N$29,$C$8:$N$10,3,FALSE)))</f>
        <v>88.64720474392837</v>
      </c>
    </row>
    <row r="51" spans="1:14" x14ac:dyDescent="0.25">
      <c r="A51" s="2">
        <v>21</v>
      </c>
      <c r="C51" s="22">
        <f>'AVG WD'!C28*IF(J22="East",(IF(AND($A51&gt;7,$A51&lt;24),HLOOKUP(C$29,$C$8:$N$10,2,FALSE),HLOOKUP(C$29,$C$8:$N$10,3,FALSE))),IF(AND($A51&gt;6,$A51&lt;23),HLOOKUP(C$29,$C$8:$N$10,2,FALSE),HLOOKUP(C$29,$C$8:$N$10,3,FALSE)))</f>
        <v>81.962543177561116</v>
      </c>
      <c r="D51" s="22">
        <f>'AVG WD'!D28*IF(K22="East",(IF(AND($A51&gt;7,$A51&lt;24),HLOOKUP(D$29,$C$8:$N$10,2,FALSE),HLOOKUP(D$29,$C$8:$N$10,3,FALSE))),IF(AND($A51&gt;6,$A51&lt;23),HLOOKUP(D$29,$C$8:$N$10,2,FALSE),HLOOKUP(D$29,$C$8:$N$10,3,FALSE)))</f>
        <v>61.431215138426936</v>
      </c>
      <c r="E51" s="22">
        <f>'AVG WD'!E28*IF(L22="East",(IF(AND($A51&gt;7,$A51&lt;24),HLOOKUP(E$29,$C$8:$N$10,2,FALSE),HLOOKUP(E$29,$C$8:$N$10,3,FALSE))),IF(AND($A51&gt;6,$A51&lt;23),HLOOKUP(E$29,$C$8:$N$10,2,FALSE),HLOOKUP(E$29,$C$8:$N$10,3,FALSE)))</f>
        <v>60.284979968319384</v>
      </c>
      <c r="F51" s="22">
        <f>'AVG WD'!F28*IF(M22="East",(IF(AND($A51&gt;7,$A51&lt;24),HLOOKUP(F$29,$C$8:$N$10,2,FALSE),HLOOKUP(F$29,$C$8:$N$10,3,FALSE))),IF(AND($A51&gt;6,$A51&lt;23),HLOOKUP(F$29,$C$8:$N$10,2,FALSE),HLOOKUP(F$29,$C$8:$N$10,3,FALSE)))</f>
        <v>97.959826134287226</v>
      </c>
      <c r="G51" s="22">
        <f>'AVG WD'!G28*IF(N22="East",(IF(AND($A51&gt;7,$A51&lt;24),HLOOKUP(G$29,$C$8:$N$10,2,FALSE),HLOOKUP(G$29,$C$8:$N$10,3,FALSE))),IF(AND($A51&gt;6,$A51&lt;23),HLOOKUP(G$29,$C$8:$N$10,2,FALSE),HLOOKUP(G$29,$C$8:$N$10,3,FALSE)))</f>
        <v>100.36696664594221</v>
      </c>
      <c r="H51" s="22">
        <f>'AVG WD'!H28*IF(O22="East",(IF(AND($A51&gt;7,$A51&lt;24),HLOOKUP(H$29,$C$8:$N$10,2,FALSE),HLOOKUP(H$29,$C$8:$N$10,3,FALSE))),IF(AND($A51&gt;6,$A51&lt;23),HLOOKUP(H$29,$C$8:$N$10,2,FALSE),HLOOKUP(H$29,$C$8:$N$10,3,FALSE)))</f>
        <v>96.78571082878338</v>
      </c>
      <c r="I51" s="22">
        <f>'AVG WD'!I28*IF(P22="East",(IF(AND($A51&gt;7,$A51&lt;24),HLOOKUP(I$29,$C$8:$N$10,2,FALSE),HLOOKUP(I$29,$C$8:$N$10,3,FALSE))),IF(AND($A51&gt;6,$A51&lt;23),HLOOKUP(I$29,$C$8:$N$10,2,FALSE),HLOOKUP(I$29,$C$8:$N$10,3,FALSE)))</f>
        <v>102.21765694767649</v>
      </c>
      <c r="J51" s="22">
        <f>'AVG WD'!J28*IF(Q22="East",(IF(AND($A51&gt;7,$A51&lt;24),HLOOKUP(J$29,$C$8:$N$10,2,FALSE),HLOOKUP(J$29,$C$8:$N$10,3,FALSE))),IF(AND($A51&gt;6,$A51&lt;23),HLOOKUP(J$29,$C$8:$N$10,2,FALSE),HLOOKUP(J$29,$C$8:$N$10,3,FALSE)))</f>
        <v>115.7162941698645</v>
      </c>
      <c r="K51" s="22">
        <f>'AVG WD'!K28*IF(R22="East",(IF(AND($A51&gt;7,$A51&lt;24),HLOOKUP(K$29,$C$8:$N$10,2,FALSE),HLOOKUP(K$29,$C$8:$N$10,3,FALSE))),IF(AND($A51&gt;6,$A51&lt;23),HLOOKUP(K$29,$C$8:$N$10,2,FALSE),HLOOKUP(K$29,$C$8:$N$10,3,FALSE)))</f>
        <v>94.245935583654486</v>
      </c>
      <c r="L51" s="22">
        <f>'AVG WD'!L28*IF(S22="East",(IF(AND($A51&gt;7,$A51&lt;24),HLOOKUP(L$29,$C$8:$N$10,2,FALSE),HLOOKUP(L$29,$C$8:$N$10,3,FALSE))),IF(AND($A51&gt;6,$A51&lt;23),HLOOKUP(L$29,$C$8:$N$10,2,FALSE),HLOOKUP(L$29,$C$8:$N$10,3,FALSE)))</f>
        <v>91.913437655862396</v>
      </c>
      <c r="M51" s="22">
        <f>'AVG WD'!M28*IF(T22="East",(IF(AND($A51&gt;7,$A51&lt;24),HLOOKUP(M$29,$C$8:$N$10,2,FALSE),HLOOKUP(M$29,$C$8:$N$10,3,FALSE))),IF(AND($A51&gt;6,$A51&lt;23),HLOOKUP(M$29,$C$8:$N$10,2,FALSE),HLOOKUP(M$29,$C$8:$N$10,3,FALSE)))</f>
        <v>78.962621970079937</v>
      </c>
      <c r="N51" s="22">
        <f>'AVG WD'!N28*IF(U22="East",(IF(AND($A51&gt;7,$A51&lt;24),HLOOKUP(N$29,$C$8:$N$10,2,FALSE),HLOOKUP(N$29,$C$8:$N$10,3,FALSE))),IF(AND($A51&gt;6,$A51&lt;23),HLOOKUP(N$29,$C$8:$N$10,2,FALSE),HLOOKUP(N$29,$C$8:$N$10,3,FALSE)))</f>
        <v>84.745088428155654</v>
      </c>
    </row>
    <row r="52" spans="1:14" x14ac:dyDescent="0.25">
      <c r="A52" s="2">
        <v>22</v>
      </c>
      <c r="C52" s="22">
        <f>'AVG WD'!C29*IF(J23="East",(IF(AND($A52&gt;7,$A52&lt;24),HLOOKUP(C$29,$C$8:$N$10,2,FALSE),HLOOKUP(C$29,$C$8:$N$10,3,FALSE))),IF(AND($A52&gt;6,$A52&lt;23),HLOOKUP(C$29,$C$8:$N$10,2,FALSE),HLOOKUP(C$29,$C$8:$N$10,3,FALSE)))</f>
        <v>75.167604592842252</v>
      </c>
      <c r="D52" s="22">
        <f>'AVG WD'!D29*IF(K23="East",(IF(AND($A52&gt;7,$A52&lt;24),HLOOKUP(D$29,$C$8:$N$10,2,FALSE),HLOOKUP(D$29,$C$8:$N$10,3,FALSE))),IF(AND($A52&gt;6,$A52&lt;23),HLOOKUP(D$29,$C$8:$N$10,2,FALSE),HLOOKUP(D$29,$C$8:$N$10,3,FALSE)))</f>
        <v>57.89399751269076</v>
      </c>
      <c r="E52" s="22">
        <f>'AVG WD'!E29*IF(L23="East",(IF(AND($A52&gt;7,$A52&lt;24),HLOOKUP(E$29,$C$8:$N$10,2,FALSE),HLOOKUP(E$29,$C$8:$N$10,3,FALSE))),IF(AND($A52&gt;6,$A52&lt;23),HLOOKUP(E$29,$C$8:$N$10,2,FALSE),HLOOKUP(E$29,$C$8:$N$10,3,FALSE)))</f>
        <v>58.651841631210687</v>
      </c>
      <c r="F52" s="22">
        <f>'AVG WD'!F29*IF(M23="East",(IF(AND($A52&gt;7,$A52&lt;24),HLOOKUP(F$29,$C$8:$N$10,2,FALSE),HLOOKUP(F$29,$C$8:$N$10,3,FALSE))),IF(AND($A52&gt;6,$A52&lt;23),HLOOKUP(F$29,$C$8:$N$10,2,FALSE),HLOOKUP(F$29,$C$8:$N$10,3,FALSE)))</f>
        <v>91.037020044265645</v>
      </c>
      <c r="G52" s="22">
        <f>'AVG WD'!G29*IF(N23="East",(IF(AND($A52&gt;7,$A52&lt;24),HLOOKUP(G$29,$C$8:$N$10,2,FALSE),HLOOKUP(G$29,$C$8:$N$10,3,FALSE))),IF(AND($A52&gt;6,$A52&lt;23),HLOOKUP(G$29,$C$8:$N$10,2,FALSE),HLOOKUP(G$29,$C$8:$N$10,3,FALSE)))</f>
        <v>85.932406806717367</v>
      </c>
      <c r="H52" s="22">
        <f>'AVG WD'!H29*IF(O23="East",(IF(AND($A52&gt;7,$A52&lt;24),HLOOKUP(H$29,$C$8:$N$10,2,FALSE),HLOOKUP(H$29,$C$8:$N$10,3,FALSE))),IF(AND($A52&gt;6,$A52&lt;23),HLOOKUP(H$29,$C$8:$N$10,2,FALSE),HLOOKUP(H$29,$C$8:$N$10,3,FALSE)))</f>
        <v>80.99866966388548</v>
      </c>
      <c r="I52" s="22">
        <f>'AVG WD'!I29*IF(P23="East",(IF(AND($A52&gt;7,$A52&lt;24),HLOOKUP(I$29,$C$8:$N$10,2,FALSE),HLOOKUP(I$29,$C$8:$N$10,3,FALSE))),IF(AND($A52&gt;6,$A52&lt;23),HLOOKUP(I$29,$C$8:$N$10,2,FALSE),HLOOKUP(I$29,$C$8:$N$10,3,FALSE)))</f>
        <v>81.717175701802375</v>
      </c>
      <c r="J52" s="22">
        <f>'AVG WD'!J29*IF(Q23="East",(IF(AND($A52&gt;7,$A52&lt;24),HLOOKUP(J$29,$C$8:$N$10,2,FALSE),HLOOKUP(J$29,$C$8:$N$10,3,FALSE))),IF(AND($A52&gt;6,$A52&lt;23),HLOOKUP(J$29,$C$8:$N$10,2,FALSE),HLOOKUP(J$29,$C$8:$N$10,3,FALSE)))</f>
        <v>91.806124140194058</v>
      </c>
      <c r="K52" s="22">
        <f>'AVG WD'!K29*IF(R23="East",(IF(AND($A52&gt;7,$A52&lt;24),HLOOKUP(K$29,$C$8:$N$10,2,FALSE),HLOOKUP(K$29,$C$8:$N$10,3,FALSE))),IF(AND($A52&gt;6,$A52&lt;23),HLOOKUP(K$29,$C$8:$N$10,2,FALSE),HLOOKUP(K$29,$C$8:$N$10,3,FALSE)))</f>
        <v>83.87968998989983</v>
      </c>
      <c r="L52" s="22">
        <f>'AVG WD'!L29*IF(S23="East",(IF(AND($A52&gt;7,$A52&lt;24),HLOOKUP(L$29,$C$8:$N$10,2,FALSE),HLOOKUP(L$29,$C$8:$N$10,3,FALSE))),IF(AND($A52&gt;6,$A52&lt;23),HLOOKUP(L$29,$C$8:$N$10,2,FALSE),HLOOKUP(L$29,$C$8:$N$10,3,FALSE)))</f>
        <v>64.894899701509971</v>
      </c>
      <c r="M52" s="22">
        <f>'AVG WD'!M29*IF(T23="East",(IF(AND($A52&gt;7,$A52&lt;24),HLOOKUP(M$29,$C$8:$N$10,2,FALSE),HLOOKUP(M$29,$C$8:$N$10,3,FALSE))),IF(AND($A52&gt;6,$A52&lt;23),HLOOKUP(M$29,$C$8:$N$10,2,FALSE),HLOOKUP(M$29,$C$8:$N$10,3,FALSE)))</f>
        <v>71.600927445172047</v>
      </c>
      <c r="N52" s="22">
        <f>'AVG WD'!N29*IF(U23="East",(IF(AND($A52&gt;7,$A52&lt;24),HLOOKUP(N$29,$C$8:$N$10,2,FALSE),HLOOKUP(N$29,$C$8:$N$10,3,FALSE))),IF(AND($A52&gt;6,$A52&lt;23),HLOOKUP(N$29,$C$8:$N$10,2,FALSE),HLOOKUP(N$29,$C$8:$N$10,3,FALSE)))</f>
        <v>82.231419950282358</v>
      </c>
    </row>
    <row r="53" spans="1:14" x14ac:dyDescent="0.25">
      <c r="A53" s="2">
        <v>23</v>
      </c>
      <c r="C53" s="22">
        <f>'AVG WD'!C30*IF(J24="East",(IF(AND($A53&gt;7,$A53&lt;24),HLOOKUP(C$29,$C$8:$N$10,2,FALSE),HLOOKUP(C$29,$C$8:$N$10,3,FALSE))),IF(AND($A53&gt;6,$A53&lt;23),HLOOKUP(C$29,$C$8:$N$10,2,FALSE),HLOOKUP(C$29,$C$8:$N$10,3,FALSE)))</f>
        <v>84.394923654346201</v>
      </c>
      <c r="D53" s="22">
        <f>'AVG WD'!D30*IF(K24="East",(IF(AND($A53&gt;7,$A53&lt;24),HLOOKUP(D$29,$C$8:$N$10,2,FALSE),HLOOKUP(D$29,$C$8:$N$10,3,FALSE))),IF(AND($A53&gt;6,$A53&lt;23),HLOOKUP(D$29,$C$8:$N$10,2,FALSE),HLOOKUP(D$29,$C$8:$N$10,3,FALSE)))</f>
        <v>66.704660427949094</v>
      </c>
      <c r="E53" s="22">
        <f>'AVG WD'!E30*IF(L24="East",(IF(AND($A53&gt;7,$A53&lt;24),HLOOKUP(E$29,$C$8:$N$10,2,FALSE),HLOOKUP(E$29,$C$8:$N$10,3,FALSE))),IF(AND($A53&gt;6,$A53&lt;23),HLOOKUP(E$29,$C$8:$N$10,2,FALSE),HLOOKUP(E$29,$C$8:$N$10,3,FALSE)))</f>
        <v>64.231491543072408</v>
      </c>
      <c r="F53" s="22">
        <f>'AVG WD'!F30*IF(M24="East",(IF(AND($A53&gt;7,$A53&lt;24),HLOOKUP(F$29,$C$8:$N$10,2,FALSE),HLOOKUP(F$29,$C$8:$N$10,3,FALSE))),IF(AND($A53&gt;6,$A53&lt;23),HLOOKUP(F$29,$C$8:$N$10,2,FALSE),HLOOKUP(F$29,$C$8:$N$10,3,FALSE)))</f>
        <v>89.636520105704093</v>
      </c>
      <c r="G53" s="22">
        <f>'AVG WD'!G30*IF(N24="East",(IF(AND($A53&gt;7,$A53&lt;24),HLOOKUP(G$29,$C$8:$N$10,2,FALSE),HLOOKUP(G$29,$C$8:$N$10,3,FALSE))),IF(AND($A53&gt;6,$A53&lt;23),HLOOKUP(G$29,$C$8:$N$10,2,FALSE),HLOOKUP(G$29,$C$8:$N$10,3,FALSE)))</f>
        <v>89.500154842026404</v>
      </c>
      <c r="H53" s="22">
        <f>'AVG WD'!H30*IF(O24="East",(IF(AND($A53&gt;7,$A53&lt;24),HLOOKUP(H$29,$C$8:$N$10,2,FALSE),HLOOKUP(H$29,$C$8:$N$10,3,FALSE))),IF(AND($A53&gt;6,$A53&lt;23),HLOOKUP(H$29,$C$8:$N$10,2,FALSE),HLOOKUP(H$29,$C$8:$N$10,3,FALSE)))</f>
        <v>112.74732628116442</v>
      </c>
      <c r="I53" s="22">
        <f>'AVG WD'!I30*IF(P24="East",(IF(AND($A53&gt;7,$A53&lt;24),HLOOKUP(I$29,$C$8:$N$10,2,FALSE),HLOOKUP(I$29,$C$8:$N$10,3,FALSE))),IF(AND($A53&gt;6,$A53&lt;23),HLOOKUP(I$29,$C$8:$N$10,2,FALSE),HLOOKUP(I$29,$C$8:$N$10,3,FALSE)))</f>
        <v>102.34307353180579</v>
      </c>
      <c r="J53" s="22">
        <f>'AVG WD'!J30*IF(Q24="East",(IF(AND($A53&gt;7,$A53&lt;24),HLOOKUP(J$29,$C$8:$N$10,2,FALSE),HLOOKUP(J$29,$C$8:$N$10,3,FALSE))),IF(AND($A53&gt;6,$A53&lt;23),HLOOKUP(J$29,$C$8:$N$10,2,FALSE),HLOOKUP(J$29,$C$8:$N$10,3,FALSE)))</f>
        <v>103.60810585987032</v>
      </c>
      <c r="K53" s="22">
        <f>'AVG WD'!K30*IF(R24="East",(IF(AND($A53&gt;7,$A53&lt;24),HLOOKUP(K$29,$C$8:$N$10,2,FALSE),HLOOKUP(K$29,$C$8:$N$10,3,FALSE))),IF(AND($A53&gt;6,$A53&lt;23),HLOOKUP(K$29,$C$8:$N$10,2,FALSE),HLOOKUP(K$29,$C$8:$N$10,3,FALSE)))</f>
        <v>70.329909067214587</v>
      </c>
      <c r="L53" s="22">
        <f>'AVG WD'!L30*IF(S24="East",(IF(AND($A53&gt;7,$A53&lt;24),HLOOKUP(L$29,$C$8:$N$10,2,FALSE),HLOOKUP(L$29,$C$8:$N$10,3,FALSE))),IF(AND($A53&gt;6,$A53&lt;23),HLOOKUP(L$29,$C$8:$N$10,2,FALSE),HLOOKUP(L$29,$C$8:$N$10,3,FALSE)))</f>
        <v>59.920371488231957</v>
      </c>
      <c r="M53" s="22">
        <f>'AVG WD'!M30*IF(T24="East",(IF(AND($A53&gt;7,$A53&lt;24),HLOOKUP(M$29,$C$8:$N$10,2,FALSE),HLOOKUP(M$29,$C$8:$N$10,3,FALSE))),IF(AND($A53&gt;6,$A53&lt;23),HLOOKUP(M$29,$C$8:$N$10,2,FALSE),HLOOKUP(M$29,$C$8:$N$10,3,FALSE)))</f>
        <v>56.191613705547027</v>
      </c>
      <c r="N53" s="22">
        <f>'AVG WD'!N30*IF(U24="East",(IF(AND($A53&gt;7,$A53&lt;24),HLOOKUP(N$29,$C$8:$N$10,2,FALSE),HLOOKUP(N$29,$C$8:$N$10,3,FALSE))),IF(AND($A53&gt;6,$A53&lt;23),HLOOKUP(N$29,$C$8:$N$10,2,FALSE),HLOOKUP(N$29,$C$8:$N$10,3,FALSE)))</f>
        <v>56.068255519012354</v>
      </c>
    </row>
    <row r="54" spans="1:14" x14ac:dyDescent="0.25">
      <c r="A54" s="2">
        <v>24</v>
      </c>
      <c r="C54" s="22">
        <f>'AVG WD'!C31*IF(J25="East",(IF(AND($A54&gt;7,$A54&lt;24),HLOOKUP(C$29,$C$8:$N$10,2,FALSE),HLOOKUP(C$29,$C$8:$N$10,3,FALSE))),IF(AND($A54&gt;6,$A54&lt;23),HLOOKUP(C$29,$C$8:$N$10,2,FALSE),HLOOKUP(C$29,$C$8:$N$10,3,FALSE)))</f>
        <v>75.415431146305323</v>
      </c>
      <c r="D54" s="22">
        <f>'AVG WD'!D31*IF(K25="East",(IF(AND($A54&gt;7,$A54&lt;24),HLOOKUP(D$29,$C$8:$N$10,2,FALSE),HLOOKUP(D$29,$C$8:$N$10,3,FALSE))),IF(AND($A54&gt;6,$A54&lt;23),HLOOKUP(D$29,$C$8:$N$10,2,FALSE),HLOOKUP(D$29,$C$8:$N$10,3,FALSE)))</f>
        <v>58.036086160521087</v>
      </c>
      <c r="E54" s="22">
        <f>'AVG WD'!E31*IF(L25="East",(IF(AND($A54&gt;7,$A54&lt;24),HLOOKUP(E$29,$C$8:$N$10,2,FALSE),HLOOKUP(E$29,$C$8:$N$10,3,FALSE))),IF(AND($A54&gt;6,$A54&lt;23),HLOOKUP(E$29,$C$8:$N$10,2,FALSE),HLOOKUP(E$29,$C$8:$N$10,3,FALSE)))</f>
        <v>54.669567537154421</v>
      </c>
      <c r="F54" s="22">
        <f>'AVG WD'!F31*IF(M25="East",(IF(AND($A54&gt;7,$A54&lt;24),HLOOKUP(F$29,$C$8:$N$10,2,FALSE),HLOOKUP(F$29,$C$8:$N$10,3,FALSE))),IF(AND($A54&gt;6,$A54&lt;23),HLOOKUP(F$29,$C$8:$N$10,2,FALSE),HLOOKUP(F$29,$C$8:$N$10,3,FALSE)))</f>
        <v>71.185310586350866</v>
      </c>
      <c r="G54" s="22">
        <f>'AVG WD'!G31*IF(N25="East",(IF(AND($A54&gt;7,$A54&lt;24),HLOOKUP(G$29,$C$8:$N$10,2,FALSE),HLOOKUP(G$29,$C$8:$N$10,3,FALSE))),IF(AND($A54&gt;6,$A54&lt;23),HLOOKUP(G$29,$C$8:$N$10,2,FALSE),HLOOKUP(G$29,$C$8:$N$10,3,FALSE)))</f>
        <v>72.76750421437923</v>
      </c>
      <c r="H54" s="22">
        <f>'AVG WD'!H31*IF(O25="East",(IF(AND($A54&gt;7,$A54&lt;24),HLOOKUP(H$29,$C$8:$N$10,2,FALSE),HLOOKUP(H$29,$C$8:$N$10,3,FALSE))),IF(AND($A54&gt;6,$A54&lt;23),HLOOKUP(H$29,$C$8:$N$10,2,FALSE),HLOOKUP(H$29,$C$8:$N$10,3,FALSE)))</f>
        <v>87.187017922969062</v>
      </c>
      <c r="I54" s="22">
        <f>'AVG WD'!I31*IF(P25="East",(IF(AND($A54&gt;7,$A54&lt;24),HLOOKUP(I$29,$C$8:$N$10,2,FALSE),HLOOKUP(I$29,$C$8:$N$10,3,FALSE))),IF(AND($A54&gt;6,$A54&lt;23),HLOOKUP(I$29,$C$8:$N$10,2,FALSE),HLOOKUP(I$29,$C$8:$N$10,3,FALSE)))</f>
        <v>80.1811022401142</v>
      </c>
      <c r="J54" s="22">
        <f>'AVG WD'!J31*IF(Q25="East",(IF(AND($A54&gt;7,$A54&lt;24),HLOOKUP(J$29,$C$8:$N$10,2,FALSE),HLOOKUP(J$29,$C$8:$N$10,3,FALSE))),IF(AND($A54&gt;6,$A54&lt;23),HLOOKUP(J$29,$C$8:$N$10,2,FALSE),HLOOKUP(J$29,$C$8:$N$10,3,FALSE)))</f>
        <v>92.914034129953592</v>
      </c>
      <c r="K54" s="22">
        <f>'AVG WD'!K31*IF(R25="East",(IF(AND($A54&gt;7,$A54&lt;24),HLOOKUP(K$29,$C$8:$N$10,2,FALSE),HLOOKUP(K$29,$C$8:$N$10,3,FALSE))),IF(AND($A54&gt;6,$A54&lt;23),HLOOKUP(K$29,$C$8:$N$10,2,FALSE),HLOOKUP(K$29,$C$8:$N$10,3,FALSE)))</f>
        <v>64.604467026138536</v>
      </c>
      <c r="L54" s="22">
        <f>'AVG WD'!L31*IF(S25="East",(IF(AND($A54&gt;7,$A54&lt;24),HLOOKUP(L$29,$C$8:$N$10,2,FALSE),HLOOKUP(L$29,$C$8:$N$10,3,FALSE))),IF(AND($A54&gt;6,$A54&lt;23),HLOOKUP(L$29,$C$8:$N$10,2,FALSE),HLOOKUP(L$29,$C$8:$N$10,3,FALSE)))</f>
        <v>52.104615272057778</v>
      </c>
      <c r="M54" s="22">
        <f>'AVG WD'!M31*IF(T25="East",(IF(AND($A54&gt;7,$A54&lt;24),HLOOKUP(M$29,$C$8:$N$10,2,FALSE),HLOOKUP(M$29,$C$8:$N$10,3,FALSE))),IF(AND($A54&gt;6,$A54&lt;23),HLOOKUP(M$29,$C$8:$N$10,2,FALSE),HLOOKUP(M$29,$C$8:$N$10,3,FALSE)))</f>
        <v>52.084137440773858</v>
      </c>
      <c r="N54" s="22">
        <f>'AVG WD'!N31*IF(U25="East",(IF(AND($A54&gt;7,$A54&lt;24),HLOOKUP(N$29,$C$8:$N$10,2,FALSE),HLOOKUP(N$29,$C$8:$N$10,3,FALSE))),IF(AND($A54&gt;6,$A54&lt;23),HLOOKUP(N$29,$C$8:$N$10,2,FALSE),HLOOKUP(N$29,$C$8:$N$10,3,FALSE)))</f>
        <v>53.80673416497681</v>
      </c>
    </row>
    <row r="56" spans="1:14" ht="15.6" x14ac:dyDescent="0.3">
      <c r="A56" s="59" t="s">
        <v>31</v>
      </c>
      <c r="B56" s="59"/>
      <c r="C56" s="59"/>
      <c r="D56" s="59"/>
    </row>
    <row r="58" spans="1:14" x14ac:dyDescent="0.25">
      <c r="C58" s="2" t="s">
        <v>0</v>
      </c>
      <c r="D58" s="2" t="s">
        <v>1</v>
      </c>
      <c r="E58" s="2" t="s">
        <v>2</v>
      </c>
      <c r="F58" s="2" t="s">
        <v>3</v>
      </c>
      <c r="G58" s="2" t="s">
        <v>4</v>
      </c>
      <c r="H58" s="2" t="s">
        <v>5</v>
      </c>
      <c r="I58" s="2" t="s">
        <v>6</v>
      </c>
      <c r="J58" s="2" t="s">
        <v>7</v>
      </c>
      <c r="K58" s="2" t="s">
        <v>8</v>
      </c>
      <c r="L58" s="2" t="s">
        <v>9</v>
      </c>
      <c r="M58" s="2" t="s">
        <v>10</v>
      </c>
      <c r="N58" s="2" t="s">
        <v>11</v>
      </c>
    </row>
    <row r="59" spans="1:14" x14ac:dyDescent="0.25">
      <c r="A59" s="2" t="s">
        <v>26</v>
      </c>
    </row>
    <row r="60" spans="1:14" x14ac:dyDescent="0.25">
      <c r="A60" s="2">
        <v>1</v>
      </c>
      <c r="C60" s="22">
        <f>IF(J2="East",(IF(AND($A31&gt;7,$A31&lt;24),HLOOKUP(C$29,$C$8:$N$10,2,FALSE),HLOOKUP(C$29,$C$8:$N$10,3,FALSE))),IF(AND($A31&gt;6,$A31&lt;23),HLOOKUP(C$29,$C$8:$N$10,2,FALSE),HLOOKUP(C$29,$C$8:$N$10,3,FALSE)))*'Historical 99 Scalers WD'!C6</f>
        <v>69.290182174514413</v>
      </c>
      <c r="D60" s="22">
        <f>IF(K2="East",(IF(AND($A31&gt;7,$A31&lt;24),HLOOKUP(D$29,$C$8:$N$10,2,FALSE),HLOOKUP(D$29,$C$8:$N$10,3,FALSE))),IF(AND($A31&gt;6,$A31&lt;23),HLOOKUP(D$29,$C$8:$N$10,2,FALSE),HLOOKUP(D$29,$C$8:$N$10,3,FALSE)))*'Historical 99 Scalers WD'!D6</f>
        <v>51.426317792674325</v>
      </c>
      <c r="E60" s="22">
        <f>IF(L2="East",(IF(AND($A31&gt;7,$A31&lt;24),HLOOKUP(E$29,$C$8:$N$10,2,FALSE),HLOOKUP(E$29,$C$8:$N$10,3,FALSE))),IF(AND($A31&gt;6,$A31&lt;23),HLOOKUP(E$29,$C$8:$N$10,2,FALSE),HLOOKUP(E$29,$C$8:$N$10,3,FALSE)))*'Historical 99 Scalers WD'!E6</f>
        <v>49.091169742212628</v>
      </c>
      <c r="F60" s="22">
        <f>IF(M2="East",(IF(AND($A31&gt;7,$A31&lt;24),HLOOKUP(F$29,$C$8:$N$10,2,FALSE),HLOOKUP(F$29,$C$8:$N$10,3,FALSE))),IF(AND($A31&gt;6,$A31&lt;23),HLOOKUP(F$29,$C$8:$N$10,2,FALSE),HLOOKUP(F$29,$C$8:$N$10,3,FALSE)))*'Historical 99 Scalers WD'!F6</f>
        <v>59.126307021977588</v>
      </c>
      <c r="G60" s="22">
        <f>IF(N2="East",(IF(AND($A31&gt;7,$A31&lt;24),HLOOKUP(G$29,$C$8:$N$10,2,FALSE),HLOOKUP(G$29,$C$8:$N$10,3,FALSE))),IF(AND($A31&gt;6,$A31&lt;23),HLOOKUP(G$29,$C$8:$N$10,2,FALSE),HLOOKUP(G$29,$C$8:$N$10,3,FALSE)))*'Historical 99 Scalers WD'!G6</f>
        <v>64.011793707330654</v>
      </c>
      <c r="H60" s="22">
        <f>IF(O2="East",(IF(AND($A31&gt;7,$A31&lt;24),HLOOKUP(H$29,$C$8:$N$10,2,FALSE),HLOOKUP(H$29,$C$8:$N$10,3,FALSE))),IF(AND($A31&gt;6,$A31&lt;23),HLOOKUP(H$29,$C$8:$N$10,2,FALSE),HLOOKUP(H$29,$C$8:$N$10,3,FALSE)))*'Historical 99 Scalers WD'!H6</f>
        <v>77.72532155654612</v>
      </c>
      <c r="I60" s="22">
        <f>IF(P2="East",(IF(AND($A31&gt;7,$A31&lt;24),HLOOKUP(I$29,$C$8:$N$10,2,FALSE),HLOOKUP(I$29,$C$8:$N$10,3,FALSE))),IF(AND($A31&gt;6,$A31&lt;23),HLOOKUP(I$29,$C$8:$N$10,2,FALSE),HLOOKUP(I$29,$C$8:$N$10,3,FALSE)))*'Historical 99 Scalers WD'!I6</f>
        <v>71.078458361060171</v>
      </c>
      <c r="J60" s="22">
        <f>IF(Q2="East",(IF(AND($A31&gt;7,$A31&lt;24),HLOOKUP(J$29,$C$8:$N$10,2,FALSE),HLOOKUP(J$29,$C$8:$N$10,3,FALSE))),IF(AND($A31&gt;6,$A31&lt;23),HLOOKUP(J$29,$C$8:$N$10,2,FALSE),HLOOKUP(J$29,$C$8:$N$10,3,FALSE)))*'Historical 99 Scalers WD'!J6</f>
        <v>80.979573831443318</v>
      </c>
      <c r="K60" s="22">
        <f>IF(R2="East",(IF(AND($A31&gt;7,$A31&lt;24),HLOOKUP(K$29,$C$8:$N$10,2,FALSE),HLOOKUP(K$29,$C$8:$N$10,3,FALSE))),IF(AND($A31&gt;6,$A31&lt;23),HLOOKUP(K$29,$C$8:$N$10,2,FALSE),HLOOKUP(K$29,$C$8:$N$10,3,FALSE)))*'Historical 99 Scalers WD'!K6</f>
        <v>60.517955641272934</v>
      </c>
      <c r="L60" s="22">
        <f>IF(S2="East",(IF(AND($A31&gt;7,$A31&lt;24),HLOOKUP(L$29,$C$8:$N$10,2,FALSE),HLOOKUP(L$29,$C$8:$N$10,3,FALSE))),IF(AND($A31&gt;6,$A31&lt;23),HLOOKUP(L$29,$C$8:$N$10,2,FALSE),HLOOKUP(L$29,$C$8:$N$10,3,FALSE)))*'Historical 99 Scalers WD'!L6</f>
        <v>50.285852604823845</v>
      </c>
      <c r="M60" s="22">
        <f>IF(T2="East",(IF(AND($A31&gt;7,$A31&lt;24),HLOOKUP(M$29,$C$8:$N$10,2,FALSE),HLOOKUP(M$29,$C$8:$N$10,3,FALSE))),IF(AND($A31&gt;6,$A31&lt;23),HLOOKUP(M$29,$C$8:$N$10,2,FALSE),HLOOKUP(M$29,$C$8:$N$10,3,FALSE)))*'Historical 99 Scalers WD'!M6</f>
        <v>48.702775027583748</v>
      </c>
      <c r="N60" s="22">
        <f>IF(U2="East",(IF(AND($A31&gt;7,$A31&lt;24),HLOOKUP(N$29,$C$8:$N$10,2,FALSE),HLOOKUP(N$29,$C$8:$N$10,3,FALSE))),IF(AND($A31&gt;6,$A31&lt;23),HLOOKUP(N$29,$C$8:$N$10,2,FALSE),HLOOKUP(N$29,$C$8:$N$10,3,FALSE)))*'Historical 99 Scalers WD'!N6</f>
        <v>49.732371697577086</v>
      </c>
    </row>
    <row r="61" spans="1:14" x14ac:dyDescent="0.25">
      <c r="A61" s="2">
        <v>2</v>
      </c>
      <c r="C61" s="22">
        <f>IF(J3="East",(IF(AND($A32&gt;7,$A32&lt;24),HLOOKUP(C$29,$C$8:$N$10,2,FALSE),HLOOKUP(C$29,$C$8:$N$10,3,FALSE))),IF(AND($A32&gt;6,$A32&lt;23),HLOOKUP(C$29,$C$8:$N$10,2,FALSE),HLOOKUP(C$29,$C$8:$N$10,3,FALSE)))*'Historical 99 Scalers WD'!C7</f>
        <v>62.192704523725972</v>
      </c>
      <c r="D61" s="22">
        <f>IF(K3="East",(IF(AND($A32&gt;7,$A32&lt;24),HLOOKUP(D$29,$C$8:$N$10,2,FALSE),HLOOKUP(D$29,$C$8:$N$10,3,FALSE))),IF(AND($A32&gt;6,$A32&lt;23),HLOOKUP(D$29,$C$8:$N$10,2,FALSE),HLOOKUP(D$29,$C$8:$N$10,3,FALSE)))*'Historical 99 Scalers WD'!D7</f>
        <v>48.942724743322877</v>
      </c>
      <c r="E61" s="22">
        <f>IF(L3="East",(IF(AND($A32&gt;7,$A32&lt;24),HLOOKUP(E$29,$C$8:$N$10,2,FALSE),HLOOKUP(E$29,$C$8:$N$10,3,FALSE))),IF(AND($A32&gt;6,$A32&lt;23),HLOOKUP(E$29,$C$8:$N$10,2,FALSE),HLOOKUP(E$29,$C$8:$N$10,3,FALSE)))*'Historical 99 Scalers WD'!E7</f>
        <v>44.139879557258716</v>
      </c>
      <c r="F61" s="22">
        <f>IF(M3="East",(IF(AND($A32&gt;7,$A32&lt;24),HLOOKUP(F$29,$C$8:$N$10,2,FALSE),HLOOKUP(F$29,$C$8:$N$10,3,FALSE))),IF(AND($A32&gt;6,$A32&lt;23),HLOOKUP(F$29,$C$8:$N$10,2,FALSE),HLOOKUP(F$29,$C$8:$N$10,3,FALSE)))*'Historical 99 Scalers WD'!F7</f>
        <v>55.723782204844213</v>
      </c>
      <c r="G61" s="22">
        <f>IF(N3="East",(IF(AND($A32&gt;7,$A32&lt;24),HLOOKUP(G$29,$C$8:$N$10,2,FALSE),HLOOKUP(G$29,$C$8:$N$10,3,FALSE))),IF(AND($A32&gt;6,$A32&lt;23),HLOOKUP(G$29,$C$8:$N$10,2,FALSE),HLOOKUP(G$29,$C$8:$N$10,3,FALSE)))*'Historical 99 Scalers WD'!G7</f>
        <v>54.48914978560137</v>
      </c>
      <c r="H61" s="22">
        <f>IF(O3="East",(IF(AND($A32&gt;7,$A32&lt;24),HLOOKUP(H$29,$C$8:$N$10,2,FALSE),HLOOKUP(H$29,$C$8:$N$10,3,FALSE))),IF(AND($A32&gt;6,$A32&lt;23),HLOOKUP(H$29,$C$8:$N$10,2,FALSE),HLOOKUP(H$29,$C$8:$N$10,3,FALSE)))*'Historical 99 Scalers WD'!H7</f>
        <v>61.454791173955918</v>
      </c>
      <c r="I61" s="22">
        <f>IF(P3="East",(IF(AND($A32&gt;7,$A32&lt;24),HLOOKUP(I$29,$C$8:$N$10,2,FALSE),HLOOKUP(I$29,$C$8:$N$10,3,FALSE))),IF(AND($A32&gt;6,$A32&lt;23),HLOOKUP(I$29,$C$8:$N$10,2,FALSE),HLOOKUP(I$29,$C$8:$N$10,3,FALSE)))*'Historical 99 Scalers WD'!I7</f>
        <v>61.758971639799874</v>
      </c>
      <c r="J61" s="22">
        <f>IF(Q3="East",(IF(AND($A32&gt;7,$A32&lt;24),HLOOKUP(J$29,$C$8:$N$10,2,FALSE),HLOOKUP(J$29,$C$8:$N$10,3,FALSE))),IF(AND($A32&gt;6,$A32&lt;23),HLOOKUP(J$29,$C$8:$N$10,2,FALSE),HLOOKUP(J$29,$C$8:$N$10,3,FALSE)))*'Historical 99 Scalers WD'!J7</f>
        <v>75.357660345776878</v>
      </c>
      <c r="K61" s="22">
        <f>IF(R3="East",(IF(AND($A32&gt;7,$A32&lt;24),HLOOKUP(K$29,$C$8:$N$10,2,FALSE),HLOOKUP(K$29,$C$8:$N$10,3,FALSE))),IF(AND($A32&gt;6,$A32&lt;23),HLOOKUP(K$29,$C$8:$N$10,2,FALSE),HLOOKUP(K$29,$C$8:$N$10,3,FALSE)))*'Historical 99 Scalers WD'!K7</f>
        <v>57.550379942140786</v>
      </c>
      <c r="L61" s="22">
        <f>IF(S3="East",(IF(AND($A32&gt;7,$A32&lt;24),HLOOKUP(L$29,$C$8:$N$10,2,FALSE),HLOOKUP(L$29,$C$8:$N$10,3,FALSE))),IF(AND($A32&gt;6,$A32&lt;23),HLOOKUP(L$29,$C$8:$N$10,2,FALSE),HLOOKUP(L$29,$C$8:$N$10,3,FALSE)))*'Historical 99 Scalers WD'!L7</f>
        <v>46.041769646953199</v>
      </c>
      <c r="M61" s="22">
        <f>IF(T3="East",(IF(AND($A32&gt;7,$A32&lt;24),HLOOKUP(M$29,$C$8:$N$10,2,FALSE),HLOOKUP(M$29,$C$8:$N$10,3,FALSE))),IF(AND($A32&gt;6,$A32&lt;23),HLOOKUP(M$29,$C$8:$N$10,2,FALSE),HLOOKUP(M$29,$C$8:$N$10,3,FALSE)))*'Historical 99 Scalers WD'!M7</f>
        <v>46.755074212682203</v>
      </c>
      <c r="N61" s="22">
        <f>IF(U3="East",(IF(AND($A32&gt;7,$A32&lt;24),HLOOKUP(N$29,$C$8:$N$10,2,FALSE),HLOOKUP(N$29,$C$8:$N$10,3,FALSE))),IF(AND($A32&gt;6,$A32&lt;23),HLOOKUP(N$29,$C$8:$N$10,2,FALSE),HLOOKUP(N$29,$C$8:$N$10,3,FALSE)))*'Historical 99 Scalers WD'!N7</f>
        <v>46.686642387121466</v>
      </c>
    </row>
    <row r="62" spans="1:14" x14ac:dyDescent="0.25">
      <c r="A62" s="2">
        <v>3</v>
      </c>
      <c r="C62" s="22">
        <f>IF(J4="East",(IF(AND($A33&gt;7,$A33&lt;24),HLOOKUP(C$29,$C$8:$N$10,2,FALSE),HLOOKUP(C$29,$C$8:$N$10,3,FALSE))),IF(AND($A33&gt;6,$A33&lt;23),HLOOKUP(C$29,$C$8:$N$10,2,FALSE),HLOOKUP(C$29,$C$8:$N$10,3,FALSE)))*'Historical 99 Scalers WD'!C8</f>
        <v>57.696765292400343</v>
      </c>
      <c r="D62" s="22">
        <f>IF(K4="East",(IF(AND($A33&gt;7,$A33&lt;24),HLOOKUP(D$29,$C$8:$N$10,2,FALSE),HLOOKUP(D$29,$C$8:$N$10,3,FALSE))),IF(AND($A33&gt;6,$A33&lt;23),HLOOKUP(D$29,$C$8:$N$10,2,FALSE),HLOOKUP(D$29,$C$8:$N$10,3,FALSE)))*'Historical 99 Scalers WD'!D8</f>
        <v>46.954550526581414</v>
      </c>
      <c r="E62" s="22">
        <f>IF(L4="East",(IF(AND($A33&gt;7,$A33&lt;24),HLOOKUP(E$29,$C$8:$N$10,2,FALSE),HLOOKUP(E$29,$C$8:$N$10,3,FALSE))),IF(AND($A33&gt;6,$A33&lt;23),HLOOKUP(E$29,$C$8:$N$10,2,FALSE),HLOOKUP(E$29,$C$8:$N$10,3,FALSE)))*'Historical 99 Scalers WD'!E8</f>
        <v>41.996001881284137</v>
      </c>
      <c r="F62" s="22">
        <f>IF(M4="East",(IF(AND($A33&gt;7,$A33&lt;24),HLOOKUP(F$29,$C$8:$N$10,2,FALSE),HLOOKUP(F$29,$C$8:$N$10,3,FALSE))),IF(AND($A33&gt;6,$A33&lt;23),HLOOKUP(F$29,$C$8:$N$10,2,FALSE),HLOOKUP(F$29,$C$8:$N$10,3,FALSE)))*'Historical 99 Scalers WD'!F8</f>
        <v>51.644612041237281</v>
      </c>
      <c r="G62" s="22">
        <f>IF(N4="East",(IF(AND($A33&gt;7,$A33&lt;24),HLOOKUP(G$29,$C$8:$N$10,2,FALSE),HLOOKUP(G$29,$C$8:$N$10,3,FALSE))),IF(AND($A33&gt;6,$A33&lt;23),HLOOKUP(G$29,$C$8:$N$10,2,FALSE),HLOOKUP(G$29,$C$8:$N$10,3,FALSE)))*'Historical 99 Scalers WD'!G8</f>
        <v>47.659631384519933</v>
      </c>
      <c r="H62" s="22">
        <f>IF(O4="East",(IF(AND($A33&gt;7,$A33&lt;24),HLOOKUP(H$29,$C$8:$N$10,2,FALSE),HLOOKUP(H$29,$C$8:$N$10,3,FALSE))),IF(AND($A33&gt;6,$A33&lt;23),HLOOKUP(H$29,$C$8:$N$10,2,FALSE),HLOOKUP(H$29,$C$8:$N$10,3,FALSE)))*'Historical 99 Scalers WD'!H8</f>
        <v>54.356290456149345</v>
      </c>
      <c r="I62" s="22">
        <f>IF(P4="East",(IF(AND($A33&gt;7,$A33&lt;24),HLOOKUP(I$29,$C$8:$N$10,2,FALSE),HLOOKUP(I$29,$C$8:$N$10,3,FALSE))),IF(AND($A33&gt;6,$A33&lt;23),HLOOKUP(I$29,$C$8:$N$10,2,FALSE),HLOOKUP(I$29,$C$8:$N$10,3,FALSE)))*'Historical 99 Scalers WD'!I8</f>
        <v>57.316256540036299</v>
      </c>
      <c r="J62" s="22">
        <f>IF(Q4="East",(IF(AND($A33&gt;7,$A33&lt;24),HLOOKUP(J$29,$C$8:$N$10,2,FALSE),HLOOKUP(J$29,$C$8:$N$10,3,FALSE))),IF(AND($A33&gt;6,$A33&lt;23),HLOOKUP(J$29,$C$8:$N$10,2,FALSE),HLOOKUP(J$29,$C$8:$N$10,3,FALSE)))*'Historical 99 Scalers WD'!J8</f>
        <v>67.356510280821709</v>
      </c>
      <c r="K62" s="22">
        <f>IF(R4="East",(IF(AND($A33&gt;7,$A33&lt;24),HLOOKUP(K$29,$C$8:$N$10,2,FALSE),HLOOKUP(K$29,$C$8:$N$10,3,FALSE))),IF(AND($A33&gt;6,$A33&lt;23),HLOOKUP(K$29,$C$8:$N$10,2,FALSE),HLOOKUP(K$29,$C$8:$N$10,3,FALSE)))*'Historical 99 Scalers WD'!K8</f>
        <v>55.294518804243012</v>
      </c>
      <c r="L62" s="22">
        <f>IF(S4="East",(IF(AND($A33&gt;7,$A33&lt;24),HLOOKUP(L$29,$C$8:$N$10,2,FALSE),HLOOKUP(L$29,$C$8:$N$10,3,FALSE))),IF(AND($A33&gt;6,$A33&lt;23),HLOOKUP(L$29,$C$8:$N$10,2,FALSE),HLOOKUP(L$29,$C$8:$N$10,3,FALSE)))*'Historical 99 Scalers WD'!L8</f>
        <v>45.808249413073725</v>
      </c>
      <c r="M62" s="22">
        <f>IF(T4="East",(IF(AND($A33&gt;7,$A33&lt;24),HLOOKUP(M$29,$C$8:$N$10,2,FALSE),HLOOKUP(M$29,$C$8:$N$10,3,FALSE))),IF(AND($A33&gt;6,$A33&lt;23),HLOOKUP(M$29,$C$8:$N$10,2,FALSE),HLOOKUP(M$29,$C$8:$N$10,3,FALSE)))*'Historical 99 Scalers WD'!M8</f>
        <v>45.980505934941441</v>
      </c>
      <c r="N62" s="22">
        <f>IF(U4="East",(IF(AND($A33&gt;7,$A33&lt;24),HLOOKUP(N$29,$C$8:$N$10,2,FALSE),HLOOKUP(N$29,$C$8:$N$10,3,FALSE))),IF(AND($A33&gt;6,$A33&lt;23),HLOOKUP(N$29,$C$8:$N$10,2,FALSE),HLOOKUP(N$29,$C$8:$N$10,3,FALSE)))*'Historical 99 Scalers WD'!N8</f>
        <v>45.371914032075004</v>
      </c>
    </row>
    <row r="63" spans="1:14" x14ac:dyDescent="0.25">
      <c r="A63" s="2">
        <v>4</v>
      </c>
      <c r="C63" s="22">
        <f>IF(J5="East",(IF(AND($A34&gt;7,$A34&lt;24),HLOOKUP(C$29,$C$8:$N$10,2,FALSE),HLOOKUP(C$29,$C$8:$N$10,3,FALSE))),IF(AND($A34&gt;6,$A34&lt;23),HLOOKUP(C$29,$C$8:$N$10,2,FALSE),HLOOKUP(C$29,$C$8:$N$10,3,FALSE)))*'Historical 99 Scalers WD'!C9</f>
        <v>59.660346682633907</v>
      </c>
      <c r="D63" s="22">
        <f>IF(K5="East",(IF(AND($A34&gt;7,$A34&lt;24),HLOOKUP(D$29,$C$8:$N$10,2,FALSE),HLOOKUP(D$29,$C$8:$N$10,3,FALSE))),IF(AND($A34&gt;6,$A34&lt;23),HLOOKUP(D$29,$C$8:$N$10,2,FALSE),HLOOKUP(D$29,$C$8:$N$10,3,FALSE)))*'Historical 99 Scalers WD'!D9</f>
        <v>47.100064147476274</v>
      </c>
      <c r="E63" s="22">
        <f>IF(L5="East",(IF(AND($A34&gt;7,$A34&lt;24),HLOOKUP(E$29,$C$8:$N$10,2,FALSE),HLOOKUP(E$29,$C$8:$N$10,3,FALSE))),IF(AND($A34&gt;6,$A34&lt;23),HLOOKUP(E$29,$C$8:$N$10,2,FALSE),HLOOKUP(E$29,$C$8:$N$10,3,FALSE)))*'Historical 99 Scalers WD'!E9</f>
        <v>41.73506808735339</v>
      </c>
      <c r="F63" s="22">
        <f>IF(M5="East",(IF(AND($A34&gt;7,$A34&lt;24),HLOOKUP(F$29,$C$8:$N$10,2,FALSE),HLOOKUP(F$29,$C$8:$N$10,3,FALSE))),IF(AND($A34&gt;6,$A34&lt;23),HLOOKUP(F$29,$C$8:$N$10,2,FALSE),HLOOKUP(F$29,$C$8:$N$10,3,FALSE)))*'Historical 99 Scalers WD'!F9</f>
        <v>52.916973266012597</v>
      </c>
      <c r="G63" s="22">
        <f>IF(N5="East",(IF(AND($A34&gt;7,$A34&lt;24),HLOOKUP(G$29,$C$8:$N$10,2,FALSE),HLOOKUP(G$29,$C$8:$N$10,3,FALSE))),IF(AND($A34&gt;6,$A34&lt;23),HLOOKUP(G$29,$C$8:$N$10,2,FALSE),HLOOKUP(G$29,$C$8:$N$10,3,FALSE)))*'Historical 99 Scalers WD'!G9</f>
        <v>44.977074592677283</v>
      </c>
      <c r="H63" s="22">
        <f>IF(O5="East",(IF(AND($A34&gt;7,$A34&lt;24),HLOOKUP(H$29,$C$8:$N$10,2,FALSE),HLOOKUP(H$29,$C$8:$N$10,3,FALSE))),IF(AND($A34&gt;6,$A34&lt;23),HLOOKUP(H$29,$C$8:$N$10,2,FALSE),HLOOKUP(H$29,$C$8:$N$10,3,FALSE)))*'Historical 99 Scalers WD'!H9</f>
        <v>48.810414009566223</v>
      </c>
      <c r="I63" s="22">
        <f>IF(P5="East",(IF(AND($A34&gt;7,$A34&lt;24),HLOOKUP(I$29,$C$8:$N$10,2,FALSE),HLOOKUP(I$29,$C$8:$N$10,3,FALSE))),IF(AND($A34&gt;6,$A34&lt;23),HLOOKUP(I$29,$C$8:$N$10,2,FALSE),HLOOKUP(I$29,$C$8:$N$10,3,FALSE)))*'Historical 99 Scalers WD'!I9</f>
        <v>58.536994634606486</v>
      </c>
      <c r="J63" s="22">
        <f>IF(Q5="East",(IF(AND($A34&gt;7,$A34&lt;24),HLOOKUP(J$29,$C$8:$N$10,2,FALSE),HLOOKUP(J$29,$C$8:$N$10,3,FALSE))),IF(AND($A34&gt;6,$A34&lt;23),HLOOKUP(J$29,$C$8:$N$10,2,FALSE),HLOOKUP(J$29,$C$8:$N$10,3,FALSE)))*'Historical 99 Scalers WD'!J9</f>
        <v>67.158001943122869</v>
      </c>
      <c r="K63" s="22">
        <f>IF(R5="East",(IF(AND($A34&gt;7,$A34&lt;24),HLOOKUP(K$29,$C$8:$N$10,2,FALSE),HLOOKUP(K$29,$C$8:$N$10,3,FALSE))),IF(AND($A34&gt;6,$A34&lt;23),HLOOKUP(K$29,$C$8:$N$10,2,FALSE),HLOOKUP(K$29,$C$8:$N$10,3,FALSE)))*'Historical 99 Scalers WD'!K9</f>
        <v>56.843849566055937</v>
      </c>
      <c r="L63" s="22">
        <f>IF(S5="East",(IF(AND($A34&gt;7,$A34&lt;24),HLOOKUP(L$29,$C$8:$N$10,2,FALSE),HLOOKUP(L$29,$C$8:$N$10,3,FALSE))),IF(AND($A34&gt;6,$A34&lt;23),HLOOKUP(L$29,$C$8:$N$10,2,FALSE),HLOOKUP(L$29,$C$8:$N$10,3,FALSE)))*'Historical 99 Scalers WD'!L9</f>
        <v>44.522401361625313</v>
      </c>
      <c r="M63" s="22">
        <f>IF(T5="East",(IF(AND($A34&gt;7,$A34&lt;24),HLOOKUP(M$29,$C$8:$N$10,2,FALSE),HLOOKUP(M$29,$C$8:$N$10,3,FALSE))),IF(AND($A34&gt;6,$A34&lt;23),HLOOKUP(M$29,$C$8:$N$10,2,FALSE),HLOOKUP(M$29,$C$8:$N$10,3,FALSE)))*'Historical 99 Scalers WD'!M9</f>
        <v>45.066474348587143</v>
      </c>
      <c r="N63" s="22">
        <f>IF(U5="East",(IF(AND($A34&gt;7,$A34&lt;24),HLOOKUP(N$29,$C$8:$N$10,2,FALSE),HLOOKUP(N$29,$C$8:$N$10,3,FALSE))),IF(AND($A34&gt;6,$A34&lt;23),HLOOKUP(N$29,$C$8:$N$10,2,FALSE),HLOOKUP(N$29,$C$8:$N$10,3,FALSE)))*'Historical 99 Scalers WD'!N9</f>
        <v>45.146988099368386</v>
      </c>
    </row>
    <row r="64" spans="1:14" x14ac:dyDescent="0.25">
      <c r="A64" s="2">
        <v>5</v>
      </c>
      <c r="C64" s="22">
        <f>IF(J6="East",(IF(AND($A35&gt;7,$A35&lt;24),HLOOKUP(C$29,$C$8:$N$10,2,FALSE),HLOOKUP(C$29,$C$8:$N$10,3,FALSE))),IF(AND($A35&gt;6,$A35&lt;23),HLOOKUP(C$29,$C$8:$N$10,2,FALSE),HLOOKUP(C$29,$C$8:$N$10,3,FALSE)))*'Historical 99 Scalers WD'!C10</f>
        <v>65.326408758249102</v>
      </c>
      <c r="D64" s="22">
        <f>IF(K6="East",(IF(AND($A35&gt;7,$A35&lt;24),HLOOKUP(D$29,$C$8:$N$10,2,FALSE),HLOOKUP(D$29,$C$8:$N$10,3,FALSE))),IF(AND($A35&gt;6,$A35&lt;23),HLOOKUP(D$29,$C$8:$N$10,2,FALSE),HLOOKUP(D$29,$C$8:$N$10,3,FALSE)))*'Historical 99 Scalers WD'!D10</f>
        <v>51.023984998183714</v>
      </c>
      <c r="E64" s="22">
        <f>IF(L6="East",(IF(AND($A35&gt;7,$A35&lt;24),HLOOKUP(E$29,$C$8:$N$10,2,FALSE),HLOOKUP(E$29,$C$8:$N$10,3,FALSE))),IF(AND($A35&gt;6,$A35&lt;23),HLOOKUP(E$29,$C$8:$N$10,2,FALSE),HLOOKUP(E$29,$C$8:$N$10,3,FALSE)))*'Historical 99 Scalers WD'!E10</f>
        <v>48.331255757142785</v>
      </c>
      <c r="F64" s="22">
        <f>IF(M6="East",(IF(AND($A35&gt;7,$A35&lt;24),HLOOKUP(F$29,$C$8:$N$10,2,FALSE),HLOOKUP(F$29,$C$8:$N$10,3,FALSE))),IF(AND($A35&gt;6,$A35&lt;23),HLOOKUP(F$29,$C$8:$N$10,2,FALSE),HLOOKUP(F$29,$C$8:$N$10,3,FALSE)))*'Historical 99 Scalers WD'!F10</f>
        <v>53.846456019690351</v>
      </c>
      <c r="G64" s="22">
        <f>IF(N6="East",(IF(AND($A35&gt;7,$A35&lt;24),HLOOKUP(G$29,$C$8:$N$10,2,FALSE),HLOOKUP(G$29,$C$8:$N$10,3,FALSE))),IF(AND($A35&gt;6,$A35&lt;23),HLOOKUP(G$29,$C$8:$N$10,2,FALSE),HLOOKUP(G$29,$C$8:$N$10,3,FALSE)))*'Historical 99 Scalers WD'!G10</f>
        <v>48.022520309263228</v>
      </c>
      <c r="H64" s="22">
        <f>IF(O6="East",(IF(AND($A35&gt;7,$A35&lt;24),HLOOKUP(H$29,$C$8:$N$10,2,FALSE),HLOOKUP(H$29,$C$8:$N$10,3,FALSE))),IF(AND($A35&gt;6,$A35&lt;23),HLOOKUP(H$29,$C$8:$N$10,2,FALSE),HLOOKUP(H$29,$C$8:$N$10,3,FALSE)))*'Historical 99 Scalers WD'!H10</f>
        <v>47.210914413419225</v>
      </c>
      <c r="I64" s="22">
        <f>IF(P6="East",(IF(AND($A35&gt;7,$A35&lt;24),HLOOKUP(I$29,$C$8:$N$10,2,FALSE),HLOOKUP(I$29,$C$8:$N$10,3,FALSE))),IF(AND($A35&gt;6,$A35&lt;23),HLOOKUP(I$29,$C$8:$N$10,2,FALSE),HLOOKUP(I$29,$C$8:$N$10,3,FALSE)))*'Historical 99 Scalers WD'!I10</f>
        <v>58.898388634397705</v>
      </c>
      <c r="J64" s="22">
        <f>IF(Q6="East",(IF(AND($A35&gt;7,$A35&lt;24),HLOOKUP(J$29,$C$8:$N$10,2,FALSE),HLOOKUP(J$29,$C$8:$N$10,3,FALSE))),IF(AND($A35&gt;6,$A35&lt;23),HLOOKUP(J$29,$C$8:$N$10,2,FALSE),HLOOKUP(J$29,$C$8:$N$10,3,FALSE)))*'Historical 99 Scalers WD'!J10</f>
        <v>68.930491790419794</v>
      </c>
      <c r="K64" s="22">
        <f>IF(R6="East",(IF(AND($A35&gt;7,$A35&lt;24),HLOOKUP(K$29,$C$8:$N$10,2,FALSE),HLOOKUP(K$29,$C$8:$N$10,3,FALSE))),IF(AND($A35&gt;6,$A35&lt;23),HLOOKUP(K$29,$C$8:$N$10,2,FALSE),HLOOKUP(K$29,$C$8:$N$10,3,FALSE)))*'Historical 99 Scalers WD'!K10</f>
        <v>58.29912439729992</v>
      </c>
      <c r="L64" s="22">
        <f>IF(S6="East",(IF(AND($A35&gt;7,$A35&lt;24),HLOOKUP(L$29,$C$8:$N$10,2,FALSE),HLOOKUP(L$29,$C$8:$N$10,3,FALSE))),IF(AND($A35&gt;6,$A35&lt;23),HLOOKUP(L$29,$C$8:$N$10,2,FALSE),HLOOKUP(L$29,$C$8:$N$10,3,FALSE)))*'Historical 99 Scalers WD'!L10</f>
        <v>46.723135733025927</v>
      </c>
      <c r="M64" s="22">
        <f>IF(T6="East",(IF(AND($A35&gt;7,$A35&lt;24),HLOOKUP(M$29,$C$8:$N$10,2,FALSE),HLOOKUP(M$29,$C$8:$N$10,3,FALSE))),IF(AND($A35&gt;6,$A35&lt;23),HLOOKUP(M$29,$C$8:$N$10,2,FALSE),HLOOKUP(M$29,$C$8:$N$10,3,FALSE)))*'Historical 99 Scalers WD'!M10</f>
        <v>47.928206749842978</v>
      </c>
      <c r="N64" s="22">
        <f>IF(U6="East",(IF(AND($A35&gt;7,$A35&lt;24),HLOOKUP(N$29,$C$8:$N$10,2,FALSE),HLOOKUP(N$29,$C$8:$N$10,3,FALSE))),IF(AND($A35&gt;6,$A35&lt;23),HLOOKUP(N$29,$C$8:$N$10,2,FALSE),HLOOKUP(N$29,$C$8:$N$10,3,FALSE)))*'Historical 99 Scalers WD'!N10</f>
        <v>46.968220632169178</v>
      </c>
    </row>
    <row r="65" spans="1:14" x14ac:dyDescent="0.25">
      <c r="A65" s="2">
        <v>6</v>
      </c>
      <c r="C65" s="22">
        <f>IF(J7="East",(IF(AND($A36&gt;7,$A36&lt;24),HLOOKUP(C$29,$C$8:$N$10,2,FALSE),HLOOKUP(C$29,$C$8:$N$10,3,FALSE))),IF(AND($A36&gt;6,$A36&lt;23),HLOOKUP(C$29,$C$8:$N$10,2,FALSE),HLOOKUP(C$29,$C$8:$N$10,3,FALSE)))*'Historical 99 Scalers WD'!C11</f>
        <v>78.061093372948875</v>
      </c>
      <c r="D65" s="22">
        <f>IF(K7="East",(IF(AND($A36&gt;7,$A36&lt;24),HLOOKUP(D$29,$C$8:$N$10,2,FALSE),HLOOKUP(D$29,$C$8:$N$10,3,FALSE))),IF(AND($A36&gt;6,$A36&lt;23),HLOOKUP(D$29,$C$8:$N$10,2,FALSE),HLOOKUP(D$29,$C$8:$N$10,3,FALSE)))*'Historical 99 Scalers WD'!D11</f>
        <v>63.364400101686627</v>
      </c>
      <c r="E65" s="22">
        <f>IF(L7="East",(IF(AND($A36&gt;7,$A36&lt;24),HLOOKUP(E$29,$C$8:$N$10,2,FALSE),HLOOKUP(E$29,$C$8:$N$10,3,FALSE))),IF(AND($A36&gt;6,$A36&lt;23),HLOOKUP(E$29,$C$8:$N$10,2,FALSE),HLOOKUP(E$29,$C$8:$N$10,3,FALSE)))*'Historical 99 Scalers WD'!E11</f>
        <v>54.837154269196816</v>
      </c>
      <c r="F65" s="22">
        <f>IF(M7="East",(IF(AND($A36&gt;7,$A36&lt;24),HLOOKUP(F$29,$C$8:$N$10,2,FALSE),HLOOKUP(F$29,$C$8:$N$10,3,FALSE))),IF(AND($A36&gt;6,$A36&lt;23),HLOOKUP(F$29,$C$8:$N$10,2,FALSE),HLOOKUP(F$29,$C$8:$N$10,3,FALSE)))*'Historical 99 Scalers WD'!F11</f>
        <v>61.341462179365479</v>
      </c>
      <c r="G65" s="22">
        <f>IF(N7="East",(IF(AND($A36&gt;7,$A36&lt;24),HLOOKUP(G$29,$C$8:$N$10,2,FALSE),HLOOKUP(G$29,$C$8:$N$10,3,FALSE))),IF(AND($A36&gt;6,$A36&lt;23),HLOOKUP(G$29,$C$8:$N$10,2,FALSE),HLOOKUP(G$29,$C$8:$N$10,3,FALSE)))*'Historical 99 Scalers WD'!G11</f>
        <v>58.979748568772301</v>
      </c>
      <c r="H65" s="22">
        <f>IF(O7="East",(IF(AND($A36&gt;7,$A36&lt;24),HLOOKUP(H$29,$C$8:$N$10,2,FALSE),HLOOKUP(H$29,$C$8:$N$10,3,FALSE))),IF(AND($A36&gt;6,$A36&lt;23),HLOOKUP(H$29,$C$8:$N$10,2,FALSE),HLOOKUP(H$29,$C$8:$N$10,3,FALSE)))*'Historical 99 Scalers WD'!H11</f>
        <v>46.300292910722725</v>
      </c>
      <c r="I65" s="22">
        <f>IF(P7="East",(IF(AND($A36&gt;7,$A36&lt;24),HLOOKUP(I$29,$C$8:$N$10,2,FALSE),HLOOKUP(I$29,$C$8:$N$10,3,FALSE))),IF(AND($A36&gt;6,$A36&lt;23),HLOOKUP(I$29,$C$8:$N$10,2,FALSE),HLOOKUP(I$29,$C$8:$N$10,3,FALSE)))*'Historical 99 Scalers WD'!I11</f>
        <v>58.525135307527179</v>
      </c>
      <c r="J65" s="22">
        <f>IF(Q7="East",(IF(AND($A36&gt;7,$A36&lt;24),HLOOKUP(J$29,$C$8:$N$10,2,FALSE),HLOOKUP(J$29,$C$8:$N$10,3,FALSE))),IF(AND($A36&gt;6,$A36&lt;23),HLOOKUP(J$29,$C$8:$N$10,2,FALSE),HLOOKUP(J$29,$C$8:$N$10,3,FALSE)))*'Historical 99 Scalers WD'!J11</f>
        <v>81.370025156360896</v>
      </c>
      <c r="K65" s="22">
        <f>IF(R7="East",(IF(AND($A36&gt;7,$A36&lt;24),HLOOKUP(K$29,$C$8:$N$10,2,FALSE),HLOOKUP(K$29,$C$8:$N$10,3,FALSE))),IF(AND($A36&gt;6,$A36&lt;23),HLOOKUP(K$29,$C$8:$N$10,2,FALSE),HLOOKUP(K$29,$C$8:$N$10,3,FALSE)))*'Historical 99 Scalers WD'!K11</f>
        <v>60.563132111861158</v>
      </c>
      <c r="L65" s="22">
        <f>IF(S7="East",(IF(AND($A36&gt;7,$A36&lt;24),HLOOKUP(L$29,$C$8:$N$10,2,FALSE),HLOOKUP(L$29,$C$8:$N$10,3,FALSE))),IF(AND($A36&gt;6,$A36&lt;23),HLOOKUP(L$29,$C$8:$N$10,2,FALSE),HLOOKUP(L$29,$C$8:$N$10,3,FALSE)))*'Historical 99 Scalers WD'!L11</f>
        <v>53.955812787442866</v>
      </c>
      <c r="M65" s="22">
        <f>IF(T7="East",(IF(AND($A36&gt;7,$A36&lt;24),HLOOKUP(M$29,$C$8:$N$10,2,FALSE),HLOOKUP(M$29,$C$8:$N$10,3,FALSE))),IF(AND($A36&gt;6,$A36&lt;23),HLOOKUP(M$29,$C$8:$N$10,2,FALSE),HLOOKUP(M$29,$C$8:$N$10,3,FALSE)))*'Historical 99 Scalers WD'!M11</f>
        <v>55.562455609093796</v>
      </c>
      <c r="N65" s="22">
        <f>IF(U7="East",(IF(AND($A36&gt;7,$A36&lt;24),HLOOKUP(N$29,$C$8:$N$10,2,FALSE),HLOOKUP(N$29,$C$8:$N$10,3,FALSE))),IF(AND($A36&gt;6,$A36&lt;23),HLOOKUP(N$29,$C$8:$N$10,2,FALSE),HLOOKUP(N$29,$C$8:$N$10,3,FALSE)))*'Historical 99 Scalers WD'!N11</f>
        <v>51.80467961668046</v>
      </c>
    </row>
    <row r="66" spans="1:14" x14ac:dyDescent="0.25">
      <c r="A66" s="2">
        <v>7</v>
      </c>
      <c r="C66" s="22">
        <f>IF(J8="East",(IF(AND($A37&gt;7,$A37&lt;24),HLOOKUP(C$29,$C$8:$N$10,2,FALSE),HLOOKUP(C$29,$C$8:$N$10,3,FALSE))),IF(AND($A37&gt;6,$A37&lt;23),HLOOKUP(C$29,$C$8:$N$10,2,FALSE),HLOOKUP(C$29,$C$8:$N$10,3,FALSE)))*'Historical 99 Scalers WD'!C12</f>
        <v>74.408968296233212</v>
      </c>
      <c r="D66" s="22">
        <f>IF(K8="East",(IF(AND($A37&gt;7,$A37&lt;24),HLOOKUP(D$29,$C$8:$N$10,2,FALSE),HLOOKUP(D$29,$C$8:$N$10,3,FALSE))),IF(AND($A37&gt;6,$A37&lt;23),HLOOKUP(D$29,$C$8:$N$10,2,FALSE),HLOOKUP(D$29,$C$8:$N$10,3,FALSE)))*'Historical 99 Scalers WD'!D12</f>
        <v>55.4540270145514</v>
      </c>
      <c r="E66" s="22">
        <f>IF(L8="East",(IF(AND($A37&gt;7,$A37&lt;24),HLOOKUP(E$29,$C$8:$N$10,2,FALSE),HLOOKUP(E$29,$C$8:$N$10,3,FALSE))),IF(AND($A37&gt;6,$A37&lt;23),HLOOKUP(E$29,$C$8:$N$10,2,FALSE),HLOOKUP(E$29,$C$8:$N$10,3,FALSE)))*'Historical 99 Scalers WD'!E12</f>
        <v>53.326801676052639</v>
      </c>
      <c r="F66" s="22">
        <f>IF(M8="East",(IF(AND($A37&gt;7,$A37&lt;24),HLOOKUP(F$29,$C$8:$N$10,2,FALSE),HLOOKUP(F$29,$C$8:$N$10,3,FALSE))),IF(AND($A37&gt;6,$A37&lt;23),HLOOKUP(F$29,$C$8:$N$10,2,FALSE),HLOOKUP(F$29,$C$8:$N$10,3,FALSE)))*'Historical 99 Scalers WD'!F12</f>
        <v>76.538628563476109</v>
      </c>
      <c r="G66" s="22">
        <f>IF(N8="East",(IF(AND($A37&gt;7,$A37&lt;24),HLOOKUP(G$29,$C$8:$N$10,2,FALSE),HLOOKUP(G$29,$C$8:$N$10,3,FALSE))),IF(AND($A37&gt;6,$A37&lt;23),HLOOKUP(G$29,$C$8:$N$10,2,FALSE),HLOOKUP(G$29,$C$8:$N$10,3,FALSE)))*'Historical 99 Scalers WD'!G12</f>
        <v>63.508269946929538</v>
      </c>
      <c r="H66" s="22">
        <f>IF(O8="East",(IF(AND($A37&gt;7,$A37&lt;24),HLOOKUP(H$29,$C$8:$N$10,2,FALSE),HLOOKUP(H$29,$C$8:$N$10,3,FALSE))),IF(AND($A37&gt;6,$A37&lt;23),HLOOKUP(H$29,$C$8:$N$10,2,FALSE),HLOOKUP(H$29,$C$8:$N$10,3,FALSE)))*'Historical 99 Scalers WD'!H12</f>
        <v>41.209329804303749</v>
      </c>
      <c r="I66" s="22">
        <f>IF(P8="East",(IF(AND($A37&gt;7,$A37&lt;24),HLOOKUP(I$29,$C$8:$N$10,2,FALSE),HLOOKUP(I$29,$C$8:$N$10,3,FALSE))),IF(AND($A37&gt;6,$A37&lt;23),HLOOKUP(I$29,$C$8:$N$10,2,FALSE),HLOOKUP(I$29,$C$8:$N$10,3,FALSE)))*'Historical 99 Scalers WD'!I12</f>
        <v>41.796882479632913</v>
      </c>
      <c r="J66" s="22">
        <f>IF(Q8="East",(IF(AND($A37&gt;7,$A37&lt;24),HLOOKUP(J$29,$C$8:$N$10,2,FALSE),HLOOKUP(J$29,$C$8:$N$10,3,FALSE))),IF(AND($A37&gt;6,$A37&lt;23),HLOOKUP(J$29,$C$8:$N$10,2,FALSE),HLOOKUP(J$29,$C$8:$N$10,3,FALSE)))*'Historical 99 Scalers WD'!J12</f>
        <v>66.125707993216452</v>
      </c>
      <c r="K66" s="22">
        <f>IF(R8="East",(IF(AND($A37&gt;7,$A37&lt;24),HLOOKUP(K$29,$C$8:$N$10,2,FALSE),HLOOKUP(K$29,$C$8:$N$10,3,FALSE))),IF(AND($A37&gt;6,$A37&lt;23),HLOOKUP(K$29,$C$8:$N$10,2,FALSE),HLOOKUP(K$29,$C$8:$N$10,3,FALSE)))*'Historical 99 Scalers WD'!K12</f>
        <v>64.31174177862448</v>
      </c>
      <c r="L66" s="22">
        <f>IF(S8="East",(IF(AND($A37&gt;7,$A37&lt;24),HLOOKUP(L$29,$C$8:$N$10,2,FALSE),HLOOKUP(L$29,$C$8:$N$10,3,FALSE))),IF(AND($A37&gt;6,$A37&lt;23),HLOOKUP(L$29,$C$8:$N$10,2,FALSE),HLOOKUP(L$29,$C$8:$N$10,3,FALSE)))*'Historical 99 Scalers WD'!L12</f>
        <v>56.335821097829061</v>
      </c>
      <c r="M66" s="22">
        <f>IF(T8="East",(IF(AND($A37&gt;7,$A37&lt;24),HLOOKUP(M$29,$C$8:$N$10,2,FALSE),HLOOKUP(M$29,$C$8:$N$10,3,FALSE))),IF(AND($A37&gt;6,$A37&lt;23),HLOOKUP(M$29,$C$8:$N$10,2,FALSE),HLOOKUP(M$29,$C$8:$N$10,3,FALSE)))*'Historical 99 Scalers WD'!M12</f>
        <v>68.319501834339022</v>
      </c>
      <c r="N66" s="22">
        <f>IF(U8="East",(IF(AND($A37&gt;7,$A37&lt;24),HLOOKUP(N$29,$C$8:$N$10,2,FALSE),HLOOKUP(N$29,$C$8:$N$10,3,FALSE))),IF(AND($A37&gt;6,$A37&lt;23),HLOOKUP(N$29,$C$8:$N$10,2,FALSE),HLOOKUP(N$29,$C$8:$N$10,3,FALSE)))*'Historical 99 Scalers WD'!N12</f>
        <v>72.946801848216666</v>
      </c>
    </row>
    <row r="67" spans="1:14" x14ac:dyDescent="0.25">
      <c r="A67" s="2">
        <v>8</v>
      </c>
      <c r="C67" s="22">
        <f>IF(J9="East",(IF(AND($A38&gt;7,$A38&lt;24),HLOOKUP(C$29,$C$8:$N$10,2,FALSE),HLOOKUP(C$29,$C$8:$N$10,3,FALSE))),IF(AND($A38&gt;6,$A38&lt;23),HLOOKUP(C$29,$C$8:$N$10,2,FALSE),HLOOKUP(C$29,$C$8:$N$10,3,FALSE)))*'Historical 99 Scalers WD'!C13</f>
        <v>78.267097776961393</v>
      </c>
      <c r="D67" s="22">
        <f>IF(K9="East",(IF(AND($A38&gt;7,$A38&lt;24),HLOOKUP(D$29,$C$8:$N$10,2,FALSE),HLOOKUP(D$29,$C$8:$N$10,3,FALSE))),IF(AND($A38&gt;6,$A38&lt;23),HLOOKUP(D$29,$C$8:$N$10,2,FALSE),HLOOKUP(D$29,$C$8:$N$10,3,FALSE)))*'Historical 99 Scalers WD'!D13</f>
        <v>59.445231837056156</v>
      </c>
      <c r="E67" s="22">
        <f>IF(L9="East",(IF(AND($A38&gt;7,$A38&lt;24),HLOOKUP(E$29,$C$8:$N$10,2,FALSE),HLOOKUP(E$29,$C$8:$N$10,3,FALSE))),IF(AND($A38&gt;6,$A38&lt;23),HLOOKUP(E$29,$C$8:$N$10,2,FALSE),HLOOKUP(E$29,$C$8:$N$10,3,FALSE)))*'Historical 99 Scalers WD'!E13</f>
        <v>57.315513615306344</v>
      </c>
      <c r="F67" s="22">
        <f>IF(M9="East",(IF(AND($A38&gt;7,$A38&lt;24),HLOOKUP(F$29,$C$8:$N$10,2,FALSE),HLOOKUP(F$29,$C$8:$N$10,3,FALSE))),IF(AND($A38&gt;6,$A38&lt;23),HLOOKUP(F$29,$C$8:$N$10,2,FALSE),HLOOKUP(F$29,$C$8:$N$10,3,FALSE)))*'Historical 99 Scalers WD'!F13</f>
        <v>86.39507937334065</v>
      </c>
      <c r="G67" s="22">
        <f>IF(N9="East",(IF(AND($A38&gt;7,$A38&lt;24),HLOOKUP(G$29,$C$8:$N$10,2,FALSE),HLOOKUP(G$29,$C$8:$N$10,3,FALSE))),IF(AND($A38&gt;6,$A38&lt;23),HLOOKUP(G$29,$C$8:$N$10,2,FALSE),HLOOKUP(G$29,$C$8:$N$10,3,FALSE)))*'Historical 99 Scalers WD'!G13</f>
        <v>75.959952086287387</v>
      </c>
      <c r="H67" s="22">
        <f>IF(O9="East",(IF(AND($A38&gt;7,$A38&lt;24),HLOOKUP(H$29,$C$8:$N$10,2,FALSE),HLOOKUP(H$29,$C$8:$N$10,3,FALSE))),IF(AND($A38&gt;6,$A38&lt;23),HLOOKUP(H$29,$C$8:$N$10,2,FALSE),HLOOKUP(H$29,$C$8:$N$10,3,FALSE)))*'Historical 99 Scalers WD'!H13</f>
        <v>64.969896930582422</v>
      </c>
      <c r="I67" s="22">
        <f>IF(P9="East",(IF(AND($A38&gt;7,$A38&lt;24),HLOOKUP(I$29,$C$8:$N$10,2,FALSE),HLOOKUP(I$29,$C$8:$N$10,3,FALSE))),IF(AND($A38&gt;6,$A38&lt;23),HLOOKUP(I$29,$C$8:$N$10,2,FALSE),HLOOKUP(I$29,$C$8:$N$10,3,FALSE)))*'Historical 99 Scalers WD'!I13</f>
        <v>61.115545433854244</v>
      </c>
      <c r="J67" s="22">
        <f>IF(Q9="East",(IF(AND($A38&gt;7,$A38&lt;24),HLOOKUP(J$29,$C$8:$N$10,2,FALSE),HLOOKUP(J$29,$C$8:$N$10,3,FALSE))),IF(AND($A38&gt;6,$A38&lt;23),HLOOKUP(J$29,$C$8:$N$10,2,FALSE),HLOOKUP(J$29,$C$8:$N$10,3,FALSE)))*'Historical 99 Scalers WD'!J13</f>
        <v>83.041473500543333</v>
      </c>
      <c r="K67" s="22">
        <f>IF(R9="East",(IF(AND($A38&gt;7,$A38&lt;24),HLOOKUP(K$29,$C$8:$N$10,2,FALSE),HLOOKUP(K$29,$C$8:$N$10,3,FALSE))),IF(AND($A38&gt;6,$A38&lt;23),HLOOKUP(K$29,$C$8:$N$10,2,FALSE),HLOOKUP(K$29,$C$8:$N$10,3,FALSE)))*'Historical 99 Scalers WD'!K13</f>
        <v>77.220304040505368</v>
      </c>
      <c r="L67" s="22">
        <f>IF(S9="East",(IF(AND($A38&gt;7,$A38&lt;24),HLOOKUP(L$29,$C$8:$N$10,2,FALSE),HLOOKUP(L$29,$C$8:$N$10,3,FALSE))),IF(AND($A38&gt;6,$A38&lt;23),HLOOKUP(L$29,$C$8:$N$10,2,FALSE),HLOOKUP(L$29,$C$8:$N$10,3,FALSE)))*'Historical 99 Scalers WD'!L13</f>
        <v>58.975150931511386</v>
      </c>
      <c r="M67" s="22">
        <f>IF(T9="East",(IF(AND($A38&gt;7,$A38&lt;24),HLOOKUP(M$29,$C$8:$N$10,2,FALSE),HLOOKUP(M$29,$C$8:$N$10,3,FALSE))),IF(AND($A38&gt;6,$A38&lt;23),HLOOKUP(M$29,$C$8:$N$10,2,FALSE),HLOOKUP(M$29,$C$8:$N$10,3,FALSE)))*'Historical 99 Scalers WD'!M13</f>
        <v>80.445064665029676</v>
      </c>
      <c r="N67" s="22">
        <f>IF(U9="East",(IF(AND($A38&gt;7,$A38&lt;24),HLOOKUP(N$29,$C$8:$N$10,2,FALSE),HLOOKUP(N$29,$C$8:$N$10,3,FALSE))),IF(AND($A38&gt;6,$A38&lt;23),HLOOKUP(N$29,$C$8:$N$10,2,FALSE),HLOOKUP(N$29,$C$8:$N$10,3,FALSE)))*'Historical 99 Scalers WD'!N13</f>
        <v>77.192514208525949</v>
      </c>
    </row>
    <row r="68" spans="1:14" x14ac:dyDescent="0.25">
      <c r="A68" s="2">
        <v>9</v>
      </c>
      <c r="C68" s="22">
        <f>IF(J10="East",(IF(AND($A39&gt;7,$A39&lt;24),HLOOKUP(C$29,$C$8:$N$10,2,FALSE),HLOOKUP(C$29,$C$8:$N$10,3,FALSE))),IF(AND($A39&gt;6,$A39&lt;23),HLOOKUP(C$29,$C$8:$N$10,2,FALSE),HLOOKUP(C$29,$C$8:$N$10,3,FALSE)))*'Historical 99 Scalers WD'!C14</f>
        <v>79.759247634826934</v>
      </c>
      <c r="D68" s="22">
        <f>IF(K10="East",(IF(AND($A39&gt;7,$A39&lt;24),HLOOKUP(D$29,$C$8:$N$10,2,FALSE),HLOOKUP(D$29,$C$8:$N$10,3,FALSE))),IF(AND($A39&gt;6,$A39&lt;23),HLOOKUP(D$29,$C$8:$N$10,2,FALSE),HLOOKUP(D$29,$C$8:$N$10,3,FALSE)))*'Historical 99 Scalers WD'!D14</f>
        <v>60.275240803963626</v>
      </c>
      <c r="E68" s="22">
        <f>IF(L10="East",(IF(AND($A39&gt;7,$A39&lt;24),HLOOKUP(E$29,$C$8:$N$10,2,FALSE),HLOOKUP(E$29,$C$8:$N$10,3,FALSE))),IF(AND($A39&gt;6,$A39&lt;23),HLOOKUP(E$29,$C$8:$N$10,2,FALSE),HLOOKUP(E$29,$C$8:$N$10,3,FALSE)))*'Historical 99 Scalers WD'!E14</f>
        <v>58.443421866691743</v>
      </c>
      <c r="F68" s="22">
        <f>IF(M10="East",(IF(AND($A39&gt;7,$A39&lt;24),HLOOKUP(F$29,$C$8:$N$10,2,FALSE),HLOOKUP(F$29,$C$8:$N$10,3,FALSE))),IF(AND($A39&gt;6,$A39&lt;23),HLOOKUP(F$29,$C$8:$N$10,2,FALSE),HLOOKUP(F$29,$C$8:$N$10,3,FALSE)))*'Historical 99 Scalers WD'!F14</f>
        <v>88.487417803797214</v>
      </c>
      <c r="G68" s="22">
        <f>IF(N10="East",(IF(AND($A39&gt;7,$A39&lt;24),HLOOKUP(G$29,$C$8:$N$10,2,FALSE),HLOOKUP(G$29,$C$8:$N$10,3,FALSE))),IF(AND($A39&gt;6,$A39&lt;23),HLOOKUP(G$29,$C$8:$N$10,2,FALSE),HLOOKUP(G$29,$C$8:$N$10,3,FALSE)))*'Historical 99 Scalers WD'!G14</f>
        <v>83.208537894964991</v>
      </c>
      <c r="H68" s="22">
        <f>IF(O10="East",(IF(AND($A39&gt;7,$A39&lt;24),HLOOKUP(H$29,$C$8:$N$10,2,FALSE),HLOOKUP(H$29,$C$8:$N$10,3,FALSE))),IF(AND($A39&gt;6,$A39&lt;23),HLOOKUP(H$29,$C$8:$N$10,2,FALSE),HLOOKUP(H$29,$C$8:$N$10,3,FALSE)))*'Historical 99 Scalers WD'!H14</f>
        <v>75.372104555751051</v>
      </c>
      <c r="I68" s="22">
        <f>IF(P10="East",(IF(AND($A39&gt;7,$A39&lt;24),HLOOKUP(I$29,$C$8:$N$10,2,FALSE),HLOOKUP(I$29,$C$8:$N$10,3,FALSE))),IF(AND($A39&gt;6,$A39&lt;23),HLOOKUP(I$29,$C$8:$N$10,2,FALSE),HLOOKUP(I$29,$C$8:$N$10,3,FALSE)))*'Historical 99 Scalers WD'!I14</f>
        <v>68.379146120378337</v>
      </c>
      <c r="J68" s="22">
        <f>IF(Q10="East",(IF(AND($A39&gt;7,$A39&lt;24),HLOOKUP(J$29,$C$8:$N$10,2,FALSE),HLOOKUP(J$29,$C$8:$N$10,3,FALSE))),IF(AND($A39&gt;6,$A39&lt;23),HLOOKUP(J$29,$C$8:$N$10,2,FALSE),HLOOKUP(J$29,$C$8:$N$10,3,FALSE)))*'Historical 99 Scalers WD'!J14</f>
        <v>88.543753251809079</v>
      </c>
      <c r="K68" s="22">
        <f>IF(R10="East",(IF(AND($A39&gt;7,$A39&lt;24),HLOOKUP(K$29,$C$8:$N$10,2,FALSE),HLOOKUP(K$29,$C$8:$N$10,3,FALSE))),IF(AND($A39&gt;6,$A39&lt;23),HLOOKUP(K$29,$C$8:$N$10,2,FALSE),HLOOKUP(K$29,$C$8:$N$10,3,FALSE)))*'Historical 99 Scalers WD'!K14</f>
        <v>90.914502707038395</v>
      </c>
      <c r="L68" s="22">
        <f>IF(S10="East",(IF(AND($A39&gt;7,$A39&lt;24),HLOOKUP(L$29,$C$8:$N$10,2,FALSE),HLOOKUP(L$29,$C$8:$N$10,3,FALSE))),IF(AND($A39&gt;6,$A39&lt;23),HLOOKUP(L$29,$C$8:$N$10,2,FALSE),HLOOKUP(L$29,$C$8:$N$10,3,FALSE)))*'Historical 99 Scalers WD'!L14</f>
        <v>66.803165221054414</v>
      </c>
      <c r="M68" s="22">
        <f>IF(T10="East",(IF(AND($A39&gt;7,$A39&lt;24),HLOOKUP(M$29,$C$8:$N$10,2,FALSE),HLOOKUP(M$29,$C$8:$N$10,3,FALSE))),IF(AND($A39&gt;6,$A39&lt;23),HLOOKUP(M$29,$C$8:$N$10,2,FALSE),HLOOKUP(M$29,$C$8:$N$10,3,FALSE)))*'Historical 99 Scalers WD'!M14</f>
        <v>80.261545661988777</v>
      </c>
      <c r="N68" s="22">
        <f>IF(U10="East",(IF(AND($A39&gt;7,$A39&lt;24),HLOOKUP(N$29,$C$8:$N$10,2,FALSE),HLOOKUP(N$29,$C$8:$N$10,3,FALSE))),IF(AND($A39&gt;6,$A39&lt;23),HLOOKUP(N$29,$C$8:$N$10,2,FALSE),HLOOKUP(N$29,$C$8:$N$10,3,FALSE)))*'Historical 99 Scalers WD'!N14</f>
        <v>78.061578889078433</v>
      </c>
    </row>
    <row r="69" spans="1:14" x14ac:dyDescent="0.25">
      <c r="A69" s="2">
        <v>10</v>
      </c>
      <c r="C69" s="22">
        <f>IF(J11="East",(IF(AND($A40&gt;7,$A40&lt;24),HLOOKUP(C$29,$C$8:$N$10,2,FALSE),HLOOKUP(C$29,$C$8:$N$10,3,FALSE))),IF(AND($A40&gt;6,$A40&lt;23),HLOOKUP(C$29,$C$8:$N$10,2,FALSE),HLOOKUP(C$29,$C$8:$N$10,3,FALSE)))*'Historical 99 Scalers WD'!C15</f>
        <v>80.699394613059042</v>
      </c>
      <c r="D69" s="22">
        <f>IF(K11="East",(IF(AND($A40&gt;7,$A40&lt;24),HLOOKUP(D$29,$C$8:$N$10,2,FALSE),HLOOKUP(D$29,$C$8:$N$10,3,FALSE))),IF(AND($A40&gt;6,$A40&lt;23),HLOOKUP(D$29,$C$8:$N$10,2,FALSE),HLOOKUP(D$29,$C$8:$N$10,3,FALSE)))*'Historical 99 Scalers WD'!D15</f>
        <v>59.923860269111543</v>
      </c>
      <c r="E69" s="22">
        <f>IF(L11="East",(IF(AND($A40&gt;7,$A40&lt;24),HLOOKUP(E$29,$C$8:$N$10,2,FALSE),HLOOKUP(E$29,$C$8:$N$10,3,FALSE))),IF(AND($A40&gt;6,$A40&lt;23),HLOOKUP(E$29,$C$8:$N$10,2,FALSE),HLOOKUP(E$29,$C$8:$N$10,3,FALSE)))*'Historical 99 Scalers WD'!E15</f>
        <v>60.635528111837061</v>
      </c>
      <c r="F69" s="22">
        <f>IF(M11="East",(IF(AND($A40&gt;7,$A40&lt;24),HLOOKUP(F$29,$C$8:$N$10,2,FALSE),HLOOKUP(F$29,$C$8:$N$10,3,FALSE))),IF(AND($A40&gt;6,$A40&lt;23),HLOOKUP(F$29,$C$8:$N$10,2,FALSE),HLOOKUP(F$29,$C$8:$N$10,3,FALSE)))*'Historical 99 Scalers WD'!F15</f>
        <v>90.761298542937197</v>
      </c>
      <c r="G69" s="22">
        <f>IF(N11="East",(IF(AND($A40&gt;7,$A40&lt;24),HLOOKUP(G$29,$C$8:$N$10,2,FALSE),HLOOKUP(G$29,$C$8:$N$10,3,FALSE))),IF(AND($A40&gt;6,$A40&lt;23),HLOOKUP(G$29,$C$8:$N$10,2,FALSE),HLOOKUP(G$29,$C$8:$N$10,3,FALSE)))*'Historical 99 Scalers WD'!G15</f>
        <v>86.756040239651952</v>
      </c>
      <c r="H69" s="22">
        <f>IF(O11="East",(IF(AND($A40&gt;7,$A40&lt;24),HLOOKUP(H$29,$C$8:$N$10,2,FALSE),HLOOKUP(H$29,$C$8:$N$10,3,FALSE))),IF(AND($A40&gt;6,$A40&lt;23),HLOOKUP(H$29,$C$8:$N$10,2,FALSE),HLOOKUP(H$29,$C$8:$N$10,3,FALSE)))*'Historical 99 Scalers WD'!H15</f>
        <v>89.328986406518624</v>
      </c>
      <c r="I69" s="22">
        <f>IF(P11="East",(IF(AND($A40&gt;7,$A40&lt;24),HLOOKUP(I$29,$C$8:$N$10,2,FALSE),HLOOKUP(I$29,$C$8:$N$10,3,FALSE))),IF(AND($A40&gt;6,$A40&lt;23),HLOOKUP(I$29,$C$8:$N$10,2,FALSE),HLOOKUP(I$29,$C$8:$N$10,3,FALSE)))*'Historical 99 Scalers WD'!I15</f>
        <v>77.939381388251235</v>
      </c>
      <c r="J69" s="22">
        <f>IF(Q11="East",(IF(AND($A40&gt;7,$A40&lt;24),HLOOKUP(J$29,$C$8:$N$10,2,FALSE),HLOOKUP(J$29,$C$8:$N$10,3,FALSE))),IF(AND($A40&gt;6,$A40&lt;23),HLOOKUP(J$29,$C$8:$N$10,2,FALSE),HLOOKUP(J$29,$C$8:$N$10,3,FALSE)))*'Historical 99 Scalers WD'!J15</f>
        <v>92.471577508023032</v>
      </c>
      <c r="K69" s="22">
        <f>IF(R11="East",(IF(AND($A40&gt;7,$A40&lt;24),HLOOKUP(K$29,$C$8:$N$10,2,FALSE),HLOOKUP(K$29,$C$8:$N$10,3,FALSE))),IF(AND($A40&gt;6,$A40&lt;23),HLOOKUP(K$29,$C$8:$N$10,2,FALSE),HLOOKUP(K$29,$C$8:$N$10,3,FALSE)))*'Historical 99 Scalers WD'!K15</f>
        <v>91.769068327651979</v>
      </c>
      <c r="L69" s="22">
        <f>IF(S11="East",(IF(AND($A40&gt;7,$A40&lt;24),HLOOKUP(L$29,$C$8:$N$10,2,FALSE),HLOOKUP(L$29,$C$8:$N$10,3,FALSE))),IF(AND($A40&gt;6,$A40&lt;23),HLOOKUP(L$29,$C$8:$N$10,2,FALSE),HLOOKUP(L$29,$C$8:$N$10,3,FALSE)))*'Historical 99 Scalers WD'!L15</f>
        <v>92.70111724948508</v>
      </c>
      <c r="M69" s="22">
        <f>IF(T11="East",(IF(AND($A40&gt;7,$A40&lt;24),HLOOKUP(M$29,$C$8:$N$10,2,FALSE),HLOOKUP(M$29,$C$8:$N$10,3,FALSE))),IF(AND($A40&gt;6,$A40&lt;23),HLOOKUP(M$29,$C$8:$N$10,2,FALSE),HLOOKUP(M$29,$C$8:$N$10,3,FALSE)))*'Historical 99 Scalers WD'!M15</f>
        <v>83.511926373900778</v>
      </c>
      <c r="N69" s="22">
        <f>IF(U11="East",(IF(AND($A40&gt;7,$A40&lt;24),HLOOKUP(N$29,$C$8:$N$10,2,FALSE),HLOOKUP(N$29,$C$8:$N$10,3,FALSE))),IF(AND($A40&gt;6,$A40&lt;23),HLOOKUP(N$29,$C$8:$N$10,2,FALSE),HLOOKUP(N$29,$C$8:$N$10,3,FALSE)))*'Historical 99 Scalers WD'!N15</f>
        <v>78.053374118528865</v>
      </c>
    </row>
    <row r="70" spans="1:14" x14ac:dyDescent="0.25">
      <c r="A70" s="2">
        <v>11</v>
      </c>
      <c r="C70" s="22">
        <f>IF(J12="East",(IF(AND($A41&gt;7,$A41&lt;24),HLOOKUP(C$29,$C$8:$N$10,2,FALSE),HLOOKUP(C$29,$C$8:$N$10,3,FALSE))),IF(AND($A41&gt;6,$A41&lt;23),HLOOKUP(C$29,$C$8:$N$10,2,FALSE),HLOOKUP(C$29,$C$8:$N$10,3,FALSE)))*'Historical 99 Scalers WD'!C16</f>
        <v>80.868440706416919</v>
      </c>
      <c r="D70" s="22">
        <f>IF(K12="East",(IF(AND($A41&gt;7,$A41&lt;24),HLOOKUP(D$29,$C$8:$N$10,2,FALSE),HLOOKUP(D$29,$C$8:$N$10,3,FALSE))),IF(AND($A41&gt;6,$A41&lt;23),HLOOKUP(D$29,$C$8:$N$10,2,FALSE),HLOOKUP(D$29,$C$8:$N$10,3,FALSE)))*'Historical 99 Scalers WD'!D16</f>
        <v>59.506555717340476</v>
      </c>
      <c r="E70" s="22">
        <f>IF(L12="East",(IF(AND($A41&gt;7,$A41&lt;24),HLOOKUP(E$29,$C$8:$N$10,2,FALSE),HLOOKUP(E$29,$C$8:$N$10,3,FALSE))),IF(AND($A41&gt;6,$A41&lt;23),HLOOKUP(E$29,$C$8:$N$10,2,FALSE),HLOOKUP(E$29,$C$8:$N$10,3,FALSE)))*'Historical 99 Scalers WD'!E16</f>
        <v>61.591830176774288</v>
      </c>
      <c r="F70" s="22">
        <f>IF(M12="East",(IF(AND($A41&gt;7,$A41&lt;24),HLOOKUP(F$29,$C$8:$N$10,2,FALSE),HLOOKUP(F$29,$C$8:$N$10,3,FALSE))),IF(AND($A41&gt;6,$A41&lt;23),HLOOKUP(F$29,$C$8:$N$10,2,FALSE),HLOOKUP(F$29,$C$8:$N$10,3,FALSE)))*'Historical 99 Scalers WD'!F16</f>
        <v>92.706727891439428</v>
      </c>
      <c r="G70" s="22">
        <f>IF(N12="East",(IF(AND($A41&gt;7,$A41&lt;24),HLOOKUP(G$29,$C$8:$N$10,2,FALSE),HLOOKUP(G$29,$C$8:$N$10,3,FALSE))),IF(AND($A41&gt;6,$A41&lt;23),HLOOKUP(G$29,$C$8:$N$10,2,FALSE),HLOOKUP(G$29,$C$8:$N$10,3,FALSE)))*'Historical 99 Scalers WD'!G16</f>
        <v>94.870294316092512</v>
      </c>
      <c r="H70" s="22">
        <f>IF(O12="East",(IF(AND($A41&gt;7,$A41&lt;24),HLOOKUP(H$29,$C$8:$N$10,2,FALSE),HLOOKUP(H$29,$C$8:$N$10,3,FALSE))),IF(AND($A41&gt;6,$A41&lt;23),HLOOKUP(H$29,$C$8:$N$10,2,FALSE),HLOOKUP(H$29,$C$8:$N$10,3,FALSE)))*'Historical 99 Scalers WD'!H16</f>
        <v>98.221790494924178</v>
      </c>
      <c r="I70" s="22">
        <f>IF(P12="East",(IF(AND($A41&gt;7,$A41&lt;24),HLOOKUP(I$29,$C$8:$N$10,2,FALSE),HLOOKUP(I$29,$C$8:$N$10,3,FALSE))),IF(AND($A41&gt;6,$A41&lt;23),HLOOKUP(I$29,$C$8:$N$10,2,FALSE),HLOOKUP(I$29,$C$8:$N$10,3,FALSE)))*'Historical 99 Scalers WD'!I16</f>
        <v>86.298643058882945</v>
      </c>
      <c r="J70" s="22">
        <f>IF(Q12="East",(IF(AND($A41&gt;7,$A41&lt;24),HLOOKUP(J$29,$C$8:$N$10,2,FALSE),HLOOKUP(J$29,$C$8:$N$10,3,FALSE))),IF(AND($A41&gt;6,$A41&lt;23),HLOOKUP(J$29,$C$8:$N$10,2,FALSE),HLOOKUP(J$29,$C$8:$N$10,3,FALSE)))*'Historical 99 Scalers WD'!J16</f>
        <v>92.053837805387332</v>
      </c>
      <c r="K70" s="22">
        <f>IF(R12="East",(IF(AND($A41&gt;7,$A41&lt;24),HLOOKUP(K$29,$C$8:$N$10,2,FALSE),HLOOKUP(K$29,$C$8:$N$10,3,FALSE))),IF(AND($A41&gt;6,$A41&lt;23),HLOOKUP(K$29,$C$8:$N$10,2,FALSE),HLOOKUP(K$29,$C$8:$N$10,3,FALSE)))*'Historical 99 Scalers WD'!K16</f>
        <v>88.173407108482124</v>
      </c>
      <c r="L70" s="22">
        <f>IF(S12="East",(IF(AND($A41&gt;7,$A41&lt;24),HLOOKUP(L$29,$C$8:$N$10,2,FALSE),HLOOKUP(L$29,$C$8:$N$10,3,FALSE))),IF(AND($A41&gt;6,$A41&lt;23),HLOOKUP(L$29,$C$8:$N$10,2,FALSE),HLOOKUP(L$29,$C$8:$N$10,3,FALSE)))*'Historical 99 Scalers WD'!L16</f>
        <v>74.82975680224628</v>
      </c>
      <c r="M70" s="22">
        <f>IF(T12="East",(IF(AND($A41&gt;7,$A41&lt;24),HLOOKUP(M$29,$C$8:$N$10,2,FALSE),HLOOKUP(M$29,$C$8:$N$10,3,FALSE))),IF(AND($A41&gt;6,$A41&lt;23),HLOOKUP(M$29,$C$8:$N$10,2,FALSE),HLOOKUP(M$29,$C$8:$N$10,3,FALSE)))*'Historical 99 Scalers WD'!M16</f>
        <v>84.162438198801823</v>
      </c>
      <c r="N70" s="22">
        <f>IF(U12="East",(IF(AND($A41&gt;7,$A41&lt;24),HLOOKUP(N$29,$C$8:$N$10,2,FALSE),HLOOKUP(N$29,$C$8:$N$10,3,FALSE))),IF(AND($A41&gt;6,$A41&lt;23),HLOOKUP(N$29,$C$8:$N$10,2,FALSE),HLOOKUP(N$29,$C$8:$N$10,3,FALSE)))*'Historical 99 Scalers WD'!N16</f>
        <v>77.210315630343274</v>
      </c>
    </row>
    <row r="71" spans="1:14" x14ac:dyDescent="0.25">
      <c r="A71" s="2">
        <v>12</v>
      </c>
      <c r="C71" s="22">
        <f>IF(J13="East",(IF(AND($A42&gt;7,$A42&lt;24),HLOOKUP(C$29,$C$8:$N$10,2,FALSE),HLOOKUP(C$29,$C$8:$N$10,3,FALSE))),IF(AND($A42&gt;6,$A42&lt;23),HLOOKUP(C$29,$C$8:$N$10,2,FALSE),HLOOKUP(C$29,$C$8:$N$10,3,FALSE)))*'Historical 99 Scalers WD'!C17</f>
        <v>78.256384030202028</v>
      </c>
      <c r="D71" s="22">
        <f>IF(K13="East",(IF(AND($A42&gt;7,$A42&lt;24),HLOOKUP(D$29,$C$8:$N$10,2,FALSE),HLOOKUP(D$29,$C$8:$N$10,3,FALSE))),IF(AND($A42&gt;6,$A42&lt;23),HLOOKUP(D$29,$C$8:$N$10,2,FALSE),HLOOKUP(D$29,$C$8:$N$10,3,FALSE)))*'Historical 99 Scalers WD'!D17</f>
        <v>58.855895704961867</v>
      </c>
      <c r="E71" s="22">
        <f>IF(L13="East",(IF(AND($A42&gt;7,$A42&lt;24),HLOOKUP(E$29,$C$8:$N$10,2,FALSE),HLOOKUP(E$29,$C$8:$N$10,3,FALSE))),IF(AND($A42&gt;6,$A42&lt;23),HLOOKUP(E$29,$C$8:$N$10,2,FALSE),HLOOKUP(E$29,$C$8:$N$10,3,FALSE)))*'Historical 99 Scalers WD'!E17</f>
        <v>60.676354925610624</v>
      </c>
      <c r="F71" s="22">
        <f>IF(M13="East",(IF(AND($A42&gt;7,$A42&lt;24),HLOOKUP(F$29,$C$8:$N$10,2,FALSE),HLOOKUP(F$29,$C$8:$N$10,3,FALSE))),IF(AND($A42&gt;6,$A42&lt;23),HLOOKUP(F$29,$C$8:$N$10,2,FALSE),HLOOKUP(F$29,$C$8:$N$10,3,FALSE)))*'Historical 99 Scalers WD'!F17</f>
        <v>93.231530367287391</v>
      </c>
      <c r="G71" s="22">
        <f>IF(N13="East",(IF(AND($A42&gt;7,$A42&lt;24),HLOOKUP(G$29,$C$8:$N$10,2,FALSE),HLOOKUP(G$29,$C$8:$N$10,3,FALSE))),IF(AND($A42&gt;6,$A42&lt;23),HLOOKUP(G$29,$C$8:$N$10,2,FALSE),HLOOKUP(G$29,$C$8:$N$10,3,FALSE)))*'Historical 99 Scalers WD'!G17</f>
        <v>96.05677277242583</v>
      </c>
      <c r="H71" s="22">
        <f>IF(O13="East",(IF(AND($A42&gt;7,$A42&lt;24),HLOOKUP(H$29,$C$8:$N$10,2,FALSE),HLOOKUP(H$29,$C$8:$N$10,3,FALSE))),IF(AND($A42&gt;6,$A42&lt;23),HLOOKUP(H$29,$C$8:$N$10,2,FALSE),HLOOKUP(H$29,$C$8:$N$10,3,FALSE)))*'Historical 99 Scalers WD'!H17</f>
        <v>102.12777104393722</v>
      </c>
      <c r="I71" s="22">
        <f>IF(P13="East",(IF(AND($A42&gt;7,$A42&lt;24),HLOOKUP(I$29,$C$8:$N$10,2,FALSE),HLOOKUP(I$29,$C$8:$N$10,3,FALSE))),IF(AND($A42&gt;6,$A42&lt;23),HLOOKUP(I$29,$C$8:$N$10,2,FALSE),HLOOKUP(I$29,$C$8:$N$10,3,FALSE)))*'Historical 99 Scalers WD'!I17</f>
        <v>93.314448779284859</v>
      </c>
      <c r="J71" s="22">
        <f>IF(Q13="East",(IF(AND($A42&gt;7,$A42&lt;24),HLOOKUP(J$29,$C$8:$N$10,2,FALSE),HLOOKUP(J$29,$C$8:$N$10,3,FALSE))),IF(AND($A42&gt;6,$A42&lt;23),HLOOKUP(J$29,$C$8:$N$10,2,FALSE),HLOOKUP(J$29,$C$8:$N$10,3,FALSE)))*'Historical 99 Scalers WD'!J17</f>
        <v>95.529854228340739</v>
      </c>
      <c r="K71" s="22">
        <f>IF(R13="East",(IF(AND($A42&gt;7,$A42&lt;24),HLOOKUP(K$29,$C$8:$N$10,2,FALSE),HLOOKUP(K$29,$C$8:$N$10,3,FALSE))),IF(AND($A42&gt;6,$A42&lt;23),HLOOKUP(K$29,$C$8:$N$10,2,FALSE),HLOOKUP(K$29,$C$8:$N$10,3,FALSE)))*'Historical 99 Scalers WD'!K17</f>
        <v>88.167148648987435</v>
      </c>
      <c r="L71" s="22">
        <f>IF(S13="East",(IF(AND($A42&gt;7,$A42&lt;24),HLOOKUP(L$29,$C$8:$N$10,2,FALSE),HLOOKUP(L$29,$C$8:$N$10,3,FALSE))),IF(AND($A42&gt;6,$A42&lt;23),HLOOKUP(L$29,$C$8:$N$10,2,FALSE),HLOOKUP(L$29,$C$8:$N$10,3,FALSE)))*'Historical 99 Scalers WD'!L17</f>
        <v>76.501209970318044</v>
      </c>
      <c r="M71" s="22">
        <f>IF(T13="East",(IF(AND($A42&gt;7,$A42&lt;24),HLOOKUP(M$29,$C$8:$N$10,2,FALSE),HLOOKUP(M$29,$C$8:$N$10,3,FALSE))),IF(AND($A42&gt;6,$A42&lt;23),HLOOKUP(M$29,$C$8:$N$10,2,FALSE),HLOOKUP(M$29,$C$8:$N$10,3,FALSE)))*'Historical 99 Scalers WD'!M17</f>
        <v>78.3692195816636</v>
      </c>
      <c r="N71" s="22">
        <f>IF(U13="East",(IF(AND($A42&gt;7,$A42&lt;24),HLOOKUP(N$29,$C$8:$N$10,2,FALSE),HLOOKUP(N$29,$C$8:$N$10,3,FALSE))),IF(AND($A42&gt;6,$A42&lt;23),HLOOKUP(N$29,$C$8:$N$10,2,FALSE),HLOOKUP(N$29,$C$8:$N$10,3,FALSE)))*'Historical 99 Scalers WD'!N17</f>
        <v>74.605099524443347</v>
      </c>
    </row>
    <row r="72" spans="1:14" x14ac:dyDescent="0.25">
      <c r="A72" s="2">
        <v>13</v>
      </c>
      <c r="C72" s="22">
        <f>IF(J14="East",(IF(AND($A43&gt;7,$A43&lt;24),HLOOKUP(C$29,$C$8:$N$10,2,FALSE),HLOOKUP(C$29,$C$8:$N$10,3,FALSE))),IF(AND($A43&gt;6,$A43&lt;23),HLOOKUP(C$29,$C$8:$N$10,2,FALSE),HLOOKUP(C$29,$C$8:$N$10,3,FALSE)))*'Historical 99 Scalers WD'!C18</f>
        <v>77.268106832061505</v>
      </c>
      <c r="D72" s="22">
        <f>IF(K14="East",(IF(AND($A43&gt;7,$A43&lt;24),HLOOKUP(D$29,$C$8:$N$10,2,FALSE),HLOOKUP(D$29,$C$8:$N$10,3,FALSE))),IF(AND($A43&gt;6,$A43&lt;23),HLOOKUP(D$29,$C$8:$N$10,2,FALSE),HLOOKUP(D$29,$C$8:$N$10,3,FALSE)))*'Historical 99 Scalers WD'!D18</f>
        <v>58.570924005350534</v>
      </c>
      <c r="E72" s="22">
        <f>IF(L14="East",(IF(AND($A43&gt;7,$A43&lt;24),HLOOKUP(E$29,$C$8:$N$10,2,FALSE),HLOOKUP(E$29,$C$8:$N$10,3,FALSE))),IF(AND($A43&gt;6,$A43&lt;23),HLOOKUP(E$29,$C$8:$N$10,2,FALSE),HLOOKUP(E$29,$C$8:$N$10,3,FALSE)))*'Historical 99 Scalers WD'!E18</f>
        <v>60.242806966212171</v>
      </c>
      <c r="F72" s="22">
        <f>IF(M14="East",(IF(AND($A43&gt;7,$A43&lt;24),HLOOKUP(F$29,$C$8:$N$10,2,FALSE),HLOOKUP(F$29,$C$8:$N$10,3,FALSE))),IF(AND($A43&gt;6,$A43&lt;23),HLOOKUP(F$29,$C$8:$N$10,2,FALSE),HLOOKUP(F$29,$C$8:$N$10,3,FALSE)))*'Historical 99 Scalers WD'!F18</f>
        <v>93.187643222627074</v>
      </c>
      <c r="G72" s="22">
        <f>IF(N14="East",(IF(AND($A43&gt;7,$A43&lt;24),HLOOKUP(G$29,$C$8:$N$10,2,FALSE),HLOOKUP(G$29,$C$8:$N$10,3,FALSE))),IF(AND($A43&gt;6,$A43&lt;23),HLOOKUP(G$29,$C$8:$N$10,2,FALSE),HLOOKUP(G$29,$C$8:$N$10,3,FALSE)))*'Historical 99 Scalers WD'!G18</f>
        <v>95.909801262397352</v>
      </c>
      <c r="H72" s="22">
        <f>IF(O14="East",(IF(AND($A43&gt;7,$A43&lt;24),HLOOKUP(H$29,$C$8:$N$10,2,FALSE),HLOOKUP(H$29,$C$8:$N$10,3,FALSE))),IF(AND($A43&gt;6,$A43&lt;23),HLOOKUP(H$29,$C$8:$N$10,2,FALSE),HLOOKUP(H$29,$C$8:$N$10,3,FALSE)))*'Historical 99 Scalers WD'!H18</f>
        <v>107.56176197704102</v>
      </c>
      <c r="I72" s="22">
        <f>IF(P14="East",(IF(AND($A43&gt;7,$A43&lt;24),HLOOKUP(I$29,$C$8:$N$10,2,FALSE),HLOOKUP(I$29,$C$8:$N$10,3,FALSE))),IF(AND($A43&gt;6,$A43&lt;23),HLOOKUP(I$29,$C$8:$N$10,2,FALSE),HLOOKUP(I$29,$C$8:$N$10,3,FALSE)))*'Historical 99 Scalers WD'!I18</f>
        <v>108.14435338662443</v>
      </c>
      <c r="J72" s="22">
        <f>IF(Q14="East",(IF(AND($A43&gt;7,$A43&lt;24),HLOOKUP(J$29,$C$8:$N$10,2,FALSE),HLOOKUP(J$29,$C$8:$N$10,3,FALSE))),IF(AND($A43&gt;6,$A43&lt;23),HLOOKUP(J$29,$C$8:$N$10,2,FALSE),HLOOKUP(J$29,$C$8:$N$10,3,FALSE)))*'Historical 99 Scalers WD'!J18</f>
        <v>102.50269550902013</v>
      </c>
      <c r="K72" s="22">
        <f>IF(R14="East",(IF(AND($A43&gt;7,$A43&lt;24),HLOOKUP(K$29,$C$8:$N$10,2,FALSE),HLOOKUP(K$29,$C$8:$N$10,3,FALSE))),IF(AND($A43&gt;6,$A43&lt;23),HLOOKUP(K$29,$C$8:$N$10,2,FALSE),HLOOKUP(K$29,$C$8:$N$10,3,FALSE)))*'Historical 99 Scalers WD'!K18</f>
        <v>89.668043162221849</v>
      </c>
      <c r="L72" s="22">
        <f>IF(S14="East",(IF(AND($A43&gt;7,$A43&lt;24),HLOOKUP(L$29,$C$8:$N$10,2,FALSE),HLOOKUP(L$29,$C$8:$N$10,3,FALSE))),IF(AND($A43&gt;6,$A43&lt;23),HLOOKUP(L$29,$C$8:$N$10,2,FALSE),HLOOKUP(L$29,$C$8:$N$10,3,FALSE)))*'Historical 99 Scalers WD'!L18</f>
        <v>76.880702975216678</v>
      </c>
      <c r="M72" s="22">
        <f>IF(T14="East",(IF(AND($A43&gt;7,$A43&lt;24),HLOOKUP(M$29,$C$8:$N$10,2,FALSE),HLOOKUP(M$29,$C$8:$N$10,3,FALSE))),IF(AND($A43&gt;6,$A43&lt;23),HLOOKUP(M$29,$C$8:$N$10,2,FALSE),HLOOKUP(M$29,$C$8:$N$10,3,FALSE)))*'Historical 99 Scalers WD'!M18</f>
        <v>76.565928235981687</v>
      </c>
      <c r="N72" s="22">
        <f>IF(U14="East",(IF(AND($A43&gt;7,$A43&lt;24),HLOOKUP(N$29,$C$8:$N$10,2,FALSE),HLOOKUP(N$29,$C$8:$N$10,3,FALSE))),IF(AND($A43&gt;6,$A43&lt;23),HLOOKUP(N$29,$C$8:$N$10,2,FALSE),HLOOKUP(N$29,$C$8:$N$10,3,FALSE)))*'Historical 99 Scalers WD'!N18</f>
        <v>73.549907426268092</v>
      </c>
    </row>
    <row r="73" spans="1:14" x14ac:dyDescent="0.25">
      <c r="A73" s="2">
        <v>14</v>
      </c>
      <c r="C73" s="22">
        <f>IF(J15="East",(IF(AND($A44&gt;7,$A44&lt;24),HLOOKUP(C$29,$C$8:$N$10,2,FALSE),HLOOKUP(C$29,$C$8:$N$10,3,FALSE))),IF(AND($A44&gt;6,$A44&lt;23),HLOOKUP(C$29,$C$8:$N$10,2,FALSE),HLOOKUP(C$29,$C$8:$N$10,3,FALSE)))*'Historical 99 Scalers WD'!C19</f>
        <v>76.032132330472649</v>
      </c>
      <c r="D73" s="22">
        <f>IF(K15="East",(IF(AND($A44&gt;7,$A44&lt;24),HLOOKUP(D$29,$C$8:$N$10,2,FALSE),HLOOKUP(D$29,$C$8:$N$10,3,FALSE))),IF(AND($A44&gt;6,$A44&lt;23),HLOOKUP(D$29,$C$8:$N$10,2,FALSE),HLOOKUP(D$29,$C$8:$N$10,3,FALSE)))*'Historical 99 Scalers WD'!D19</f>
        <v>57.674506203202291</v>
      </c>
      <c r="E73" s="22">
        <f>IF(L15="East",(IF(AND($A44&gt;7,$A44&lt;24),HLOOKUP(E$29,$C$8:$N$10,2,FALSE),HLOOKUP(E$29,$C$8:$N$10,3,FALSE))),IF(AND($A44&gt;6,$A44&lt;23),HLOOKUP(E$29,$C$8:$N$10,2,FALSE),HLOOKUP(E$29,$C$8:$N$10,3,FALSE)))*'Historical 99 Scalers WD'!E19</f>
        <v>59.500273587489794</v>
      </c>
      <c r="F73" s="22">
        <f>IF(M15="East",(IF(AND($A44&gt;7,$A44&lt;24),HLOOKUP(F$29,$C$8:$N$10,2,FALSE),HLOOKUP(F$29,$C$8:$N$10,3,FALSE))),IF(AND($A44&gt;6,$A44&lt;23),HLOOKUP(F$29,$C$8:$N$10,2,FALSE),HLOOKUP(F$29,$C$8:$N$10,3,FALSE)))*'Historical 99 Scalers WD'!F19</f>
        <v>93.316270174034344</v>
      </c>
      <c r="G73" s="22">
        <f>IF(N15="East",(IF(AND($A44&gt;7,$A44&lt;24),HLOOKUP(G$29,$C$8:$N$10,2,FALSE),HLOOKUP(G$29,$C$8:$N$10,3,FALSE))),IF(AND($A44&gt;6,$A44&lt;23),HLOOKUP(G$29,$C$8:$N$10,2,FALSE),HLOOKUP(G$29,$C$8:$N$10,3,FALSE)))*'Historical 99 Scalers WD'!G19</f>
        <v>98.672677485480051</v>
      </c>
      <c r="H73" s="22">
        <f>IF(O15="East",(IF(AND($A44&gt;7,$A44&lt;24),HLOOKUP(H$29,$C$8:$N$10,2,FALSE),HLOOKUP(H$29,$C$8:$N$10,3,FALSE))),IF(AND($A44&gt;6,$A44&lt;23),HLOOKUP(H$29,$C$8:$N$10,2,FALSE),HLOOKUP(H$29,$C$8:$N$10,3,FALSE)))*'Historical 99 Scalers WD'!H19</f>
        <v>116.60726533784394</v>
      </c>
      <c r="I73" s="22">
        <f>IF(P15="East",(IF(AND($A44&gt;7,$A44&lt;24),HLOOKUP(I$29,$C$8:$N$10,2,FALSE),HLOOKUP(I$29,$C$8:$N$10,3,FALSE))),IF(AND($A44&gt;6,$A44&lt;23),HLOOKUP(I$29,$C$8:$N$10,2,FALSE),HLOOKUP(I$29,$C$8:$N$10,3,FALSE)))*'Historical 99 Scalers WD'!I19</f>
        <v>126.53397081911859</v>
      </c>
      <c r="J73" s="22">
        <f>IF(Q15="East",(IF(AND($A44&gt;7,$A44&lt;24),HLOOKUP(J$29,$C$8:$N$10,2,FALSE),HLOOKUP(J$29,$C$8:$N$10,3,FALSE))),IF(AND($A44&gt;6,$A44&lt;23),HLOOKUP(J$29,$C$8:$N$10,2,FALSE),HLOOKUP(J$29,$C$8:$N$10,3,FALSE)))*'Historical 99 Scalers WD'!J19</f>
        <v>127.53285144776356</v>
      </c>
      <c r="K73" s="22">
        <f>IF(R15="East",(IF(AND($A44&gt;7,$A44&lt;24),HLOOKUP(K$29,$C$8:$N$10,2,FALSE),HLOOKUP(K$29,$C$8:$N$10,3,FALSE))),IF(AND($A44&gt;6,$A44&lt;23),HLOOKUP(K$29,$C$8:$N$10,2,FALSE),HLOOKUP(K$29,$C$8:$N$10,3,FALSE)))*'Historical 99 Scalers WD'!K19</f>
        <v>93.499794778925292</v>
      </c>
      <c r="L73" s="22">
        <f>IF(S15="East",(IF(AND($A44&gt;7,$A44&lt;24),HLOOKUP(L$29,$C$8:$N$10,2,FALSE),HLOOKUP(L$29,$C$8:$N$10,3,FALSE))),IF(AND($A44&gt;6,$A44&lt;23),HLOOKUP(L$29,$C$8:$N$10,2,FALSE),HLOOKUP(L$29,$C$8:$N$10,3,FALSE)))*'Historical 99 Scalers WD'!L19</f>
        <v>76.757598448373855</v>
      </c>
      <c r="M73" s="22">
        <f>IF(T15="East",(IF(AND($A44&gt;7,$A44&lt;24),HLOOKUP(M$29,$C$8:$N$10,2,FALSE),HLOOKUP(M$29,$C$8:$N$10,3,FALSE))),IF(AND($A44&gt;6,$A44&lt;23),HLOOKUP(M$29,$C$8:$N$10,2,FALSE),HLOOKUP(M$29,$C$8:$N$10,3,FALSE)))*'Historical 99 Scalers WD'!M19</f>
        <v>77.654069842256362</v>
      </c>
      <c r="N73" s="22">
        <f>IF(U15="East",(IF(AND($A44&gt;7,$A44&lt;24),HLOOKUP(N$29,$C$8:$N$10,2,FALSE),HLOOKUP(N$29,$C$8:$N$10,3,FALSE))),IF(AND($A44&gt;6,$A44&lt;23),HLOOKUP(N$29,$C$8:$N$10,2,FALSE),HLOOKUP(N$29,$C$8:$N$10,3,FALSE)))*'Historical 99 Scalers WD'!N19</f>
        <v>72.194655147995206</v>
      </c>
    </row>
    <row r="74" spans="1:14" x14ac:dyDescent="0.25">
      <c r="A74" s="2">
        <v>15</v>
      </c>
      <c r="C74" s="22">
        <f>IF(J16="East",(IF(AND($A45&gt;7,$A45&lt;24),HLOOKUP(C$29,$C$8:$N$10,2,FALSE),HLOOKUP(C$29,$C$8:$N$10,3,FALSE))),IF(AND($A45&gt;6,$A45&lt;23),HLOOKUP(C$29,$C$8:$N$10,2,FALSE),HLOOKUP(C$29,$C$8:$N$10,3,FALSE)))*'Historical 99 Scalers WD'!C20</f>
        <v>74.602594462754126</v>
      </c>
      <c r="D74" s="22">
        <f>IF(K16="East",(IF(AND($A45&gt;7,$A45&lt;24),HLOOKUP(D$29,$C$8:$N$10,2,FALSE),HLOOKUP(D$29,$C$8:$N$10,3,FALSE))),IF(AND($A45&gt;6,$A45&lt;23),HLOOKUP(D$29,$C$8:$N$10,2,FALSE),HLOOKUP(D$29,$C$8:$N$10,3,FALSE)))*'Historical 99 Scalers WD'!D20</f>
        <v>56.442424999703761</v>
      </c>
      <c r="E74" s="22">
        <f>IF(L16="East",(IF(AND($A45&gt;7,$A45&lt;24),HLOOKUP(E$29,$C$8:$N$10,2,FALSE),HLOOKUP(E$29,$C$8:$N$10,3,FALSE))),IF(AND($A45&gt;6,$A45&lt;23),HLOOKUP(E$29,$C$8:$N$10,2,FALSE),HLOOKUP(E$29,$C$8:$N$10,3,FALSE)))*'Historical 99 Scalers WD'!E20</f>
        <v>57.850377285767593</v>
      </c>
      <c r="F74" s="22">
        <f>IF(M16="East",(IF(AND($A45&gt;7,$A45&lt;24),HLOOKUP(F$29,$C$8:$N$10,2,FALSE),HLOOKUP(F$29,$C$8:$N$10,3,FALSE))),IF(AND($A45&gt;6,$A45&lt;23),HLOOKUP(F$29,$C$8:$N$10,2,FALSE),HLOOKUP(F$29,$C$8:$N$10,3,FALSE)))*'Historical 99 Scalers WD'!F20</f>
        <v>92.34919813266815</v>
      </c>
      <c r="G74" s="22">
        <f>IF(N16="East",(IF(AND($A45&gt;7,$A45&lt;24),HLOOKUP(G$29,$C$8:$N$10,2,FALSE),HLOOKUP(G$29,$C$8:$N$10,3,FALSE))),IF(AND($A45&gt;6,$A45&lt;23),HLOOKUP(G$29,$C$8:$N$10,2,FALSE),HLOOKUP(G$29,$C$8:$N$10,3,FALSE)))*'Historical 99 Scalers WD'!G20</f>
        <v>98.432873715450526</v>
      </c>
      <c r="H74" s="22">
        <f>IF(O16="East",(IF(AND($A45&gt;7,$A45&lt;24),HLOOKUP(H$29,$C$8:$N$10,2,FALSE),HLOOKUP(H$29,$C$8:$N$10,3,FALSE))),IF(AND($A45&gt;6,$A45&lt;23),HLOOKUP(H$29,$C$8:$N$10,2,FALSE),HLOOKUP(H$29,$C$8:$N$10,3,FALSE)))*'Historical 99 Scalers WD'!H20</f>
        <v>126.66022708724311</v>
      </c>
      <c r="I74" s="22">
        <f>IF(P16="East",(IF(AND($A45&gt;7,$A45&lt;24),HLOOKUP(I$29,$C$8:$N$10,2,FALSE),HLOOKUP(I$29,$C$8:$N$10,3,FALSE))),IF(AND($A45&gt;6,$A45&lt;23),HLOOKUP(I$29,$C$8:$N$10,2,FALSE),HLOOKUP(I$29,$C$8:$N$10,3,FALSE)))*'Historical 99 Scalers WD'!I20</f>
        <v>143.8189887122218</v>
      </c>
      <c r="J74" s="22">
        <f>IF(Q16="East",(IF(AND($A45&gt;7,$A45&lt;24),HLOOKUP(J$29,$C$8:$N$10,2,FALSE),HLOOKUP(J$29,$C$8:$N$10,3,FALSE))),IF(AND($A45&gt;6,$A45&lt;23),HLOOKUP(J$29,$C$8:$N$10,2,FALSE),HLOOKUP(J$29,$C$8:$N$10,3,FALSE)))*'Historical 99 Scalers WD'!J20</f>
        <v>154.35560562747966</v>
      </c>
      <c r="K74" s="22">
        <f>IF(R16="East",(IF(AND($A45&gt;7,$A45&lt;24),HLOOKUP(K$29,$C$8:$N$10,2,FALSE),HLOOKUP(K$29,$C$8:$N$10,3,FALSE))),IF(AND($A45&gt;6,$A45&lt;23),HLOOKUP(K$29,$C$8:$N$10,2,FALSE),HLOOKUP(K$29,$C$8:$N$10,3,FALSE)))*'Historical 99 Scalers WD'!K20</f>
        <v>98.675109973430978</v>
      </c>
      <c r="L74" s="22">
        <f>IF(S16="East",(IF(AND($A45&gt;7,$A45&lt;24),HLOOKUP(L$29,$C$8:$N$10,2,FALSE),HLOOKUP(L$29,$C$8:$N$10,3,FALSE))),IF(AND($A45&gt;6,$A45&lt;23),HLOOKUP(L$29,$C$8:$N$10,2,FALSE),HLOOKUP(L$29,$C$8:$N$10,3,FALSE)))*'Historical 99 Scalers WD'!L20</f>
        <v>81.020971381543788</v>
      </c>
      <c r="M74" s="22">
        <f>IF(T16="East",(IF(AND($A45&gt;7,$A45&lt;24),HLOOKUP(M$29,$C$8:$N$10,2,FALSE),HLOOKUP(M$29,$C$8:$N$10,3,FALSE))),IF(AND($A45&gt;6,$A45&lt;23),HLOOKUP(M$29,$C$8:$N$10,2,FALSE),HLOOKUP(M$29,$C$8:$N$10,3,FALSE)))*'Historical 99 Scalers WD'!M20</f>
        <v>74.259269481310156</v>
      </c>
      <c r="N74" s="22">
        <f>IF(U16="East",(IF(AND($A45&gt;7,$A45&lt;24),HLOOKUP(N$29,$C$8:$N$10,2,FALSE),HLOOKUP(N$29,$C$8:$N$10,3,FALSE))),IF(AND($A45&gt;6,$A45&lt;23),HLOOKUP(N$29,$C$8:$N$10,2,FALSE),HLOOKUP(N$29,$C$8:$N$10,3,FALSE)))*'Historical 99 Scalers WD'!N20</f>
        <v>70.988663762532113</v>
      </c>
    </row>
    <row r="75" spans="1:14" x14ac:dyDescent="0.25">
      <c r="A75" s="2">
        <v>16</v>
      </c>
      <c r="C75" s="22">
        <f>IF(J17="East",(IF(AND($A46&gt;7,$A46&lt;24),HLOOKUP(C$29,$C$8:$N$10,2,FALSE),HLOOKUP(C$29,$C$8:$N$10,3,FALSE))),IF(AND($A46&gt;6,$A46&lt;23),HLOOKUP(C$29,$C$8:$N$10,2,FALSE),HLOOKUP(C$29,$C$8:$N$10,3,FALSE)))*'Historical 99 Scalers WD'!C21</f>
        <v>72.813725315975091</v>
      </c>
      <c r="D75" s="22">
        <f>IF(K17="East",(IF(AND($A46&gt;7,$A46&lt;24),HLOOKUP(D$29,$C$8:$N$10,2,FALSE),HLOOKUP(D$29,$C$8:$N$10,3,FALSE))),IF(AND($A46&gt;6,$A46&lt;23),HLOOKUP(D$29,$C$8:$N$10,2,FALSE),HLOOKUP(D$29,$C$8:$N$10,3,FALSE)))*'Historical 99 Scalers WD'!D21</f>
        <v>55.619192214456689</v>
      </c>
      <c r="E75" s="22">
        <f>IF(L17="East",(IF(AND($A46&gt;7,$A46&lt;24),HLOOKUP(E$29,$C$8:$N$10,2,FALSE),HLOOKUP(E$29,$C$8:$N$10,3,FALSE))),IF(AND($A46&gt;6,$A46&lt;23),HLOOKUP(E$29,$C$8:$N$10,2,FALSE),HLOOKUP(E$29,$C$8:$N$10,3,FALSE)))*'Historical 99 Scalers WD'!E21</f>
        <v>56.579707772652014</v>
      </c>
      <c r="F75" s="22">
        <f>IF(M17="East",(IF(AND($A46&gt;7,$A46&lt;24),HLOOKUP(F$29,$C$8:$N$10,2,FALSE),HLOOKUP(F$29,$C$8:$N$10,3,FALSE))),IF(AND($A46&gt;6,$A46&lt;23),HLOOKUP(F$29,$C$8:$N$10,2,FALSE),HLOOKUP(F$29,$C$8:$N$10,3,FALSE)))*'Historical 99 Scalers WD'!F21</f>
        <v>90.417699817799544</v>
      </c>
      <c r="G75" s="22">
        <f>IF(N17="East",(IF(AND($A46&gt;7,$A46&lt;24),HLOOKUP(G$29,$C$8:$N$10,2,FALSE),HLOOKUP(G$29,$C$8:$N$10,3,FALSE))),IF(AND($A46&gt;6,$A46&lt;23),HLOOKUP(G$29,$C$8:$N$10,2,FALSE),HLOOKUP(G$29,$C$8:$N$10,3,FALSE)))*'Historical 99 Scalers WD'!G21</f>
        <v>98.164654580140422</v>
      </c>
      <c r="H75" s="22">
        <f>IF(O17="East",(IF(AND($A46&gt;7,$A46&lt;24),HLOOKUP(H$29,$C$8:$N$10,2,FALSE),HLOOKUP(H$29,$C$8:$N$10,3,FALSE))),IF(AND($A46&gt;6,$A46&lt;23),HLOOKUP(H$29,$C$8:$N$10,2,FALSE),HLOOKUP(H$29,$C$8:$N$10,3,FALSE)))*'Historical 99 Scalers WD'!H21</f>
        <v>132.61503385364955</v>
      </c>
      <c r="I75" s="22">
        <f>IF(P17="East",(IF(AND($A46&gt;7,$A46&lt;24),HLOOKUP(I$29,$C$8:$N$10,2,FALSE),HLOOKUP(I$29,$C$8:$N$10,3,FALSE))),IF(AND($A46&gt;6,$A46&lt;23),HLOOKUP(I$29,$C$8:$N$10,2,FALSE),HLOOKUP(I$29,$C$8:$N$10,3,FALSE)))*'Historical 99 Scalers WD'!I21</f>
        <v>150.36716841917834</v>
      </c>
      <c r="J75" s="22">
        <f>IF(Q17="East",(IF(AND($A46&gt;7,$A46&lt;24),HLOOKUP(J$29,$C$8:$N$10,2,FALSE),HLOOKUP(J$29,$C$8:$N$10,3,FALSE))),IF(AND($A46&gt;6,$A46&lt;23),HLOOKUP(J$29,$C$8:$N$10,2,FALSE),HLOOKUP(J$29,$C$8:$N$10,3,FALSE)))*'Historical 99 Scalers WD'!J21</f>
        <v>167.82604369495084</v>
      </c>
      <c r="K75" s="22">
        <f>IF(R17="East",(IF(AND($A46&gt;7,$A46&lt;24),HLOOKUP(K$29,$C$8:$N$10,2,FALSE),HLOOKUP(K$29,$C$8:$N$10,3,FALSE))),IF(AND($A46&gt;6,$A46&lt;23),HLOOKUP(K$29,$C$8:$N$10,2,FALSE),HLOOKUP(K$29,$C$8:$N$10,3,FALSE)))*'Historical 99 Scalers WD'!K21</f>
        <v>99.633265239623086</v>
      </c>
      <c r="L75" s="22">
        <f>IF(S17="East",(IF(AND($A46&gt;7,$A46&lt;24),HLOOKUP(L$29,$C$8:$N$10,2,FALSE),HLOOKUP(L$29,$C$8:$N$10,3,FALSE))),IF(AND($A46&gt;6,$A46&lt;23),HLOOKUP(L$29,$C$8:$N$10,2,FALSE),HLOOKUP(L$29,$C$8:$N$10,3,FALSE)))*'Historical 99 Scalers WD'!L21</f>
        <v>87.497357638840271</v>
      </c>
      <c r="M75" s="22">
        <f>IF(T17="East",(IF(AND($A46&gt;7,$A46&lt;24),HLOOKUP(M$29,$C$8:$N$10,2,FALSE),HLOOKUP(M$29,$C$8:$N$10,3,FALSE))),IF(AND($A46&gt;6,$A46&lt;23),HLOOKUP(M$29,$C$8:$N$10,2,FALSE),HLOOKUP(M$29,$C$8:$N$10,3,FALSE)))*'Historical 99 Scalers WD'!M21</f>
        <v>72.697592810853138</v>
      </c>
      <c r="N75" s="22">
        <f>IF(U17="East",(IF(AND($A46&gt;7,$A46&lt;24),HLOOKUP(N$29,$C$8:$N$10,2,FALSE),HLOOKUP(N$29,$C$8:$N$10,3,FALSE))),IF(AND($A46&gt;6,$A46&lt;23),HLOOKUP(N$29,$C$8:$N$10,2,FALSE),HLOOKUP(N$29,$C$8:$N$10,3,FALSE)))*'Historical 99 Scalers WD'!N21</f>
        <v>70.162756541354668</v>
      </c>
    </row>
    <row r="76" spans="1:14" x14ac:dyDescent="0.25">
      <c r="A76" s="2">
        <v>17</v>
      </c>
      <c r="C76" s="22">
        <f>IF(J18="East",(IF(AND($A47&gt;7,$A47&lt;24),HLOOKUP(C$29,$C$8:$N$10,2,FALSE),HLOOKUP(C$29,$C$8:$N$10,3,FALSE))),IF(AND($A47&gt;6,$A47&lt;23),HLOOKUP(C$29,$C$8:$N$10,2,FALSE),HLOOKUP(C$29,$C$8:$N$10,3,FALSE)))*'Historical 99 Scalers WD'!C22</f>
        <v>75.997039471802466</v>
      </c>
      <c r="D76" s="22">
        <f>IF(K18="East",(IF(AND($A47&gt;7,$A47&lt;24),HLOOKUP(D$29,$C$8:$N$10,2,FALSE),HLOOKUP(D$29,$C$8:$N$10,3,FALSE))),IF(AND($A47&gt;6,$A47&lt;23),HLOOKUP(D$29,$C$8:$N$10,2,FALSE),HLOOKUP(D$29,$C$8:$N$10,3,FALSE)))*'Historical 99 Scalers WD'!D22</f>
        <v>56.411588299468868</v>
      </c>
      <c r="E76" s="22">
        <f>IF(L18="East",(IF(AND($A47&gt;7,$A47&lt;24),HLOOKUP(E$29,$C$8:$N$10,2,FALSE),HLOOKUP(E$29,$C$8:$N$10,3,FALSE))),IF(AND($A47&gt;6,$A47&lt;23),HLOOKUP(E$29,$C$8:$N$10,2,FALSE),HLOOKUP(E$29,$C$8:$N$10,3,FALSE)))*'Historical 99 Scalers WD'!E22</f>
        <v>55.605560549998565</v>
      </c>
      <c r="F76" s="22">
        <f>IF(M18="East",(IF(AND($A47&gt;7,$A47&lt;24),HLOOKUP(F$29,$C$8:$N$10,2,FALSE),HLOOKUP(F$29,$C$8:$N$10,3,FALSE))),IF(AND($A47&gt;6,$A47&lt;23),HLOOKUP(F$29,$C$8:$N$10,2,FALSE),HLOOKUP(F$29,$C$8:$N$10,3,FALSE)))*'Historical 99 Scalers WD'!F22</f>
        <v>88.446063574343</v>
      </c>
      <c r="G76" s="22">
        <f>IF(N18="East",(IF(AND($A47&gt;7,$A47&lt;24),HLOOKUP(G$29,$C$8:$N$10,2,FALSE),HLOOKUP(G$29,$C$8:$N$10,3,FALSE))),IF(AND($A47&gt;6,$A47&lt;23),HLOOKUP(G$29,$C$8:$N$10,2,FALSE),HLOOKUP(G$29,$C$8:$N$10,3,FALSE)))*'Historical 99 Scalers WD'!G22</f>
        <v>93.044303412062746</v>
      </c>
      <c r="H76" s="22">
        <f>IF(O18="East",(IF(AND($A47&gt;7,$A47&lt;24),HLOOKUP(H$29,$C$8:$N$10,2,FALSE),HLOOKUP(H$29,$C$8:$N$10,3,FALSE))),IF(AND($A47&gt;6,$A47&lt;23),HLOOKUP(H$29,$C$8:$N$10,2,FALSE),HLOOKUP(H$29,$C$8:$N$10,3,FALSE)))*'Historical 99 Scalers WD'!H22</f>
        <v>126.93970670831267</v>
      </c>
      <c r="I76" s="22">
        <f>IF(P18="East",(IF(AND($A47&gt;7,$A47&lt;24),HLOOKUP(I$29,$C$8:$N$10,2,FALSE),HLOOKUP(I$29,$C$8:$N$10,3,FALSE))),IF(AND($A47&gt;6,$A47&lt;23),HLOOKUP(I$29,$C$8:$N$10,2,FALSE),HLOOKUP(I$29,$C$8:$N$10,3,FALSE)))*'Historical 99 Scalers WD'!I22</f>
        <v>144.83405421779437</v>
      </c>
      <c r="J76" s="22">
        <f>IF(Q18="East",(IF(AND($A47&gt;7,$A47&lt;24),HLOOKUP(J$29,$C$8:$N$10,2,FALSE),HLOOKUP(J$29,$C$8:$N$10,3,FALSE))),IF(AND($A47&gt;6,$A47&lt;23),HLOOKUP(J$29,$C$8:$N$10,2,FALSE),HLOOKUP(J$29,$C$8:$N$10,3,FALSE)))*'Historical 99 Scalers WD'!J22</f>
        <v>164.48867112609486</v>
      </c>
      <c r="K76" s="22">
        <f>IF(R18="East",(IF(AND($A47&gt;7,$A47&lt;24),HLOOKUP(K$29,$C$8:$N$10,2,FALSE),HLOOKUP(K$29,$C$8:$N$10,3,FALSE))),IF(AND($A47&gt;6,$A47&lt;23),HLOOKUP(K$29,$C$8:$N$10,2,FALSE),HLOOKUP(K$29,$C$8:$N$10,3,FALSE)))*'Historical 99 Scalers WD'!K22</f>
        <v>96.87615143122126</v>
      </c>
      <c r="L76" s="22">
        <f>IF(S18="East",(IF(AND($A47&gt;7,$A47&lt;24),HLOOKUP(L$29,$C$8:$N$10,2,FALSE),HLOOKUP(L$29,$C$8:$N$10,3,FALSE))),IF(AND($A47&gt;6,$A47&lt;23),HLOOKUP(L$29,$C$8:$N$10,2,FALSE),HLOOKUP(L$29,$C$8:$N$10,3,FALSE)))*'Historical 99 Scalers WD'!L22</f>
        <v>81.356846199622311</v>
      </c>
      <c r="M76" s="22">
        <f>IF(T18="East",(IF(AND($A47&gt;7,$A47&lt;24),HLOOKUP(M$29,$C$8:$N$10,2,FALSE),HLOOKUP(M$29,$C$8:$N$10,3,FALSE))),IF(AND($A47&gt;6,$A47&lt;23),HLOOKUP(M$29,$C$8:$N$10,2,FALSE),HLOOKUP(M$29,$C$8:$N$10,3,FALSE)))*'Historical 99 Scalers WD'!M22</f>
        <v>77.767823605973348</v>
      </c>
      <c r="N76" s="22">
        <f>IF(U18="East",(IF(AND($A47&gt;7,$A47&lt;24),HLOOKUP(N$29,$C$8:$N$10,2,FALSE),HLOOKUP(N$29,$C$8:$N$10,3,FALSE))),IF(AND($A47&gt;6,$A47&lt;23),HLOOKUP(N$29,$C$8:$N$10,2,FALSE),HLOOKUP(N$29,$C$8:$N$10,3,FALSE)))*'Historical 99 Scalers WD'!N22</f>
        <v>76.70997114058089</v>
      </c>
    </row>
    <row r="77" spans="1:14" x14ac:dyDescent="0.25">
      <c r="A77" s="2">
        <v>18</v>
      </c>
      <c r="C77" s="22">
        <f>IF(J19="East",(IF(AND($A48&gt;7,$A48&lt;24),HLOOKUP(C$29,$C$8:$N$10,2,FALSE),HLOOKUP(C$29,$C$8:$N$10,3,FALSE))),IF(AND($A48&gt;6,$A48&lt;23),HLOOKUP(C$29,$C$8:$N$10,2,FALSE),HLOOKUP(C$29,$C$8:$N$10,3,FALSE)))*'Historical 99 Scalers WD'!C23</f>
        <v>94.616363252300062</v>
      </c>
      <c r="D77" s="22">
        <f>IF(K19="East",(IF(AND($A48&gt;7,$A48&lt;24),HLOOKUP(D$29,$C$8:$N$10,2,FALSE),HLOOKUP(D$29,$C$8:$N$10,3,FALSE))),IF(AND($A48&gt;6,$A48&lt;23),HLOOKUP(D$29,$C$8:$N$10,2,FALSE),HLOOKUP(D$29,$C$8:$N$10,3,FALSE)))*'Historical 99 Scalers WD'!D23</f>
        <v>64.643126912811184</v>
      </c>
      <c r="E77" s="22">
        <f>IF(L19="East",(IF(AND($A48&gt;7,$A48&lt;24),HLOOKUP(E$29,$C$8:$N$10,2,FALSE),HLOOKUP(E$29,$C$8:$N$10,3,FALSE))),IF(AND($A48&gt;6,$A48&lt;23),HLOOKUP(E$29,$C$8:$N$10,2,FALSE),HLOOKUP(E$29,$C$8:$N$10,3,FALSE)))*'Historical 99 Scalers WD'!E23</f>
        <v>57.875038370536721</v>
      </c>
      <c r="F77" s="22">
        <f>IF(M19="East",(IF(AND($A48&gt;7,$A48&lt;24),HLOOKUP(F$29,$C$8:$N$10,2,FALSE),HLOOKUP(F$29,$C$8:$N$10,3,FALSE))),IF(AND($A48&gt;6,$A48&lt;23),HLOOKUP(F$29,$C$8:$N$10,2,FALSE),HLOOKUP(F$29,$C$8:$N$10,3,FALSE)))*'Historical 99 Scalers WD'!F23</f>
        <v>85.369637429576244</v>
      </c>
      <c r="G77" s="22">
        <f>IF(N19="East",(IF(AND($A48&gt;7,$A48&lt;24),HLOOKUP(G$29,$C$8:$N$10,2,FALSE),HLOOKUP(G$29,$C$8:$N$10,3,FALSE))),IF(AND($A48&gt;6,$A48&lt;23),HLOOKUP(G$29,$C$8:$N$10,2,FALSE),HLOOKUP(G$29,$C$8:$N$10,3,FALSE)))*'Historical 99 Scalers WD'!G23</f>
        <v>89.141823367074423</v>
      </c>
      <c r="H77" s="22">
        <f>IF(O19="East",(IF(AND($A48&gt;7,$A48&lt;24),HLOOKUP(H$29,$C$8:$N$10,2,FALSE),HLOOKUP(H$29,$C$8:$N$10,3,FALSE))),IF(AND($A48&gt;6,$A48&lt;23),HLOOKUP(H$29,$C$8:$N$10,2,FALSE),HLOOKUP(H$29,$C$8:$N$10,3,FALSE)))*'Historical 99 Scalers WD'!H23</f>
        <v>114.89763403209969</v>
      </c>
      <c r="I77" s="22">
        <f>IF(P19="East",(IF(AND($A48&gt;7,$A48&lt;24),HLOOKUP(I$29,$C$8:$N$10,2,FALSE),HLOOKUP(I$29,$C$8:$N$10,3,FALSE))),IF(AND($A48&gt;6,$A48&lt;23),HLOOKUP(I$29,$C$8:$N$10,2,FALSE),HLOOKUP(I$29,$C$8:$N$10,3,FALSE)))*'Historical 99 Scalers WD'!I23</f>
        <v>128.32161258466414</v>
      </c>
      <c r="J77" s="22">
        <f>IF(Q19="East",(IF(AND($A48&gt;7,$A48&lt;24),HLOOKUP(J$29,$C$8:$N$10,2,FALSE),HLOOKUP(J$29,$C$8:$N$10,3,FALSE))),IF(AND($A48&gt;6,$A48&lt;23),HLOOKUP(J$29,$C$8:$N$10,2,FALSE),HLOOKUP(J$29,$C$8:$N$10,3,FALSE)))*'Historical 99 Scalers WD'!J23</f>
        <v>140.28995344835786</v>
      </c>
      <c r="K77" s="22">
        <f>IF(R19="East",(IF(AND($A48&gt;7,$A48&lt;24),HLOOKUP(K$29,$C$8:$N$10,2,FALSE),HLOOKUP(K$29,$C$8:$N$10,3,FALSE))),IF(AND($A48&gt;6,$A48&lt;23),HLOOKUP(K$29,$C$8:$N$10,2,FALSE),HLOOKUP(K$29,$C$8:$N$10,3,FALSE)))*'Historical 99 Scalers WD'!K23</f>
        <v>95.915309492179745</v>
      </c>
      <c r="L77" s="22">
        <f>IF(S19="East",(IF(AND($A48&gt;7,$A48&lt;24),HLOOKUP(L$29,$C$8:$N$10,2,FALSE),HLOOKUP(L$29,$C$8:$N$10,3,FALSE))),IF(AND($A48&gt;6,$A48&lt;23),HLOOKUP(L$29,$C$8:$N$10,2,FALSE),HLOOKUP(L$29,$C$8:$N$10,3,FALSE)))*'Historical 99 Scalers WD'!L23</f>
        <v>75.240393118636661</v>
      </c>
      <c r="M77" s="22">
        <f>IF(T19="East",(IF(AND($A48&gt;7,$A48&lt;24),HLOOKUP(M$29,$C$8:$N$10,2,FALSE),HLOOKUP(M$29,$C$8:$N$10,3,FALSE))),IF(AND($A48&gt;6,$A48&lt;23),HLOOKUP(M$29,$C$8:$N$10,2,FALSE),HLOOKUP(M$29,$C$8:$N$10,3,FALSE)))*'Historical 99 Scalers WD'!M23</f>
        <v>99.77851845824614</v>
      </c>
      <c r="N77" s="22">
        <f>IF(U19="East",(IF(AND($A48&gt;7,$A48&lt;24),HLOOKUP(N$29,$C$8:$N$10,2,FALSE),HLOOKUP(N$29,$C$8:$N$10,3,FALSE))),IF(AND($A48&gt;6,$A48&lt;23),HLOOKUP(N$29,$C$8:$N$10,2,FALSE),HLOOKUP(N$29,$C$8:$N$10,3,FALSE)))*'Historical 99 Scalers WD'!N23</f>
        <v>100.82535765149828</v>
      </c>
    </row>
    <row r="78" spans="1:14" x14ac:dyDescent="0.25">
      <c r="A78" s="2">
        <v>19</v>
      </c>
      <c r="C78" s="22">
        <f>IF(J20="East",(IF(AND($A49&gt;7,$A49&lt;24),HLOOKUP(C$29,$C$8:$N$10,2,FALSE),HLOOKUP(C$29,$C$8:$N$10,3,FALSE))),IF(AND($A49&gt;6,$A49&lt;23),HLOOKUP(C$29,$C$8:$N$10,2,FALSE),HLOOKUP(C$29,$C$8:$N$10,3,FALSE)))*'Historical 99 Scalers WD'!C24</f>
        <v>92.072959963877295</v>
      </c>
      <c r="D78" s="22">
        <f>IF(K20="East",(IF(AND($A49&gt;7,$A49&lt;24),HLOOKUP(D$29,$C$8:$N$10,2,FALSE),HLOOKUP(D$29,$C$8:$N$10,3,FALSE))),IF(AND($A49&gt;6,$A49&lt;23),HLOOKUP(D$29,$C$8:$N$10,2,FALSE),HLOOKUP(D$29,$C$8:$N$10,3,FALSE)))*'Historical 99 Scalers WD'!D24</f>
        <v>71.235799200982328</v>
      </c>
      <c r="E78" s="22">
        <f>IF(L20="East",(IF(AND($A49&gt;7,$A49&lt;24),HLOOKUP(E$29,$C$8:$N$10,2,FALSE),HLOOKUP(E$29,$C$8:$N$10,3,FALSE))),IF(AND($A49&gt;6,$A49&lt;23),HLOOKUP(E$29,$C$8:$N$10,2,FALSE),HLOOKUP(E$29,$C$8:$N$10,3,FALSE)))*'Historical 99 Scalers WD'!E24</f>
        <v>73.085034940782364</v>
      </c>
      <c r="F78" s="22">
        <f>IF(M20="East",(IF(AND($A49&gt;7,$A49&lt;24),HLOOKUP(F$29,$C$8:$N$10,2,FALSE),HLOOKUP(F$29,$C$8:$N$10,3,FALSE))),IF(AND($A49&gt;6,$A49&lt;23),HLOOKUP(F$29,$C$8:$N$10,2,FALSE),HLOOKUP(F$29,$C$8:$N$10,3,FALSE)))*'Historical 99 Scalers WD'!F24</f>
        <v>87.355844205059981</v>
      </c>
      <c r="G78" s="22">
        <f>IF(N20="East",(IF(AND($A49&gt;7,$A49&lt;24),HLOOKUP(G$29,$C$8:$N$10,2,FALSE),HLOOKUP(G$29,$C$8:$N$10,3,FALSE))),IF(AND($A49&gt;6,$A49&lt;23),HLOOKUP(G$29,$C$8:$N$10,2,FALSE),HLOOKUP(G$29,$C$8:$N$10,3,FALSE)))*'Historical 99 Scalers WD'!G24</f>
        <v>86.403099013559668</v>
      </c>
      <c r="H78" s="22">
        <f>IF(O20="East",(IF(AND($A49&gt;7,$A49&lt;24),HLOOKUP(H$29,$C$8:$N$10,2,FALSE),HLOOKUP(H$29,$C$8:$N$10,3,FALSE))),IF(AND($A49&gt;6,$A49&lt;23),HLOOKUP(H$29,$C$8:$N$10,2,FALSE),HLOOKUP(H$29,$C$8:$N$10,3,FALSE)))*'Historical 99 Scalers WD'!H24</f>
        <v>104.84341591218546</v>
      </c>
      <c r="I78" s="22">
        <f>IF(P20="East",(IF(AND($A49&gt;7,$A49&lt;24),HLOOKUP(I$29,$C$8:$N$10,2,FALSE),HLOOKUP(I$29,$C$8:$N$10,3,FALSE))),IF(AND($A49&gt;6,$A49&lt;23),HLOOKUP(I$29,$C$8:$N$10,2,FALSE),HLOOKUP(I$29,$C$8:$N$10,3,FALSE)))*'Historical 99 Scalers WD'!I24</f>
        <v>105.06223459835967</v>
      </c>
      <c r="J78" s="22">
        <f>IF(Q20="East",(IF(AND($A49&gt;7,$A49&lt;24),HLOOKUP(J$29,$C$8:$N$10,2,FALSE),HLOOKUP(J$29,$C$8:$N$10,3,FALSE))),IF(AND($A49&gt;6,$A49&lt;23),HLOOKUP(J$29,$C$8:$N$10,2,FALSE),HLOOKUP(J$29,$C$8:$N$10,3,FALSE)))*'Historical 99 Scalers WD'!J24</f>
        <v>105.98123147179642</v>
      </c>
      <c r="K78" s="22">
        <f>IF(R20="East",(IF(AND($A49&gt;7,$A49&lt;24),HLOOKUP(K$29,$C$8:$N$10,2,FALSE),HLOOKUP(K$29,$C$8:$N$10,3,FALSE))),IF(AND($A49&gt;6,$A49&lt;23),HLOOKUP(K$29,$C$8:$N$10,2,FALSE),HLOOKUP(K$29,$C$8:$N$10,3,FALSE)))*'Historical 99 Scalers WD'!K24</f>
        <v>93.253834970924487</v>
      </c>
      <c r="L78" s="22">
        <f>IF(S20="East",(IF(AND($A49&gt;7,$A49&lt;24),HLOOKUP(L$29,$C$8:$N$10,2,FALSE),HLOOKUP(L$29,$C$8:$N$10,3,FALSE))),IF(AND($A49&gt;6,$A49&lt;23),HLOOKUP(L$29,$C$8:$N$10,2,FALSE),HLOOKUP(L$29,$C$8:$N$10,3,FALSE)))*'Historical 99 Scalers WD'!L24</f>
        <v>106.02059844653722</v>
      </c>
      <c r="M78" s="22">
        <f>IF(T20="East",(IF(AND($A49&gt;7,$A49&lt;24),HLOOKUP(M$29,$C$8:$N$10,2,FALSE),HLOOKUP(M$29,$C$8:$N$10,3,FALSE))),IF(AND($A49&gt;6,$A49&lt;23),HLOOKUP(M$29,$C$8:$N$10,2,FALSE),HLOOKUP(M$29,$C$8:$N$10,3,FALSE)))*'Historical 99 Scalers WD'!M24</f>
        <v>98.198216710343104</v>
      </c>
      <c r="N78" s="22">
        <f>IF(U20="East",(IF(AND($A49&gt;7,$A49&lt;24),HLOOKUP(N$29,$C$8:$N$10,2,FALSE),HLOOKUP(N$29,$C$8:$N$10,3,FALSE))),IF(AND($A49&gt;6,$A49&lt;23),HLOOKUP(N$29,$C$8:$N$10,2,FALSE),HLOOKUP(N$29,$C$8:$N$10,3,FALSE)))*'Historical 99 Scalers WD'!N24</f>
        <v>99.828459715508743</v>
      </c>
    </row>
    <row r="79" spans="1:14" x14ac:dyDescent="0.25">
      <c r="A79" s="2">
        <v>20</v>
      </c>
      <c r="C79" s="22">
        <f>IF(J21="East",(IF(AND($A50&gt;7,$A50&lt;24),HLOOKUP(C$29,$C$8:$N$10,2,FALSE),HLOOKUP(C$29,$C$8:$N$10,3,FALSE))),IF(AND($A50&gt;6,$A50&lt;23),HLOOKUP(C$29,$C$8:$N$10,2,FALSE),HLOOKUP(C$29,$C$8:$N$10,3,FALSE)))*'Historical 99 Scalers WD'!C25</f>
        <v>85.920594027331575</v>
      </c>
      <c r="D79" s="22">
        <f>IF(K21="East",(IF(AND($A50&gt;7,$A50&lt;24),HLOOKUP(D$29,$C$8:$N$10,2,FALSE),HLOOKUP(D$29,$C$8:$N$10,3,FALSE))),IF(AND($A50&gt;6,$A50&lt;23),HLOOKUP(D$29,$C$8:$N$10,2,FALSE),HLOOKUP(D$29,$C$8:$N$10,3,FALSE)))*'Historical 99 Scalers WD'!D25</f>
        <v>67.455400149699415</v>
      </c>
      <c r="E79" s="22">
        <f>IF(L21="East",(IF(AND($A50&gt;7,$A50&lt;24),HLOOKUP(E$29,$C$8:$N$10,2,FALSE),HLOOKUP(E$29,$C$8:$N$10,3,FALSE))),IF(AND($A50&gt;6,$A50&lt;23),HLOOKUP(E$29,$C$8:$N$10,2,FALSE),HLOOKUP(E$29,$C$8:$N$10,3,FALSE)))*'Historical 99 Scalers WD'!E25</f>
        <v>68.176919262150093</v>
      </c>
      <c r="F79" s="22">
        <f>IF(M21="East",(IF(AND($A50&gt;7,$A50&lt;24),HLOOKUP(F$29,$C$8:$N$10,2,FALSE),HLOOKUP(F$29,$C$8:$N$10,3,FALSE))),IF(AND($A50&gt;6,$A50&lt;23),HLOOKUP(F$29,$C$8:$N$10,2,FALSE),HLOOKUP(F$29,$C$8:$N$10,3,FALSE)))*'Historical 99 Scalers WD'!F25</f>
        <v>91.910401921170163</v>
      </c>
      <c r="G79" s="22">
        <f>IF(N21="East",(IF(AND($A50&gt;7,$A50&lt;24),HLOOKUP(G$29,$C$8:$N$10,2,FALSE),HLOOKUP(G$29,$C$8:$N$10,3,FALSE))),IF(AND($A50&gt;6,$A50&lt;23),HLOOKUP(G$29,$C$8:$N$10,2,FALSE),HLOOKUP(G$29,$C$8:$N$10,3,FALSE)))*'Historical 99 Scalers WD'!G25</f>
        <v>88.120120683592091</v>
      </c>
      <c r="H79" s="22">
        <f>IF(O21="East",(IF(AND($A50&gt;7,$A50&lt;24),HLOOKUP(H$29,$C$8:$N$10,2,FALSE),HLOOKUP(H$29,$C$8:$N$10,3,FALSE))),IF(AND($A50&gt;6,$A50&lt;23),HLOOKUP(H$29,$C$8:$N$10,2,FALSE),HLOOKUP(H$29,$C$8:$N$10,3,FALSE)))*'Historical 99 Scalers WD'!H25</f>
        <v>95.999534891635349</v>
      </c>
      <c r="I79" s="22">
        <f>IF(P21="East",(IF(AND($A50&gt;7,$A50&lt;24),HLOOKUP(I$29,$C$8:$N$10,2,FALSE),HLOOKUP(I$29,$C$8:$N$10,3,FALSE))),IF(AND($A50&gt;6,$A50&lt;23),HLOOKUP(I$29,$C$8:$N$10,2,FALSE),HLOOKUP(I$29,$C$8:$N$10,3,FALSE)))*'Historical 99 Scalers WD'!I25</f>
        <v>87.82001882380051</v>
      </c>
      <c r="J79" s="22">
        <f>IF(Q21="East",(IF(AND($A50&gt;7,$A50&lt;24),HLOOKUP(J$29,$C$8:$N$10,2,FALSE),HLOOKUP(J$29,$C$8:$N$10,3,FALSE))),IF(AND($A50&gt;6,$A50&lt;23),HLOOKUP(J$29,$C$8:$N$10,2,FALSE),HLOOKUP(J$29,$C$8:$N$10,3,FALSE)))*'Historical 99 Scalers WD'!J25</f>
        <v>97.30113024602791</v>
      </c>
      <c r="K79" s="22">
        <f>IF(R21="East",(IF(AND($A50&gt;7,$A50&lt;24),HLOOKUP(K$29,$C$8:$N$10,2,FALSE),HLOOKUP(K$29,$C$8:$N$10,3,FALSE))),IF(AND($A50&gt;6,$A50&lt;23),HLOOKUP(K$29,$C$8:$N$10,2,FALSE),HLOOKUP(K$29,$C$8:$N$10,3,FALSE)))*'Historical 99 Scalers WD'!K25</f>
        <v>99.842394914277193</v>
      </c>
      <c r="L79" s="22">
        <f>IF(S21="East",(IF(AND($A50&gt;7,$A50&lt;24),HLOOKUP(L$29,$C$8:$N$10,2,FALSE),HLOOKUP(L$29,$C$8:$N$10,3,FALSE))),IF(AND($A50&gt;6,$A50&lt;23),HLOOKUP(L$29,$C$8:$N$10,2,FALSE),HLOOKUP(L$29,$C$8:$N$10,3,FALSE)))*'Historical 99 Scalers WD'!L25</f>
        <v>108.20355383336754</v>
      </c>
      <c r="M79" s="22">
        <f>IF(T21="East",(IF(AND($A50&gt;7,$A50&lt;24),HLOOKUP(M$29,$C$8:$N$10,2,FALSE),HLOOKUP(M$29,$C$8:$N$10,3,FALSE))),IF(AND($A50&gt;6,$A50&lt;23),HLOOKUP(M$29,$C$8:$N$10,2,FALSE),HLOOKUP(M$29,$C$8:$N$10,3,FALSE)))*'Historical 99 Scalers WD'!M25</f>
        <v>88.2037437865675</v>
      </c>
      <c r="N79" s="22">
        <f>IF(U21="East",(IF(AND($A50&gt;7,$A50&lt;24),HLOOKUP(N$29,$C$8:$N$10,2,FALSE),HLOOKUP(N$29,$C$8:$N$10,3,FALSE))),IF(AND($A50&gt;6,$A50&lt;23),HLOOKUP(N$29,$C$8:$N$10,2,FALSE),HLOOKUP(N$29,$C$8:$N$10,3,FALSE)))*'Historical 99 Scalers WD'!N25</f>
        <v>91.374148761672899</v>
      </c>
    </row>
    <row r="80" spans="1:14" x14ac:dyDescent="0.25">
      <c r="A80" s="2">
        <v>21</v>
      </c>
      <c r="C80" s="22">
        <f>IF(J22="East",(IF(AND($A51&gt;7,$A51&lt;24),HLOOKUP(C$29,$C$8:$N$10,2,FALSE),HLOOKUP(C$29,$C$8:$N$10,3,FALSE))),IF(AND($A51&gt;6,$A51&lt;23),HLOOKUP(C$29,$C$8:$N$10,2,FALSE),HLOOKUP(C$29,$C$8:$N$10,3,FALSE)))*'Historical 99 Scalers WD'!C26</f>
        <v>82.582049864236907</v>
      </c>
      <c r="D80" s="22">
        <f>IF(K22="East",(IF(AND($A51&gt;7,$A51&lt;24),HLOOKUP(D$29,$C$8:$N$10,2,FALSE),HLOOKUP(D$29,$C$8:$N$10,3,FALSE))),IF(AND($A51&gt;6,$A51&lt;23),HLOOKUP(D$29,$C$8:$N$10,2,FALSE),HLOOKUP(D$29,$C$8:$N$10,3,FALSE)))*'Historical 99 Scalers WD'!D26</f>
        <v>61.768932228869929</v>
      </c>
      <c r="E80" s="22">
        <f>IF(L22="East",(IF(AND($A51&gt;7,$A51&lt;24),HLOOKUP(E$29,$C$8:$N$10,2,FALSE),HLOOKUP(E$29,$C$8:$N$10,3,FALSE))),IF(AND($A51&gt;6,$A51&lt;23),HLOOKUP(E$29,$C$8:$N$10,2,FALSE),HLOOKUP(E$29,$C$8:$N$10,3,FALSE)))*'Historical 99 Scalers WD'!E26</f>
        <v>61.726950528926409</v>
      </c>
      <c r="F80" s="22">
        <f>IF(M22="East",(IF(AND($A51&gt;7,$A51&lt;24),HLOOKUP(F$29,$C$8:$N$10,2,FALSE),HLOOKUP(F$29,$C$8:$N$10,3,FALSE))),IF(AND($A51&gt;6,$A51&lt;23),HLOOKUP(F$29,$C$8:$N$10,2,FALSE),HLOOKUP(F$29,$C$8:$N$10,3,FALSE)))*'Historical 99 Scalers WD'!F26</f>
        <v>98.269360781212754</v>
      </c>
      <c r="G80" s="22">
        <f>IF(N22="East",(IF(AND($A51&gt;7,$A51&lt;24),HLOOKUP(G$29,$C$8:$N$10,2,FALSE),HLOOKUP(G$29,$C$8:$N$10,3,FALSE))),IF(AND($A51&gt;6,$A51&lt;23),HLOOKUP(G$29,$C$8:$N$10,2,FALSE),HLOOKUP(G$29,$C$8:$N$10,3,FALSE)))*'Historical 99 Scalers WD'!G26</f>
        <v>104.10156045084385</v>
      </c>
      <c r="H80" s="22">
        <f>IF(O22="East",(IF(AND($A51&gt;7,$A51&lt;24),HLOOKUP(H$29,$C$8:$N$10,2,FALSE),HLOOKUP(H$29,$C$8:$N$10,3,FALSE))),IF(AND($A51&gt;6,$A51&lt;23),HLOOKUP(H$29,$C$8:$N$10,2,FALSE),HLOOKUP(H$29,$C$8:$N$10,3,FALSE)))*'Historical 99 Scalers WD'!H26</f>
        <v>106.03753326820046</v>
      </c>
      <c r="I80" s="22">
        <f>IF(P22="East",(IF(AND($A51&gt;7,$A51&lt;24),HLOOKUP(I$29,$C$8:$N$10,2,FALSE),HLOOKUP(I$29,$C$8:$N$10,3,FALSE))),IF(AND($A51&gt;6,$A51&lt;23),HLOOKUP(I$29,$C$8:$N$10,2,FALSE),HLOOKUP(I$29,$C$8:$N$10,3,FALSE)))*'Historical 99 Scalers WD'!I26</f>
        <v>93.492685353406856</v>
      </c>
      <c r="J80" s="22">
        <f>IF(Q22="East",(IF(AND($A51&gt;7,$A51&lt;24),HLOOKUP(J$29,$C$8:$N$10,2,FALSE),HLOOKUP(J$29,$C$8:$N$10,3,FALSE))),IF(AND($A51&gt;6,$A51&lt;23),HLOOKUP(J$29,$C$8:$N$10,2,FALSE),HLOOKUP(J$29,$C$8:$N$10,3,FALSE)))*'Historical 99 Scalers WD'!J26</f>
        <v>95.55523735698786</v>
      </c>
      <c r="K80" s="22">
        <f>IF(R22="East",(IF(AND($A51&gt;7,$A51&lt;24),HLOOKUP(K$29,$C$8:$N$10,2,FALSE),HLOOKUP(K$29,$C$8:$N$10,3,FALSE))),IF(AND($A51&gt;6,$A51&lt;23),HLOOKUP(K$29,$C$8:$N$10,2,FALSE),HLOOKUP(K$29,$C$8:$N$10,3,FALSE)))*'Historical 99 Scalers WD'!K26</f>
        <v>90.475525428614489</v>
      </c>
      <c r="L80" s="22">
        <f>IF(S22="East",(IF(AND($A51&gt;7,$A51&lt;24),HLOOKUP(L$29,$C$8:$N$10,2,FALSE),HLOOKUP(L$29,$C$8:$N$10,3,FALSE))),IF(AND($A51&gt;6,$A51&lt;23),HLOOKUP(L$29,$C$8:$N$10,2,FALSE),HLOOKUP(L$29,$C$8:$N$10,3,FALSE)))*'Historical 99 Scalers WD'!L26</f>
        <v>101.15693968541315</v>
      </c>
      <c r="M80" s="22">
        <f>IF(T22="East",(IF(AND($A51&gt;7,$A51&lt;24),HLOOKUP(M$29,$C$8:$N$10,2,FALSE),HLOOKUP(M$29,$C$8:$N$10,3,FALSE))),IF(AND($A51&gt;6,$A51&lt;23),HLOOKUP(M$29,$C$8:$N$10,2,FALSE),HLOOKUP(M$29,$C$8:$N$10,3,FALSE)))*'Historical 99 Scalers WD'!M26</f>
        <v>75.895523511514369</v>
      </c>
      <c r="N80" s="22">
        <f>IF(U22="East",(IF(AND($A51&gt;7,$A51&lt;24),HLOOKUP(N$29,$C$8:$N$10,2,FALSE),HLOOKUP(N$29,$C$8:$N$10,3,FALSE))),IF(AND($A51&gt;6,$A51&lt;23),HLOOKUP(N$29,$C$8:$N$10,2,FALSE),HLOOKUP(N$29,$C$8:$N$10,3,FALSE)))*'Historical 99 Scalers WD'!N26</f>
        <v>86.230682495217721</v>
      </c>
    </row>
    <row r="81" spans="1:14" x14ac:dyDescent="0.25">
      <c r="A81" s="2">
        <v>22</v>
      </c>
      <c r="C81" s="22">
        <f>IF(J23="East",(IF(AND($A52&gt;7,$A52&lt;24),HLOOKUP(C$29,$C$8:$N$10,2,FALSE),HLOOKUP(C$29,$C$8:$N$10,3,FALSE))),IF(AND($A52&gt;6,$A52&lt;23),HLOOKUP(C$29,$C$8:$N$10,2,FALSE),HLOOKUP(C$29,$C$8:$N$10,3,FALSE)))*'Historical 99 Scalers WD'!C27</f>
        <v>75.83490142148986</v>
      </c>
      <c r="D81" s="22">
        <f>IF(K23="East",(IF(AND($A52&gt;7,$A52&lt;24),HLOOKUP(D$29,$C$8:$N$10,2,FALSE),HLOOKUP(D$29,$C$8:$N$10,3,FALSE))),IF(AND($A52&gt;6,$A52&lt;23),HLOOKUP(D$29,$C$8:$N$10,2,FALSE),HLOOKUP(D$29,$C$8:$N$10,3,FALSE)))*'Historical 99 Scalers WD'!D27</f>
        <v>56.71729443847029</v>
      </c>
      <c r="E81" s="22">
        <f>IF(L23="East",(IF(AND($A52&gt;7,$A52&lt;24),HLOOKUP(E$29,$C$8:$N$10,2,FALSE),HLOOKUP(E$29,$C$8:$N$10,3,FALSE))),IF(AND($A52&gt;6,$A52&lt;23),HLOOKUP(E$29,$C$8:$N$10,2,FALSE),HLOOKUP(E$29,$C$8:$N$10,3,FALSE)))*'Historical 99 Scalers WD'!E27</f>
        <v>57.367880363211221</v>
      </c>
      <c r="F81" s="22">
        <f>IF(M23="East",(IF(AND($A52&gt;7,$A52&lt;24),HLOOKUP(F$29,$C$8:$N$10,2,FALSE),HLOOKUP(F$29,$C$8:$N$10,3,FALSE))),IF(AND($A52&gt;6,$A52&lt;23),HLOOKUP(F$29,$C$8:$N$10,2,FALSE),HLOOKUP(F$29,$C$8:$N$10,3,FALSE)))*'Historical 99 Scalers WD'!F27</f>
        <v>91.257198199230331</v>
      </c>
      <c r="G81" s="22">
        <f>IF(N23="East",(IF(AND($A52&gt;7,$A52&lt;24),HLOOKUP(G$29,$C$8:$N$10,2,FALSE),HLOOKUP(G$29,$C$8:$N$10,3,FALSE))),IF(AND($A52&gt;6,$A52&lt;23),HLOOKUP(G$29,$C$8:$N$10,2,FALSE),HLOOKUP(G$29,$C$8:$N$10,3,FALSE)))*'Historical 99 Scalers WD'!G27</f>
        <v>87.649218773046968</v>
      </c>
      <c r="H81" s="22">
        <f>IF(O23="East",(IF(AND($A52&gt;7,$A52&lt;24),HLOOKUP(H$29,$C$8:$N$10,2,FALSE),HLOOKUP(H$29,$C$8:$N$10,3,FALSE))),IF(AND($A52&gt;6,$A52&lt;23),HLOOKUP(H$29,$C$8:$N$10,2,FALSE),HLOOKUP(H$29,$C$8:$N$10,3,FALSE)))*'Historical 99 Scalers WD'!H27</f>
        <v>96.608007695772002</v>
      </c>
      <c r="I81" s="22">
        <f>IF(P23="East",(IF(AND($A52&gt;7,$A52&lt;24),HLOOKUP(I$29,$C$8:$N$10,2,FALSE),HLOOKUP(I$29,$C$8:$N$10,3,FALSE))),IF(AND($A52&gt;6,$A52&lt;23),HLOOKUP(I$29,$C$8:$N$10,2,FALSE),HLOOKUP(I$29,$C$8:$N$10,3,FALSE)))*'Historical 99 Scalers WD'!I27</f>
        <v>82.760865824545576</v>
      </c>
      <c r="J81" s="22">
        <f>IF(Q23="East",(IF(AND($A52&gt;7,$A52&lt;24),HLOOKUP(J$29,$C$8:$N$10,2,FALSE),HLOOKUP(J$29,$C$8:$N$10,3,FALSE))),IF(AND($A52&gt;6,$A52&lt;23),HLOOKUP(J$29,$C$8:$N$10,2,FALSE),HLOOKUP(J$29,$C$8:$N$10,3,FALSE)))*'Historical 99 Scalers WD'!J27</f>
        <v>86.400375784199682</v>
      </c>
      <c r="K81" s="22">
        <f>IF(R23="East",(IF(AND($A52&gt;7,$A52&lt;24),HLOOKUP(K$29,$C$8:$N$10,2,FALSE),HLOOKUP(K$29,$C$8:$N$10,3,FALSE))),IF(AND($A52&gt;6,$A52&lt;23),HLOOKUP(K$29,$C$8:$N$10,2,FALSE),HLOOKUP(K$29,$C$8:$N$10,3,FALSE)))*'Historical 99 Scalers WD'!K27</f>
        <v>81.60439799729302</v>
      </c>
      <c r="L81" s="22">
        <f>IF(S23="East",(IF(AND($A52&gt;7,$A52&lt;24),HLOOKUP(L$29,$C$8:$N$10,2,FALSE),HLOOKUP(L$29,$C$8:$N$10,3,FALSE))),IF(AND($A52&gt;6,$A52&lt;23),HLOOKUP(L$29,$C$8:$N$10,2,FALSE),HLOOKUP(L$29,$C$8:$N$10,3,FALSE)))*'Historical 99 Scalers WD'!L27</f>
        <v>59.718817000003845</v>
      </c>
      <c r="M81" s="22">
        <f>IF(T23="East",(IF(AND($A52&gt;7,$A52&lt;24),HLOOKUP(M$29,$C$8:$N$10,2,FALSE),HLOOKUP(M$29,$C$8:$N$10,3,FALSE))),IF(AND($A52&gt;6,$A52&lt;23),HLOOKUP(M$29,$C$8:$N$10,2,FALSE),HLOOKUP(M$29,$C$8:$N$10,3,FALSE)))*'Historical 99 Scalers WD'!M27</f>
        <v>63.909617241229398</v>
      </c>
      <c r="N81" s="22">
        <f>IF(U23="East",(IF(AND($A52&gt;7,$A52&lt;24),HLOOKUP(N$29,$C$8:$N$10,2,FALSE),HLOOKUP(N$29,$C$8:$N$10,3,FALSE))),IF(AND($A52&gt;6,$A52&lt;23),HLOOKUP(N$29,$C$8:$N$10,2,FALSE),HLOOKUP(N$29,$C$8:$N$10,3,FALSE)))*'Historical 99 Scalers WD'!N27</f>
        <v>80.065713138234344</v>
      </c>
    </row>
    <row r="82" spans="1:14" x14ac:dyDescent="0.25">
      <c r="A82" s="2">
        <v>23</v>
      </c>
      <c r="C82" s="22">
        <f>IF(J24="East",(IF(AND($A53&gt;7,$A53&lt;24),HLOOKUP(C$29,$C$8:$N$10,2,FALSE),HLOOKUP(C$29,$C$8:$N$10,3,FALSE))),IF(AND($A53&gt;6,$A53&lt;23),HLOOKUP(C$29,$C$8:$N$10,2,FALSE),HLOOKUP(C$29,$C$8:$N$10,3,FALSE)))*'Historical 99 Scalers WD'!C28</f>
        <v>89.719128760437044</v>
      </c>
      <c r="D82" s="22">
        <f>IF(K24="East",(IF(AND($A53&gt;7,$A53&lt;24),HLOOKUP(D$29,$C$8:$N$10,2,FALSE),HLOOKUP(D$29,$C$8:$N$10,3,FALSE))),IF(AND($A53&gt;6,$A53&lt;23),HLOOKUP(D$29,$C$8:$N$10,2,FALSE),HLOOKUP(D$29,$C$8:$N$10,3,FALSE)))*'Historical 99 Scalers WD'!D28</f>
        <v>72.458104173311639</v>
      </c>
      <c r="E82" s="22">
        <f>IF(L24="East",(IF(AND($A53&gt;7,$A53&lt;24),HLOOKUP(E$29,$C$8:$N$10,2,FALSE),HLOOKUP(E$29,$C$8:$N$10,3,FALSE))),IF(AND($A53&gt;6,$A53&lt;23),HLOOKUP(E$29,$C$8:$N$10,2,FALSE),HLOOKUP(E$29,$C$8:$N$10,3,FALSE)))*'Historical 99 Scalers WD'!E28</f>
        <v>65.438461652456994</v>
      </c>
      <c r="F82" s="22">
        <f>IF(M24="East",(IF(AND($A53&gt;7,$A53&lt;24),HLOOKUP(F$29,$C$8:$N$10,2,FALSE),HLOOKUP(F$29,$C$8:$N$10,3,FALSE))),IF(AND($A53&gt;6,$A53&lt;23),HLOOKUP(F$29,$C$8:$N$10,2,FALSE),HLOOKUP(F$29,$C$8:$N$10,3,FALSE)))*'Historical 99 Scalers WD'!F28</f>
        <v>79.210388781467586</v>
      </c>
      <c r="G82" s="22">
        <f>IF(N24="East",(IF(AND($A53&gt;7,$A53&lt;24),HLOOKUP(G$29,$C$8:$N$10,2,FALSE),HLOOKUP(G$29,$C$8:$N$10,3,FALSE))),IF(AND($A53&gt;6,$A53&lt;23),HLOOKUP(G$29,$C$8:$N$10,2,FALSE),HLOOKUP(G$29,$C$8:$N$10,3,FALSE)))*'Historical 99 Scalers WD'!G28</f>
        <v>90.343525712580657</v>
      </c>
      <c r="H82" s="22">
        <f>IF(O24="East",(IF(AND($A53&gt;7,$A53&lt;24),HLOOKUP(H$29,$C$8:$N$10,2,FALSE),HLOOKUP(H$29,$C$8:$N$10,3,FALSE))),IF(AND($A53&gt;6,$A53&lt;23),HLOOKUP(H$29,$C$8:$N$10,2,FALSE),HLOOKUP(H$29,$C$8:$N$10,3,FALSE)))*'Historical 99 Scalers WD'!H28</f>
        <v>128.07564254066369</v>
      </c>
      <c r="I82" s="22">
        <f>IF(P24="East",(IF(AND($A53&gt;7,$A53&lt;24),HLOOKUP(I$29,$C$8:$N$10,2,FALSE),HLOOKUP(I$29,$C$8:$N$10,3,FALSE))),IF(AND($A53&gt;6,$A53&lt;23),HLOOKUP(I$29,$C$8:$N$10,2,FALSE),HLOOKUP(I$29,$C$8:$N$10,3,FALSE)))*'Historical 99 Scalers WD'!I28</f>
        <v>114.80035925648816</v>
      </c>
      <c r="J82" s="22">
        <f>IF(Q24="East",(IF(AND($A53&gt;7,$A53&lt;24),HLOOKUP(J$29,$C$8:$N$10,2,FALSE),HLOOKUP(J$29,$C$8:$N$10,3,FALSE))),IF(AND($A53&gt;6,$A53&lt;23),HLOOKUP(J$29,$C$8:$N$10,2,FALSE),HLOOKUP(J$29,$C$8:$N$10,3,FALSE)))*'Historical 99 Scalers WD'!J28</f>
        <v>106.82909997279822</v>
      </c>
      <c r="K82" s="22">
        <f>IF(R24="East",(IF(AND($A53&gt;7,$A53&lt;24),HLOOKUP(K$29,$C$8:$N$10,2,FALSE),HLOOKUP(K$29,$C$8:$N$10,3,FALSE))),IF(AND($A53&gt;6,$A53&lt;23),HLOOKUP(K$29,$C$8:$N$10,2,FALSE),HLOOKUP(K$29,$C$8:$N$10,3,FALSE)))*'Historical 99 Scalers WD'!K28</f>
        <v>69.188135004821604</v>
      </c>
      <c r="L82" s="22">
        <f>IF(S24="East",(IF(AND($A53&gt;7,$A53&lt;24),HLOOKUP(L$29,$C$8:$N$10,2,FALSE),HLOOKUP(L$29,$C$8:$N$10,3,FALSE))),IF(AND($A53&gt;6,$A53&lt;23),HLOOKUP(L$29,$C$8:$N$10,2,FALSE),HLOOKUP(L$29,$C$8:$N$10,3,FALSE)))*'Historical 99 Scalers WD'!L28</f>
        <v>60.41223745042582</v>
      </c>
      <c r="M82" s="22">
        <f>IF(T24="East",(IF(AND($A53&gt;7,$A53&lt;24),HLOOKUP(M$29,$C$8:$N$10,2,FALSE),HLOOKUP(M$29,$C$8:$N$10,3,FALSE))),IF(AND($A53&gt;6,$A53&lt;23),HLOOKUP(M$29,$C$8:$N$10,2,FALSE),HLOOKUP(M$29,$C$8:$N$10,3,FALSE)))*'Historical 99 Scalers WD'!M28</f>
        <v>57.299949668443936</v>
      </c>
      <c r="N82" s="22">
        <f>IF(U24="East",(IF(AND($A53&gt;7,$A53&lt;24),HLOOKUP(N$29,$C$8:$N$10,2,FALSE),HLOOKUP(N$29,$C$8:$N$10,3,FALSE))),IF(AND($A53&gt;6,$A53&lt;23),HLOOKUP(N$29,$C$8:$N$10,2,FALSE),HLOOKUP(N$29,$C$8:$N$10,3,FALSE)))*'Historical 99 Scalers WD'!N28</f>
        <v>60.066521119030412</v>
      </c>
    </row>
    <row r="83" spans="1:14" x14ac:dyDescent="0.25">
      <c r="A83" s="2">
        <v>24</v>
      </c>
      <c r="C83" s="22">
        <f>IF(J25="East",(IF(AND($A54&gt;7,$A54&lt;24),HLOOKUP(C$29,$C$8:$N$10,2,FALSE),HLOOKUP(C$29,$C$8:$N$10,3,FALSE))),IF(AND($A54&gt;6,$A54&lt;23),HLOOKUP(C$29,$C$8:$N$10,2,FALSE),HLOOKUP(C$29,$C$8:$N$10,3,FALSE)))*'Historical 99 Scalers WD'!C29</f>
        <v>78.05337043509023</v>
      </c>
      <c r="D83" s="22">
        <f>IF(K25="East",(IF(AND($A54&gt;7,$A54&lt;24),HLOOKUP(D$29,$C$8:$N$10,2,FALSE),HLOOKUP(D$29,$C$8:$N$10,3,FALSE))),IF(AND($A54&gt;6,$A54&lt;23),HLOOKUP(D$29,$C$8:$N$10,2,FALSE),HLOOKUP(D$29,$C$8:$N$10,3,FALSE)))*'Historical 99 Scalers WD'!D29</f>
        <v>58.729853516763541</v>
      </c>
      <c r="E83" s="22">
        <f>IF(L25="East",(IF(AND($A54&gt;7,$A54&lt;24),HLOOKUP(E$29,$C$8:$N$10,2,FALSE),HLOOKUP(E$29,$C$8:$N$10,3,FALSE))),IF(AND($A54&gt;6,$A54&lt;23),HLOOKUP(E$29,$C$8:$N$10,2,FALSE),HLOOKUP(E$29,$C$8:$N$10,3,FALSE)))*'Historical 99 Scalers WD'!E29</f>
        <v>54.431009053094847</v>
      </c>
      <c r="F83" s="22">
        <f>IF(M25="East",(IF(AND($A54&gt;7,$A54&lt;24),HLOOKUP(F$29,$C$8:$N$10,2,FALSE),HLOOKUP(F$29,$C$8:$N$10,3,FALSE))),IF(AND($A54&gt;6,$A54&lt;23),HLOOKUP(F$29,$C$8:$N$10,2,FALSE),HLOOKUP(F$29,$C$8:$N$10,3,FALSE)))*'Historical 99 Scalers WD'!F29</f>
        <v>66.19001848540502</v>
      </c>
      <c r="G83" s="22">
        <f>IF(N25="East",(IF(AND($A54&gt;7,$A54&lt;24),HLOOKUP(G$29,$C$8:$N$10,2,FALSE),HLOOKUP(G$29,$C$8:$N$10,3,FALSE))),IF(AND($A54&gt;6,$A54&lt;23),HLOOKUP(G$29,$C$8:$N$10,2,FALSE),HLOOKUP(G$29,$C$8:$N$10,3,FALSE)))*'Historical 99 Scalers WD'!G29</f>
        <v>71.516555939254687</v>
      </c>
      <c r="H83" s="22">
        <f>IF(O25="East",(IF(AND($A54&gt;7,$A54&lt;24),HLOOKUP(H$29,$C$8:$N$10,2,FALSE),HLOOKUP(H$29,$C$8:$N$10,3,FALSE))),IF(AND($A54&gt;6,$A54&lt;23),HLOOKUP(H$29,$C$8:$N$10,2,FALSE),HLOOKUP(H$29,$C$8:$N$10,3,FALSE)))*'Historical 99 Scalers WD'!H29</f>
        <v>96.066332938977055</v>
      </c>
      <c r="I83" s="22">
        <f>IF(P25="East",(IF(AND($A54&gt;7,$A54&lt;24),HLOOKUP(I$29,$C$8:$N$10,2,FALSE),HLOOKUP(I$29,$C$8:$N$10,3,FALSE))),IF(AND($A54&gt;6,$A54&lt;23),HLOOKUP(I$29,$C$8:$N$10,2,FALSE),HLOOKUP(I$29,$C$8:$N$10,3,FALSE)))*'Historical 99 Scalers WD'!I29</f>
        <v>79.08543562608449</v>
      </c>
      <c r="J83" s="22">
        <f>IF(Q25="East",(IF(AND($A54&gt;7,$A54&lt;24),HLOOKUP(J$29,$C$8:$N$10,2,FALSE),HLOOKUP(J$29,$C$8:$N$10,3,FALSE))),IF(AND($A54&gt;6,$A54&lt;23),HLOOKUP(J$29,$C$8:$N$10,2,FALSE),HLOOKUP(J$29,$C$8:$N$10,3,FALSE)))*'Historical 99 Scalers WD'!J29</f>
        <v>92.01863667925636</v>
      </c>
      <c r="K83" s="22">
        <f>IF(R25="East",(IF(AND($A54&gt;7,$A54&lt;24),HLOOKUP(K$29,$C$8:$N$10,2,FALSE),HLOOKUP(K$29,$C$8:$N$10,3,FALSE))),IF(AND($A54&gt;6,$A54&lt;23),HLOOKUP(K$29,$C$8:$N$10,2,FALSE),HLOOKUP(K$29,$C$8:$N$10,3,FALSE)))*'Historical 99 Scalers WD'!K29</f>
        <v>61.742904532304721</v>
      </c>
      <c r="L83" s="22">
        <f>IF(S25="East",(IF(AND($A54&gt;7,$A54&lt;24),HLOOKUP(L$29,$C$8:$N$10,2,FALSE),HLOOKUP(L$29,$C$8:$N$10,3,FALSE))),IF(AND($A54&gt;6,$A54&lt;23),HLOOKUP(L$29,$C$8:$N$10,2,FALSE),HLOOKUP(L$29,$C$8:$N$10,3,FALSE)))*'Historical 99 Scalers WD'!L29</f>
        <v>52.250541002629667</v>
      </c>
      <c r="M83" s="22">
        <f>IF(T25="East",(IF(AND($A54&gt;7,$A54&lt;24),HLOOKUP(M$29,$C$8:$N$10,2,FALSE),HLOOKUP(M$29,$C$8:$N$10,3,FALSE))),IF(AND($A54&gt;6,$A54&lt;23),HLOOKUP(M$29,$C$8:$N$10,2,FALSE),HLOOKUP(M$29,$C$8:$N$10,3,FALSE)))*'Historical 99 Scalers WD'!M29</f>
        <v>52.704558448824834</v>
      </c>
      <c r="N83" s="22">
        <f>IF(U25="East",(IF(AND($A54&gt;7,$A54&lt;24),HLOOKUP(N$29,$C$8:$N$10,2,FALSE),HLOOKUP(N$29,$C$8:$N$10,3,FALSE))),IF(AND($A54&gt;6,$A54&lt;23),HLOOKUP(N$29,$C$8:$N$10,2,FALSE),HLOOKUP(N$29,$C$8:$N$10,3,FALSE)))*'Historical 99 Scalers WD'!N29</f>
        <v>54.222662415977652</v>
      </c>
    </row>
    <row r="85" spans="1:14" x14ac:dyDescent="0.25"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</row>
    <row r="86" spans="1:14" ht="15.6" x14ac:dyDescent="0.3">
      <c r="A86" s="24" t="s">
        <v>32</v>
      </c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</row>
    <row r="87" spans="1:14" x14ac:dyDescent="0.25"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</row>
    <row r="88" spans="1:14" x14ac:dyDescent="0.25">
      <c r="C88" s="2" t="s">
        <v>0</v>
      </c>
      <c r="D88" s="2" t="s">
        <v>1</v>
      </c>
      <c r="E88" s="2" t="s">
        <v>2</v>
      </c>
      <c r="F88" s="2" t="s">
        <v>3</v>
      </c>
      <c r="G88" s="2" t="s">
        <v>4</v>
      </c>
      <c r="H88" s="2" t="s">
        <v>5</v>
      </c>
      <c r="I88" s="2" t="s">
        <v>6</v>
      </c>
      <c r="J88" s="2" t="s">
        <v>7</v>
      </c>
      <c r="K88" s="2" t="s">
        <v>8</v>
      </c>
      <c r="L88" s="2" t="s">
        <v>9</v>
      </c>
      <c r="M88" s="2" t="s">
        <v>10</v>
      </c>
      <c r="N88" s="2" t="s">
        <v>11</v>
      </c>
    </row>
    <row r="89" spans="1:14" x14ac:dyDescent="0.25">
      <c r="A89" s="2" t="s">
        <v>26</v>
      </c>
    </row>
    <row r="90" spans="1:14" x14ac:dyDescent="0.25">
      <c r="A90" s="2">
        <v>1</v>
      </c>
      <c r="C90" s="22">
        <f>IF(J2="East",(IF(AND($A31&gt;7,$A31&lt;24),HLOOKUP(C$29,$C$8:$N$10,2,FALSE),HLOOKUP(C$29,$C$8:$N$10,3,FALSE))),IF(AND($A31&gt;6,$A31&lt;23),HLOOKUP(C$29,$C$8:$N$10,2,FALSE),HLOOKUP(C$29,$C$8:$N$10,3,FALSE)))*'Historical 00 Scalers WD'!C6</f>
        <v>70.249601116047202</v>
      </c>
      <c r="D90" s="22">
        <f>IF(K2="East",(IF(AND($A31&gt;7,$A31&lt;24),HLOOKUP(D$29,$C$8:$N$10,2,FALSE),HLOOKUP(D$29,$C$8:$N$10,3,FALSE))),IF(AND($A31&gt;6,$A31&lt;23),HLOOKUP(D$29,$C$8:$N$10,2,FALSE),HLOOKUP(D$29,$C$8:$N$10,3,FALSE)))*'Historical 00 Scalers WD'!D6</f>
        <v>55.062165698957394</v>
      </c>
      <c r="E90" s="22">
        <f>IF(L2="East",(IF(AND($A31&gt;7,$A31&lt;24),HLOOKUP(E$29,$C$8:$N$10,2,FALSE),HLOOKUP(E$29,$C$8:$N$10,3,FALSE))),IF(AND($A31&gt;6,$A31&lt;23),HLOOKUP(E$29,$C$8:$N$10,2,FALSE),HLOOKUP(E$29,$C$8:$N$10,3,FALSE)))*'Historical 00 Scalers WD'!E6</f>
        <v>50.52542212805421</v>
      </c>
      <c r="F90" s="22">
        <f>IF(M2="East",(IF(AND($A31&gt;7,$A31&lt;24),HLOOKUP(F$29,$C$8:$N$10,2,FALSE),HLOOKUP(F$29,$C$8:$N$10,3,FALSE))),IF(AND($A31&gt;6,$A31&lt;23),HLOOKUP(F$29,$C$8:$N$10,2,FALSE),HLOOKUP(F$29,$C$8:$N$10,3,FALSE)))*'Historical 00 Scalers WD'!F6</f>
        <v>64.731660499179554</v>
      </c>
      <c r="G90" s="22">
        <f>IF(N2="East",(IF(AND($A31&gt;7,$A31&lt;24),HLOOKUP(G$29,$C$8:$N$10,2,FALSE),HLOOKUP(G$29,$C$8:$N$10,3,FALSE))),IF(AND($A31&gt;6,$A31&lt;23),HLOOKUP(G$29,$C$8:$N$10,2,FALSE),HLOOKUP(G$29,$C$8:$N$10,3,FALSE)))*'Historical 00 Scalers WD'!G6</f>
        <v>66.784384294764976</v>
      </c>
      <c r="H90" s="22">
        <f>IF(O2="East",(IF(AND($A31&gt;7,$A31&lt;24),HLOOKUP(H$29,$C$8:$N$10,2,FALSE),HLOOKUP(H$29,$C$8:$N$10,3,FALSE))),IF(AND($A31&gt;6,$A31&lt;23),HLOOKUP(H$29,$C$8:$N$10,2,FALSE),HLOOKUP(H$29,$C$8:$N$10,3,FALSE)))*'Historical 00 Scalers WD'!H6</f>
        <v>69.364661970347811</v>
      </c>
      <c r="I90" s="22">
        <f>IF(P2="East",(IF(AND($A31&gt;7,$A31&lt;24),HLOOKUP(I$29,$C$8:$N$10,2,FALSE),HLOOKUP(I$29,$C$8:$N$10,3,FALSE))),IF(AND($A31&gt;6,$A31&lt;23),HLOOKUP(I$29,$C$8:$N$10,2,FALSE),HLOOKUP(I$29,$C$8:$N$10,3,FALSE)))*'Historical 00 Scalers WD'!I6</f>
        <v>76.567531163220423</v>
      </c>
      <c r="J90" s="22">
        <f>IF(Q2="East",(IF(AND($A31&gt;7,$A31&lt;24),HLOOKUP(J$29,$C$8:$N$10,2,FALSE),HLOOKUP(J$29,$C$8:$N$10,3,FALSE))),IF(AND($A31&gt;6,$A31&lt;23),HLOOKUP(J$29,$C$8:$N$10,2,FALSE),HLOOKUP(J$29,$C$8:$N$10,3,FALSE)))*'Historical 00 Scalers WD'!J6</f>
        <v>83.947267025757114</v>
      </c>
      <c r="K90" s="22">
        <f>IF(R2="East",(IF(AND($A31&gt;7,$A31&lt;24),HLOOKUP(K$29,$C$8:$N$10,2,FALSE),HLOOKUP(K$29,$C$8:$N$10,3,FALSE))),IF(AND($A31&gt;6,$A31&lt;23),HLOOKUP(K$29,$C$8:$N$10,2,FALSE),HLOOKUP(K$29,$C$8:$N$10,3,FALSE)))*'Historical 00 Scalers WD'!K6</f>
        <v>63.424763813306214</v>
      </c>
      <c r="L90" s="22">
        <f>IF(S2="East",(IF(AND($A31&gt;7,$A31&lt;24),HLOOKUP(L$29,$C$8:$N$10,2,FALSE),HLOOKUP(L$29,$C$8:$N$10,3,FALSE))),IF(AND($A31&gt;6,$A31&lt;23),HLOOKUP(L$29,$C$8:$N$10,2,FALSE),HLOOKUP(L$29,$C$8:$N$10,3,FALSE)))*'Historical 00 Scalers WD'!L6</f>
        <v>50.724157110503697</v>
      </c>
      <c r="M90" s="22">
        <f>IF(T2="East",(IF(AND($A31&gt;7,$A31&lt;24),HLOOKUP(M$29,$C$8:$N$10,2,FALSE),HLOOKUP(M$29,$C$8:$N$10,3,FALSE))),IF(AND($A31&gt;6,$A31&lt;23),HLOOKUP(M$29,$C$8:$N$10,2,FALSE),HLOOKUP(M$29,$C$8:$N$10,3,FALSE)))*'Historical 00 Scalers WD'!M6</f>
        <v>49.615528201057067</v>
      </c>
      <c r="N90" s="22">
        <f>IF(U2="East",(IF(AND($A31&gt;7,$A31&lt;24),HLOOKUP(N$29,$C$8:$N$10,2,FALSE),HLOOKUP(N$29,$C$8:$N$10,3,FALSE))),IF(AND($A31&gt;6,$A31&lt;23),HLOOKUP(N$29,$C$8:$N$10,2,FALSE),HLOOKUP(N$29,$C$8:$N$10,3,FALSE)))*'Historical 00 Scalers WD'!N6</f>
        <v>50.24059014307096</v>
      </c>
    </row>
    <row r="91" spans="1:14" x14ac:dyDescent="0.25">
      <c r="A91" s="2">
        <v>2</v>
      </c>
      <c r="C91" s="22">
        <f>IF(J3="East",(IF(AND($A32&gt;7,$A32&lt;24),HLOOKUP(C$29,$C$8:$N$10,2,FALSE),HLOOKUP(C$29,$C$8:$N$10,3,FALSE))),IF(AND($A32&gt;6,$A32&lt;23),HLOOKUP(C$29,$C$8:$N$10,2,FALSE),HLOOKUP(C$29,$C$8:$N$10,3,FALSE)))*'Historical 00 Scalers WD'!C7</f>
        <v>66.636204304587793</v>
      </c>
      <c r="D91" s="22">
        <f>IF(K3="East",(IF(AND($A32&gt;7,$A32&lt;24),HLOOKUP(D$29,$C$8:$N$10,2,FALSE),HLOOKUP(D$29,$C$8:$N$10,3,FALSE))),IF(AND($A32&gt;6,$A32&lt;23),HLOOKUP(D$29,$C$8:$N$10,2,FALSE),HLOOKUP(D$29,$C$8:$N$10,3,FALSE)))*'Historical 00 Scalers WD'!D7</f>
        <v>52.388400667342808</v>
      </c>
      <c r="E91" s="22">
        <f>IF(L3="East",(IF(AND($A32&gt;7,$A32&lt;24),HLOOKUP(E$29,$C$8:$N$10,2,FALSE),HLOOKUP(E$29,$C$8:$N$10,3,FALSE))),IF(AND($A32&gt;6,$A32&lt;23),HLOOKUP(E$29,$C$8:$N$10,2,FALSE),HLOOKUP(E$29,$C$8:$N$10,3,FALSE)))*'Historical 00 Scalers WD'!E7</f>
        <v>45.333472924536082</v>
      </c>
      <c r="F91" s="22">
        <f>IF(M3="East",(IF(AND($A32&gt;7,$A32&lt;24),HLOOKUP(F$29,$C$8:$N$10,2,FALSE),HLOOKUP(F$29,$C$8:$N$10,3,FALSE))),IF(AND($A32&gt;6,$A32&lt;23),HLOOKUP(F$29,$C$8:$N$10,2,FALSE),HLOOKUP(F$29,$C$8:$N$10,3,FALSE)))*'Historical 00 Scalers WD'!F7</f>
        <v>50.346939265378239</v>
      </c>
      <c r="G91" s="22">
        <f>IF(N3="East",(IF(AND($A32&gt;7,$A32&lt;24),HLOOKUP(G$29,$C$8:$N$10,2,FALSE),HLOOKUP(G$29,$C$8:$N$10,3,FALSE))),IF(AND($A32&gt;6,$A32&lt;23),HLOOKUP(G$29,$C$8:$N$10,2,FALSE),HLOOKUP(G$29,$C$8:$N$10,3,FALSE)))*'Historical 00 Scalers WD'!G7</f>
        <v>54.888418174787702</v>
      </c>
      <c r="H91" s="22">
        <f>IF(O3="East",(IF(AND($A32&gt;7,$A32&lt;24),HLOOKUP(H$29,$C$8:$N$10,2,FALSE),HLOOKUP(H$29,$C$8:$N$10,3,FALSE))),IF(AND($A32&gt;6,$A32&lt;23),HLOOKUP(H$29,$C$8:$N$10,2,FALSE),HLOOKUP(H$29,$C$8:$N$10,3,FALSE)))*'Historical 00 Scalers WD'!H7</f>
        <v>64.58335426541133</v>
      </c>
      <c r="I91" s="22">
        <f>IF(P3="East",(IF(AND($A32&gt;7,$A32&lt;24),HLOOKUP(I$29,$C$8:$N$10,2,FALSE),HLOOKUP(I$29,$C$8:$N$10,3,FALSE))),IF(AND($A32&gt;6,$A32&lt;23),HLOOKUP(I$29,$C$8:$N$10,2,FALSE),HLOOKUP(I$29,$C$8:$N$10,3,FALSE)))*'Historical 00 Scalers WD'!I7</f>
        <v>65.040097590678272</v>
      </c>
      <c r="J91" s="22">
        <f>IF(Q3="East",(IF(AND($A32&gt;7,$A32&lt;24),HLOOKUP(J$29,$C$8:$N$10,2,FALSE),HLOOKUP(J$29,$C$8:$N$10,3,FALSE))),IF(AND($A32&gt;6,$A32&lt;23),HLOOKUP(J$29,$C$8:$N$10,2,FALSE),HLOOKUP(J$29,$C$8:$N$10,3,FALSE)))*'Historical 00 Scalers WD'!J7</f>
        <v>75.538635046940612</v>
      </c>
      <c r="K91" s="22">
        <f>IF(R3="East",(IF(AND($A32&gt;7,$A32&lt;24),HLOOKUP(K$29,$C$8:$N$10,2,FALSE),HLOOKUP(K$29,$C$8:$N$10,3,FALSE))),IF(AND($A32&gt;6,$A32&lt;23),HLOOKUP(K$29,$C$8:$N$10,2,FALSE),HLOOKUP(K$29,$C$8:$N$10,3,FALSE)))*'Historical 00 Scalers WD'!K7</f>
        <v>57.492564388676897</v>
      </c>
      <c r="L91" s="22">
        <f>IF(S3="East",(IF(AND($A32&gt;7,$A32&lt;24),HLOOKUP(L$29,$C$8:$N$10,2,FALSE),HLOOKUP(L$29,$C$8:$N$10,3,FALSE))),IF(AND($A32&gt;6,$A32&lt;23),HLOOKUP(L$29,$C$8:$N$10,2,FALSE),HLOOKUP(L$29,$C$8:$N$10,3,FALSE)))*'Historical 00 Scalers WD'!L7</f>
        <v>47.524676589640727</v>
      </c>
      <c r="M91" s="22">
        <f>IF(T3="East",(IF(AND($A32&gt;7,$A32&lt;24),HLOOKUP(M$29,$C$8:$N$10,2,FALSE),HLOOKUP(M$29,$C$8:$N$10,3,FALSE))),IF(AND($A32&gt;6,$A32&lt;23),HLOOKUP(M$29,$C$8:$N$10,2,FALSE),HLOOKUP(M$29,$C$8:$N$10,3,FALSE)))*'Historical 00 Scalers WD'!M7</f>
        <v>47.735632350433896</v>
      </c>
      <c r="N91" s="22">
        <f>IF(U3="East",(IF(AND($A32&gt;7,$A32&lt;24),HLOOKUP(N$29,$C$8:$N$10,2,FALSE),HLOOKUP(N$29,$C$8:$N$10,3,FALSE))),IF(AND($A32&gt;6,$A32&lt;23),HLOOKUP(N$29,$C$8:$N$10,2,FALSE),HLOOKUP(N$29,$C$8:$N$10,3,FALSE)))*'Historical 00 Scalers WD'!N7</f>
        <v>48.926607895022833</v>
      </c>
    </row>
    <row r="92" spans="1:14" x14ac:dyDescent="0.25">
      <c r="A92" s="2">
        <v>3</v>
      </c>
      <c r="C92" s="22">
        <f>IF(J4="East",(IF(AND($A33&gt;7,$A33&lt;24),HLOOKUP(C$29,$C$8:$N$10,2,FALSE),HLOOKUP(C$29,$C$8:$N$10,3,FALSE))),IF(AND($A33&gt;6,$A33&lt;23),HLOOKUP(C$29,$C$8:$N$10,2,FALSE),HLOOKUP(C$29,$C$8:$N$10,3,FALSE)))*'Historical 00 Scalers WD'!C8</f>
        <v>64.651914874559409</v>
      </c>
      <c r="D92" s="22">
        <f>IF(K4="East",(IF(AND($A33&gt;7,$A33&lt;24),HLOOKUP(D$29,$C$8:$N$10,2,FALSE),HLOOKUP(D$29,$C$8:$N$10,3,FALSE))),IF(AND($A33&gt;6,$A33&lt;23),HLOOKUP(D$29,$C$8:$N$10,2,FALSE),HLOOKUP(D$29,$C$8:$N$10,3,FALSE)))*'Historical 00 Scalers WD'!D8</f>
        <v>50.852842648540765</v>
      </c>
      <c r="E92" s="22">
        <f>IF(L4="East",(IF(AND($A33&gt;7,$A33&lt;24),HLOOKUP(E$29,$C$8:$N$10,2,FALSE),HLOOKUP(E$29,$C$8:$N$10,3,FALSE))),IF(AND($A33&gt;6,$A33&lt;23),HLOOKUP(E$29,$C$8:$N$10,2,FALSE),HLOOKUP(E$29,$C$8:$N$10,3,FALSE)))*'Historical 00 Scalers WD'!E8</f>
        <v>40.350934175757828</v>
      </c>
      <c r="F92" s="22">
        <f>IF(M4="East",(IF(AND($A33&gt;7,$A33&lt;24),HLOOKUP(F$29,$C$8:$N$10,2,FALSE),HLOOKUP(F$29,$C$8:$N$10,3,FALSE))),IF(AND($A33&gt;6,$A33&lt;23),HLOOKUP(F$29,$C$8:$N$10,2,FALSE),HLOOKUP(F$29,$C$8:$N$10,3,FALSE)))*'Historical 00 Scalers WD'!F8</f>
        <v>38.754936321328763</v>
      </c>
      <c r="G92" s="22">
        <f>IF(N4="East",(IF(AND($A33&gt;7,$A33&lt;24),HLOOKUP(G$29,$C$8:$N$10,2,FALSE),HLOOKUP(G$29,$C$8:$N$10,3,FALSE))),IF(AND($A33&gt;6,$A33&lt;23),HLOOKUP(G$29,$C$8:$N$10,2,FALSE),HLOOKUP(G$29,$C$8:$N$10,3,FALSE)))*'Historical 00 Scalers WD'!G8</f>
        <v>46.770286660784542</v>
      </c>
      <c r="H92" s="22">
        <f>IF(O4="East",(IF(AND($A33&gt;7,$A33&lt;24),HLOOKUP(H$29,$C$8:$N$10,2,FALSE),HLOOKUP(H$29,$C$8:$N$10,3,FALSE))),IF(AND($A33&gt;6,$A33&lt;23),HLOOKUP(H$29,$C$8:$N$10,2,FALSE),HLOOKUP(H$29,$C$8:$N$10,3,FALSE)))*'Historical 00 Scalers WD'!H8</f>
        <v>61.977423189004085</v>
      </c>
      <c r="I92" s="22">
        <f>IF(P4="East",(IF(AND($A33&gt;7,$A33&lt;24),HLOOKUP(I$29,$C$8:$N$10,2,FALSE),HLOOKUP(I$29,$C$8:$N$10,3,FALSE))),IF(AND($A33&gt;6,$A33&lt;23),HLOOKUP(I$29,$C$8:$N$10,2,FALSE),HLOOKUP(I$29,$C$8:$N$10,3,FALSE)))*'Historical 00 Scalers WD'!I8</f>
        <v>60.907611357235609</v>
      </c>
      <c r="J92" s="22">
        <f>IF(Q4="East",(IF(AND($A33&gt;7,$A33&lt;24),HLOOKUP(J$29,$C$8:$N$10,2,FALSE),HLOOKUP(J$29,$C$8:$N$10,3,FALSE))),IF(AND($A33&gt;6,$A33&lt;23),HLOOKUP(J$29,$C$8:$N$10,2,FALSE),HLOOKUP(J$29,$C$8:$N$10,3,FALSE)))*'Historical 00 Scalers WD'!J8</f>
        <v>67.557574969889075</v>
      </c>
      <c r="K92" s="22">
        <f>IF(R4="East",(IF(AND($A33&gt;7,$A33&lt;24),HLOOKUP(K$29,$C$8:$N$10,2,FALSE),HLOOKUP(K$29,$C$8:$N$10,3,FALSE))),IF(AND($A33&gt;6,$A33&lt;23),HLOOKUP(K$29,$C$8:$N$10,2,FALSE),HLOOKUP(K$29,$C$8:$N$10,3,FALSE)))*'Historical 00 Scalers WD'!K8</f>
        <v>53.015757101457204</v>
      </c>
      <c r="L92" s="22">
        <f>IF(S4="East",(IF(AND($A33&gt;7,$A33&lt;24),HLOOKUP(L$29,$C$8:$N$10,2,FALSE),HLOOKUP(L$29,$C$8:$N$10,3,FALSE))),IF(AND($A33&gt;6,$A33&lt;23),HLOOKUP(L$29,$C$8:$N$10,2,FALSE),HLOOKUP(L$29,$C$8:$N$10,3,FALSE)))*'Historical 00 Scalers WD'!L8</f>
        <v>45.782505369104257</v>
      </c>
      <c r="M92" s="22">
        <f>IF(T4="East",(IF(AND($A33&gt;7,$A33&lt;24),HLOOKUP(M$29,$C$8:$N$10,2,FALSE),HLOOKUP(M$29,$C$8:$N$10,3,FALSE))),IF(AND($A33&gt;6,$A33&lt;23),HLOOKUP(M$29,$C$8:$N$10,2,FALSE),HLOOKUP(M$29,$C$8:$N$10,3,FALSE)))*'Historical 00 Scalers WD'!M8</f>
        <v>46.392723199203992</v>
      </c>
      <c r="N92" s="22">
        <f>IF(U4="East",(IF(AND($A33&gt;7,$A33&lt;24),HLOOKUP(N$29,$C$8:$N$10,2,FALSE),HLOOKUP(N$29,$C$8:$N$10,3,FALSE))),IF(AND($A33&gt;6,$A33&lt;23),HLOOKUP(N$29,$C$8:$N$10,2,FALSE),HLOOKUP(N$29,$C$8:$N$10,3,FALSE)))*'Historical 00 Scalers WD'!N8</f>
        <v>46.79691049522944</v>
      </c>
    </row>
    <row r="93" spans="1:14" x14ac:dyDescent="0.25">
      <c r="A93" s="2">
        <v>4</v>
      </c>
      <c r="C93" s="22">
        <f>IF(J5="East",(IF(AND($A34&gt;7,$A34&lt;24),HLOOKUP(C$29,$C$8:$N$10,2,FALSE),HLOOKUP(C$29,$C$8:$N$10,3,FALSE))),IF(AND($A34&gt;6,$A34&lt;23),HLOOKUP(C$29,$C$8:$N$10,2,FALSE),HLOOKUP(C$29,$C$8:$N$10,3,FALSE)))*'Historical 00 Scalers WD'!C9</f>
        <v>64.10635680008653</v>
      </c>
      <c r="D93" s="22">
        <f>IF(K5="East",(IF(AND($A34&gt;7,$A34&lt;24),HLOOKUP(D$29,$C$8:$N$10,2,FALSE),HLOOKUP(D$29,$C$8:$N$10,3,FALSE))),IF(AND($A34&gt;6,$A34&lt;23),HLOOKUP(D$29,$C$8:$N$10,2,FALSE),HLOOKUP(D$29,$C$8:$N$10,3,FALSE)))*'Historical 00 Scalers WD'!D9</f>
        <v>51.310818591863288</v>
      </c>
      <c r="E93" s="22">
        <f>IF(L5="East",(IF(AND($A34&gt;7,$A34&lt;24),HLOOKUP(E$29,$C$8:$N$10,2,FALSE),HLOOKUP(E$29,$C$8:$N$10,3,FALSE))),IF(AND($A34&gt;6,$A34&lt;23),HLOOKUP(E$29,$C$8:$N$10,2,FALSE),HLOOKUP(E$29,$C$8:$N$10,3,FALSE)))*'Historical 00 Scalers WD'!E9</f>
        <v>41.278172418996242</v>
      </c>
      <c r="F93" s="22">
        <f>IF(M5="East",(IF(AND($A34&gt;7,$A34&lt;24),HLOOKUP(F$29,$C$8:$N$10,2,FALSE),HLOOKUP(F$29,$C$8:$N$10,3,FALSE))),IF(AND($A34&gt;6,$A34&lt;23),HLOOKUP(F$29,$C$8:$N$10,2,FALSE),HLOOKUP(F$29,$C$8:$N$10,3,FALSE)))*'Historical 00 Scalers WD'!F9</f>
        <v>40.265979921575543</v>
      </c>
      <c r="G93" s="22">
        <f>IF(N5="East",(IF(AND($A34&gt;7,$A34&lt;24),HLOOKUP(G$29,$C$8:$N$10,2,FALSE),HLOOKUP(G$29,$C$8:$N$10,3,FALSE))),IF(AND($A34&gt;6,$A34&lt;23),HLOOKUP(G$29,$C$8:$N$10,2,FALSE),HLOOKUP(G$29,$C$8:$N$10,3,FALSE)))*'Historical 00 Scalers WD'!G9</f>
        <v>45.349242012782547</v>
      </c>
      <c r="H93" s="22">
        <f>IF(O5="East",(IF(AND($A34&gt;7,$A34&lt;24),HLOOKUP(H$29,$C$8:$N$10,2,FALSE),HLOOKUP(H$29,$C$8:$N$10,3,FALSE))),IF(AND($A34&gt;6,$A34&lt;23),HLOOKUP(H$29,$C$8:$N$10,2,FALSE),HLOOKUP(H$29,$C$8:$N$10,3,FALSE)))*'Historical 00 Scalers WD'!H9</f>
        <v>60.830338135680329</v>
      </c>
      <c r="I93" s="22">
        <f>IF(P5="East",(IF(AND($A34&gt;7,$A34&lt;24),HLOOKUP(I$29,$C$8:$N$10,2,FALSE),HLOOKUP(I$29,$C$8:$N$10,3,FALSE))),IF(AND($A34&gt;6,$A34&lt;23),HLOOKUP(I$29,$C$8:$N$10,2,FALSE),HLOOKUP(I$29,$C$8:$N$10,3,FALSE)))*'Historical 00 Scalers WD'!I9</f>
        <v>60.352355583811686</v>
      </c>
      <c r="J93" s="22">
        <f>IF(Q5="East",(IF(AND($A34&gt;7,$A34&lt;24),HLOOKUP(J$29,$C$8:$N$10,2,FALSE),HLOOKUP(J$29,$C$8:$N$10,3,FALSE))),IF(AND($A34&gt;6,$A34&lt;23),HLOOKUP(J$29,$C$8:$N$10,2,FALSE),HLOOKUP(J$29,$C$8:$N$10,3,FALSE)))*'Historical 00 Scalers WD'!J9</f>
        <v>66.986114951817896</v>
      </c>
      <c r="K93" s="22">
        <f>IF(R5="East",(IF(AND($A34&gt;7,$A34&lt;24),HLOOKUP(K$29,$C$8:$N$10,2,FALSE),HLOOKUP(K$29,$C$8:$N$10,3,FALSE))),IF(AND($A34&gt;6,$A34&lt;23),HLOOKUP(K$29,$C$8:$N$10,2,FALSE),HLOOKUP(K$29,$C$8:$N$10,3,FALSE)))*'Historical 00 Scalers WD'!K9</f>
        <v>52.333672007529266</v>
      </c>
      <c r="L93" s="22">
        <f>IF(S5="East",(IF(AND($A34&gt;7,$A34&lt;24),HLOOKUP(L$29,$C$8:$N$10,2,FALSE),HLOOKUP(L$29,$C$8:$N$10,3,FALSE))),IF(AND($A34&gt;6,$A34&lt;23),HLOOKUP(L$29,$C$8:$N$10,2,FALSE),HLOOKUP(L$29,$C$8:$N$10,3,FALSE)))*'Historical 00 Scalers WD'!L9</f>
        <v>45.240884498391225</v>
      </c>
      <c r="M93" s="22">
        <f>IF(T5="East",(IF(AND($A34&gt;7,$A34&lt;24),HLOOKUP(M$29,$C$8:$N$10,2,FALSE),HLOOKUP(M$29,$C$8:$N$10,3,FALSE))),IF(AND($A34&gt;6,$A34&lt;23),HLOOKUP(M$29,$C$8:$N$10,2,FALSE),HLOOKUP(M$29,$C$8:$N$10,3,FALSE)))*'Historical 00 Scalers WD'!M9</f>
        <v>46.552815343299251</v>
      </c>
      <c r="N93" s="22">
        <f>IF(U5="East",(IF(AND($A34&gt;7,$A34&lt;24),HLOOKUP(N$29,$C$8:$N$10,2,FALSE),HLOOKUP(N$29,$C$8:$N$10,3,FALSE))),IF(AND($A34&gt;6,$A34&lt;23),HLOOKUP(N$29,$C$8:$N$10,2,FALSE),HLOOKUP(N$29,$C$8:$N$10,3,FALSE)))*'Historical 00 Scalers WD'!N9</f>
        <v>47.92575289984773</v>
      </c>
    </row>
    <row r="94" spans="1:14" x14ac:dyDescent="0.25">
      <c r="A94" s="2">
        <v>5</v>
      </c>
      <c r="C94" s="22">
        <f>IF(J6="East",(IF(AND($A35&gt;7,$A35&lt;24),HLOOKUP(C$29,$C$8:$N$10,2,FALSE),HLOOKUP(C$29,$C$8:$N$10,3,FALSE))),IF(AND($A35&gt;6,$A35&lt;23),HLOOKUP(C$29,$C$8:$N$10,2,FALSE),HLOOKUP(C$29,$C$8:$N$10,3,FALSE)))*'Historical 00 Scalers WD'!C10</f>
        <v>67.617218307366599</v>
      </c>
      <c r="D94" s="22">
        <f>IF(K6="East",(IF(AND($A35&gt;7,$A35&lt;24),HLOOKUP(D$29,$C$8:$N$10,2,FALSE),HLOOKUP(D$29,$C$8:$N$10,3,FALSE))),IF(AND($A35&gt;6,$A35&lt;23),HLOOKUP(D$29,$C$8:$N$10,2,FALSE),HLOOKUP(D$29,$C$8:$N$10,3,FALSE)))*'Historical 00 Scalers WD'!D10</f>
        <v>53.409656436152943</v>
      </c>
      <c r="E94" s="22">
        <f>IF(L6="East",(IF(AND($A35&gt;7,$A35&lt;24),HLOOKUP(E$29,$C$8:$N$10,2,FALSE),HLOOKUP(E$29,$C$8:$N$10,3,FALSE))),IF(AND($A35&gt;6,$A35&lt;23),HLOOKUP(E$29,$C$8:$N$10,2,FALSE),HLOOKUP(E$29,$C$8:$N$10,3,FALSE)))*'Historical 00 Scalers WD'!E10</f>
        <v>46.640374537492455</v>
      </c>
      <c r="F94" s="22">
        <f>IF(M6="East",(IF(AND($A35&gt;7,$A35&lt;24),HLOOKUP(F$29,$C$8:$N$10,2,FALSE),HLOOKUP(F$29,$C$8:$N$10,3,FALSE))),IF(AND($A35&gt;6,$A35&lt;23),HLOOKUP(F$29,$C$8:$N$10,2,FALSE),HLOOKUP(F$29,$C$8:$N$10,3,FALSE)))*'Historical 00 Scalers WD'!F10</f>
        <v>45.958915456291471</v>
      </c>
      <c r="G94" s="22">
        <f>IF(N6="East",(IF(AND($A35&gt;7,$A35&lt;24),HLOOKUP(G$29,$C$8:$N$10,2,FALSE),HLOOKUP(G$29,$C$8:$N$10,3,FALSE))),IF(AND($A35&gt;6,$A35&lt;23),HLOOKUP(G$29,$C$8:$N$10,2,FALSE),HLOOKUP(G$29,$C$8:$N$10,3,FALSE)))*'Historical 00 Scalers WD'!G10</f>
        <v>47.854095921168479</v>
      </c>
      <c r="H94" s="22">
        <f>IF(O6="East",(IF(AND($A35&gt;7,$A35&lt;24),HLOOKUP(H$29,$C$8:$N$10,2,FALSE),HLOOKUP(H$29,$C$8:$N$10,3,FALSE))),IF(AND($A35&gt;6,$A35&lt;23),HLOOKUP(H$29,$C$8:$N$10,2,FALSE),HLOOKUP(H$29,$C$8:$N$10,3,FALSE)))*'Historical 00 Scalers WD'!H10</f>
        <v>61.335169493121541</v>
      </c>
      <c r="I94" s="22">
        <f>IF(P6="East",(IF(AND($A35&gt;7,$A35&lt;24),HLOOKUP(I$29,$C$8:$N$10,2,FALSE),HLOOKUP(I$29,$C$8:$N$10,3,FALSE))),IF(AND($A35&gt;6,$A35&lt;23),HLOOKUP(I$29,$C$8:$N$10,2,FALSE),HLOOKUP(I$29,$C$8:$N$10,3,FALSE)))*'Historical 00 Scalers WD'!I10</f>
        <v>61.833694054170699</v>
      </c>
      <c r="J94" s="22">
        <f>IF(Q6="East",(IF(AND($A35&gt;7,$A35&lt;24),HLOOKUP(J$29,$C$8:$N$10,2,FALSE),HLOOKUP(J$29,$C$8:$N$10,3,FALSE))),IF(AND($A35&gt;6,$A35&lt;23),HLOOKUP(J$29,$C$8:$N$10,2,FALSE),HLOOKUP(J$29,$C$8:$N$10,3,FALSE)))*'Historical 00 Scalers WD'!J10</f>
        <v>71.223009016990261</v>
      </c>
      <c r="K94" s="22">
        <f>IF(R6="East",(IF(AND($A35&gt;7,$A35&lt;24),HLOOKUP(K$29,$C$8:$N$10,2,FALSE),HLOOKUP(K$29,$C$8:$N$10,3,FALSE))),IF(AND($A35&gt;6,$A35&lt;23),HLOOKUP(K$29,$C$8:$N$10,2,FALSE),HLOOKUP(K$29,$C$8:$N$10,3,FALSE)))*'Historical 00 Scalers WD'!K10</f>
        <v>53.94017649298393</v>
      </c>
      <c r="L94" s="22">
        <f>IF(S6="East",(IF(AND($A35&gt;7,$A35&lt;24),HLOOKUP(L$29,$C$8:$N$10,2,FALSE),HLOOKUP(L$29,$C$8:$N$10,3,FALSE))),IF(AND($A35&gt;6,$A35&lt;23),HLOOKUP(L$29,$C$8:$N$10,2,FALSE),HLOOKUP(L$29,$C$8:$N$10,3,FALSE)))*'Historical 00 Scalers WD'!L10</f>
        <v>46.87128254395742</v>
      </c>
      <c r="M94" s="22">
        <f>IF(T6="East",(IF(AND($A35&gt;7,$A35&lt;24),HLOOKUP(M$29,$C$8:$N$10,2,FALSE),HLOOKUP(M$29,$C$8:$N$10,3,FALSE))),IF(AND($A35&gt;6,$A35&lt;23),HLOOKUP(M$29,$C$8:$N$10,2,FALSE),HLOOKUP(M$29,$C$8:$N$10,3,FALSE)))*'Historical 00 Scalers WD'!M10</f>
        <v>49.372146533615336</v>
      </c>
      <c r="N94" s="22">
        <f>IF(U6="East",(IF(AND($A35&gt;7,$A35&lt;24),HLOOKUP(N$29,$C$8:$N$10,2,FALSE),HLOOKUP(N$29,$C$8:$N$10,3,FALSE))),IF(AND($A35&gt;6,$A35&lt;23),HLOOKUP(N$29,$C$8:$N$10,2,FALSE),HLOOKUP(N$29,$C$8:$N$10,3,FALSE)))*'Historical 00 Scalers WD'!N10</f>
        <v>48.890666673649797</v>
      </c>
    </row>
    <row r="95" spans="1:14" x14ac:dyDescent="0.25">
      <c r="A95" s="2">
        <v>6</v>
      </c>
      <c r="C95" s="22">
        <f>IF(J7="East",(IF(AND($A36&gt;7,$A36&lt;24),HLOOKUP(C$29,$C$8:$N$10,2,FALSE),HLOOKUP(C$29,$C$8:$N$10,3,FALSE))),IF(AND($A36&gt;6,$A36&lt;23),HLOOKUP(C$29,$C$8:$N$10,2,FALSE),HLOOKUP(C$29,$C$8:$N$10,3,FALSE)))*'Historical 00 Scalers WD'!C11</f>
        <v>74.584257868696909</v>
      </c>
      <c r="D95" s="22">
        <f>IF(K7="East",(IF(AND($A36&gt;7,$A36&lt;24),HLOOKUP(D$29,$C$8:$N$10,2,FALSE),HLOOKUP(D$29,$C$8:$N$10,3,FALSE))),IF(AND($A36&gt;6,$A36&lt;23),HLOOKUP(D$29,$C$8:$N$10,2,FALSE),HLOOKUP(D$29,$C$8:$N$10,3,FALSE)))*'Historical 00 Scalers WD'!D11</f>
        <v>58.424692026213421</v>
      </c>
      <c r="E95" s="22">
        <f>IF(L7="East",(IF(AND($A36&gt;7,$A36&lt;24),HLOOKUP(E$29,$C$8:$N$10,2,FALSE),HLOOKUP(E$29,$C$8:$N$10,3,FALSE))),IF(AND($A36&gt;6,$A36&lt;23),HLOOKUP(E$29,$C$8:$N$10,2,FALSE),HLOOKUP(E$29,$C$8:$N$10,3,FALSE)))*'Historical 00 Scalers WD'!E11</f>
        <v>57.93897636026135</v>
      </c>
      <c r="F95" s="22">
        <f>IF(M7="East",(IF(AND($A36&gt;7,$A36&lt;24),HLOOKUP(F$29,$C$8:$N$10,2,FALSE),HLOOKUP(F$29,$C$8:$N$10,3,FALSE))),IF(AND($A36&gt;6,$A36&lt;23),HLOOKUP(F$29,$C$8:$N$10,2,FALSE),HLOOKUP(F$29,$C$8:$N$10,3,FALSE)))*'Historical 00 Scalers WD'!F11</f>
        <v>63.081457482001412</v>
      </c>
      <c r="G95" s="22">
        <f>IF(N7="East",(IF(AND($A36&gt;7,$A36&lt;24),HLOOKUP(G$29,$C$8:$N$10,2,FALSE),HLOOKUP(G$29,$C$8:$N$10,3,FALSE))),IF(AND($A36&gt;6,$A36&lt;23),HLOOKUP(G$29,$C$8:$N$10,2,FALSE),HLOOKUP(G$29,$C$8:$N$10,3,FALSE)))*'Historical 00 Scalers WD'!G11</f>
        <v>55.693431934164231</v>
      </c>
      <c r="H95" s="22">
        <f>IF(O7="East",(IF(AND($A36&gt;7,$A36&lt;24),HLOOKUP(H$29,$C$8:$N$10,2,FALSE),HLOOKUP(H$29,$C$8:$N$10,3,FALSE))),IF(AND($A36&gt;6,$A36&lt;23),HLOOKUP(H$29,$C$8:$N$10,2,FALSE),HLOOKUP(H$29,$C$8:$N$10,3,FALSE)))*'Historical 00 Scalers WD'!H11</f>
        <v>66.182340017809253</v>
      </c>
      <c r="I95" s="22">
        <f>IF(P7="East",(IF(AND($A36&gt;7,$A36&lt;24),HLOOKUP(I$29,$C$8:$N$10,2,FALSE),HLOOKUP(I$29,$C$8:$N$10,3,FALSE))),IF(AND($A36&gt;6,$A36&lt;23),HLOOKUP(I$29,$C$8:$N$10,2,FALSE),HLOOKUP(I$29,$C$8:$N$10,3,FALSE)))*'Historical 00 Scalers WD'!I11</f>
        <v>64.13615358961566</v>
      </c>
      <c r="J95" s="22">
        <f>IF(Q7="East",(IF(AND($A36&gt;7,$A36&lt;24),HLOOKUP(J$29,$C$8:$N$10,2,FALSE),HLOOKUP(J$29,$C$8:$N$10,3,FALSE))),IF(AND($A36&gt;6,$A36&lt;23),HLOOKUP(J$29,$C$8:$N$10,2,FALSE),HLOOKUP(J$29,$C$8:$N$10,3,FALSE)))*'Historical 00 Scalers WD'!J11</f>
        <v>80.55085566101198</v>
      </c>
      <c r="K95" s="22">
        <f>IF(R7="East",(IF(AND($A36&gt;7,$A36&lt;24),HLOOKUP(K$29,$C$8:$N$10,2,FALSE),HLOOKUP(K$29,$C$8:$N$10,3,FALSE))),IF(AND($A36&gt;6,$A36&lt;23),HLOOKUP(K$29,$C$8:$N$10,2,FALSE),HLOOKUP(K$29,$C$8:$N$10,3,FALSE)))*'Historical 00 Scalers WD'!K11</f>
        <v>60.695220084217397</v>
      </c>
      <c r="L95" s="22">
        <f>IF(S7="East",(IF(AND($A36&gt;7,$A36&lt;24),HLOOKUP(L$29,$C$8:$N$10,2,FALSE),HLOOKUP(L$29,$C$8:$N$10,3,FALSE))),IF(AND($A36&gt;6,$A36&lt;23),HLOOKUP(L$29,$C$8:$N$10,2,FALSE),HLOOKUP(L$29,$C$8:$N$10,3,FALSE)))*'Historical 00 Scalers WD'!L11</f>
        <v>52.445676906331386</v>
      </c>
      <c r="M95" s="22">
        <f>IF(T7="East",(IF(AND($A36&gt;7,$A36&lt;24),HLOOKUP(M$29,$C$8:$N$10,2,FALSE),HLOOKUP(M$29,$C$8:$N$10,3,FALSE))),IF(AND($A36&gt;6,$A36&lt;23),HLOOKUP(M$29,$C$8:$N$10,2,FALSE),HLOOKUP(M$29,$C$8:$N$10,3,FALSE)))*'Historical 00 Scalers WD'!M11</f>
        <v>53.784160197017364</v>
      </c>
      <c r="N95" s="22">
        <f>IF(U7="East",(IF(AND($A36&gt;7,$A36&lt;24),HLOOKUP(N$29,$C$8:$N$10,2,FALSE),HLOOKUP(N$29,$C$8:$N$10,3,FALSE))),IF(AND($A36&gt;6,$A36&lt;23),HLOOKUP(N$29,$C$8:$N$10,2,FALSE),HLOOKUP(N$29,$C$8:$N$10,3,FALSE)))*'Historical 00 Scalers WD'!N11</f>
        <v>51.928452746786554</v>
      </c>
    </row>
    <row r="96" spans="1:14" x14ac:dyDescent="0.25">
      <c r="A96" s="2">
        <v>7</v>
      </c>
      <c r="C96" s="22">
        <f>IF(J8="East",(IF(AND($A37&gt;7,$A37&lt;24),HLOOKUP(C$29,$C$8:$N$10,2,FALSE),HLOOKUP(C$29,$C$8:$N$10,3,FALSE))),IF(AND($A37&gt;6,$A37&lt;23),HLOOKUP(C$29,$C$8:$N$10,2,FALSE),HLOOKUP(C$29,$C$8:$N$10,3,FALSE)))*'Historical 00 Scalers WD'!C12</f>
        <v>73.874195303890872</v>
      </c>
      <c r="D96" s="22">
        <f>IF(K8="East",(IF(AND($A37&gt;7,$A37&lt;24),HLOOKUP(D$29,$C$8:$N$10,2,FALSE),HLOOKUP(D$29,$C$8:$N$10,3,FALSE))),IF(AND($A37&gt;6,$A37&lt;23),HLOOKUP(D$29,$C$8:$N$10,2,FALSE),HLOOKUP(D$29,$C$8:$N$10,3,FALSE)))*'Historical 00 Scalers WD'!D12</f>
        <v>59.539746959536735</v>
      </c>
      <c r="E96" s="22">
        <f>IF(L8="East",(IF(AND($A37&gt;7,$A37&lt;24),HLOOKUP(E$29,$C$8:$N$10,2,FALSE),HLOOKUP(E$29,$C$8:$N$10,3,FALSE))),IF(AND($A37&gt;6,$A37&lt;23),HLOOKUP(E$29,$C$8:$N$10,2,FALSE),HLOOKUP(E$29,$C$8:$N$10,3,FALSE)))*'Historical 00 Scalers WD'!E12</f>
        <v>58.470325480970104</v>
      </c>
      <c r="F96" s="22">
        <f>IF(M8="East",(IF(AND($A37&gt;7,$A37&lt;24),HLOOKUP(F$29,$C$8:$N$10,2,FALSE),HLOOKUP(F$29,$C$8:$N$10,3,FALSE))),IF(AND($A37&gt;6,$A37&lt;23),HLOOKUP(F$29,$C$8:$N$10,2,FALSE),HLOOKUP(F$29,$C$8:$N$10,3,FALSE)))*'Historical 00 Scalers WD'!F12</f>
        <v>75.313064155230066</v>
      </c>
      <c r="G96" s="22">
        <f>IF(N8="East",(IF(AND($A37&gt;7,$A37&lt;24),HLOOKUP(G$29,$C$8:$N$10,2,FALSE),HLOOKUP(G$29,$C$8:$N$10,3,FALSE))),IF(AND($A37&gt;6,$A37&lt;23),HLOOKUP(G$29,$C$8:$N$10,2,FALSE),HLOOKUP(G$29,$C$8:$N$10,3,FALSE)))*'Historical 00 Scalers WD'!G12</f>
        <v>50.574771128463148</v>
      </c>
      <c r="H96" s="22">
        <f>IF(O8="East",(IF(AND($A37&gt;7,$A37&lt;24),HLOOKUP(H$29,$C$8:$N$10,2,FALSE),HLOOKUP(H$29,$C$8:$N$10,3,FALSE))),IF(AND($A37&gt;6,$A37&lt;23),HLOOKUP(H$29,$C$8:$N$10,2,FALSE),HLOOKUP(H$29,$C$8:$N$10,3,FALSE)))*'Historical 00 Scalers WD'!H12</f>
        <v>34.310882233717066</v>
      </c>
      <c r="I96" s="22">
        <f>IF(P8="East",(IF(AND($A37&gt;7,$A37&lt;24),HLOOKUP(I$29,$C$8:$N$10,2,FALSE),HLOOKUP(I$29,$C$8:$N$10,3,FALSE))),IF(AND($A37&gt;6,$A37&lt;23),HLOOKUP(I$29,$C$8:$N$10,2,FALSE),HLOOKUP(I$29,$C$8:$N$10,3,FALSE)))*'Historical 00 Scalers WD'!I12</f>
        <v>44.865632171088016</v>
      </c>
      <c r="J96" s="22">
        <f>IF(Q8="East",(IF(AND($A37&gt;7,$A37&lt;24),HLOOKUP(J$29,$C$8:$N$10,2,FALSE),HLOOKUP(J$29,$C$8:$N$10,3,FALSE))),IF(AND($A37&gt;6,$A37&lt;23),HLOOKUP(J$29,$C$8:$N$10,2,FALSE),HLOOKUP(J$29,$C$8:$N$10,3,FALSE)))*'Historical 00 Scalers WD'!J12</f>
        <v>60.433189396221167</v>
      </c>
      <c r="K96" s="22">
        <f>IF(R8="East",(IF(AND($A37&gt;7,$A37&lt;24),HLOOKUP(K$29,$C$8:$N$10,2,FALSE),HLOOKUP(K$29,$C$8:$N$10,3,FALSE))),IF(AND($A37&gt;6,$A37&lt;23),HLOOKUP(K$29,$C$8:$N$10,2,FALSE),HLOOKUP(K$29,$C$8:$N$10,3,FALSE)))*'Historical 00 Scalers WD'!K12</f>
        <v>64.439696596021193</v>
      </c>
      <c r="L96" s="22">
        <f>IF(S8="East",(IF(AND($A37&gt;7,$A37&lt;24),HLOOKUP(L$29,$C$8:$N$10,2,FALSE),HLOOKUP(L$29,$C$8:$N$10,3,FALSE))),IF(AND($A37&gt;6,$A37&lt;23),HLOOKUP(L$29,$C$8:$N$10,2,FALSE),HLOOKUP(L$29,$C$8:$N$10,3,FALSE)))*'Historical 00 Scalers WD'!L12</f>
        <v>72.666339687504575</v>
      </c>
      <c r="M96" s="22">
        <f>IF(T8="East",(IF(AND($A37&gt;7,$A37&lt;24),HLOOKUP(M$29,$C$8:$N$10,2,FALSE),HLOOKUP(M$29,$C$8:$N$10,3,FALSE))),IF(AND($A37&gt;6,$A37&lt;23),HLOOKUP(M$29,$C$8:$N$10,2,FALSE),HLOOKUP(M$29,$C$8:$N$10,3,FALSE)))*'Historical 00 Scalers WD'!M12</f>
        <v>78.526858280240205</v>
      </c>
      <c r="N96" s="22">
        <f>IF(U8="East",(IF(AND($A37&gt;7,$A37&lt;24),HLOOKUP(N$29,$C$8:$N$10,2,FALSE),HLOOKUP(N$29,$C$8:$N$10,3,FALSE))),IF(AND($A37&gt;6,$A37&lt;23),HLOOKUP(N$29,$C$8:$N$10,2,FALSE),HLOOKUP(N$29,$C$8:$N$10,3,FALSE)))*'Historical 00 Scalers WD'!N12</f>
        <v>75.096965040244982</v>
      </c>
    </row>
    <row r="97" spans="1:14" x14ac:dyDescent="0.25">
      <c r="A97" s="2">
        <v>8</v>
      </c>
      <c r="C97" s="22">
        <f>IF(J9="East",(IF(AND($A38&gt;7,$A38&lt;24),HLOOKUP(C$29,$C$8:$N$10,2,FALSE),HLOOKUP(C$29,$C$8:$N$10,3,FALSE))),IF(AND($A38&gt;6,$A38&lt;23),HLOOKUP(C$29,$C$8:$N$10,2,FALSE),HLOOKUP(C$29,$C$8:$N$10,3,FALSE)))*'Historical 00 Scalers WD'!C13</f>
        <v>81.151895134227999</v>
      </c>
      <c r="D97" s="22">
        <f>IF(K9="East",(IF(AND($A38&gt;7,$A38&lt;24),HLOOKUP(D$29,$C$8:$N$10,2,FALSE),HLOOKUP(D$29,$C$8:$N$10,3,FALSE))),IF(AND($A38&gt;6,$A38&lt;23),HLOOKUP(D$29,$C$8:$N$10,2,FALSE),HLOOKUP(D$29,$C$8:$N$10,3,FALSE)))*'Historical 00 Scalers WD'!D13</f>
        <v>60.63489835350466</v>
      </c>
      <c r="E97" s="22">
        <f>IF(L9="East",(IF(AND($A38&gt;7,$A38&lt;24),HLOOKUP(E$29,$C$8:$N$10,2,FALSE),HLOOKUP(E$29,$C$8:$N$10,3,FALSE))),IF(AND($A38&gt;6,$A38&lt;23),HLOOKUP(E$29,$C$8:$N$10,2,FALSE),HLOOKUP(E$29,$C$8:$N$10,3,FALSE)))*'Historical 00 Scalers WD'!E13</f>
        <v>61.148020804586864</v>
      </c>
      <c r="F97" s="22">
        <f>IF(M9="East",(IF(AND($A38&gt;7,$A38&lt;24),HLOOKUP(F$29,$C$8:$N$10,2,FALSE),HLOOKUP(F$29,$C$8:$N$10,3,FALSE))),IF(AND($A38&gt;6,$A38&lt;23),HLOOKUP(F$29,$C$8:$N$10,2,FALSE),HLOOKUP(F$29,$C$8:$N$10,3,FALSE)))*'Historical 00 Scalers WD'!F13</f>
        <v>82.701635655531277</v>
      </c>
      <c r="G97" s="22">
        <f>IF(N9="East",(IF(AND($A38&gt;7,$A38&lt;24),HLOOKUP(G$29,$C$8:$N$10,2,FALSE),HLOOKUP(G$29,$C$8:$N$10,3,FALSE))),IF(AND($A38&gt;6,$A38&lt;23),HLOOKUP(G$29,$C$8:$N$10,2,FALSE),HLOOKUP(G$29,$C$8:$N$10,3,FALSE)))*'Historical 00 Scalers WD'!G13</f>
        <v>59.449431922852206</v>
      </c>
      <c r="H97" s="22">
        <f>IF(O9="East",(IF(AND($A38&gt;7,$A38&lt;24),HLOOKUP(H$29,$C$8:$N$10,2,FALSE),HLOOKUP(H$29,$C$8:$N$10,3,FALSE))),IF(AND($A38&gt;6,$A38&lt;23),HLOOKUP(H$29,$C$8:$N$10,2,FALSE),HLOOKUP(H$29,$C$8:$N$10,3,FALSE)))*'Historical 00 Scalers WD'!H13</f>
        <v>41.673416688652495</v>
      </c>
      <c r="I97" s="22">
        <f>IF(P9="East",(IF(AND($A38&gt;7,$A38&lt;24),HLOOKUP(I$29,$C$8:$N$10,2,FALSE),HLOOKUP(I$29,$C$8:$N$10,3,FALSE))),IF(AND($A38&gt;6,$A38&lt;23),HLOOKUP(I$29,$C$8:$N$10,2,FALSE),HLOOKUP(I$29,$C$8:$N$10,3,FALSE)))*'Historical 00 Scalers WD'!I13</f>
        <v>50.51876743122147</v>
      </c>
      <c r="J97" s="22">
        <f>IF(Q9="East",(IF(AND($A38&gt;7,$A38&lt;24),HLOOKUP(J$29,$C$8:$N$10,2,FALSE),HLOOKUP(J$29,$C$8:$N$10,3,FALSE))),IF(AND($A38&gt;6,$A38&lt;23),HLOOKUP(J$29,$C$8:$N$10,2,FALSE),HLOOKUP(J$29,$C$8:$N$10,3,FALSE)))*'Historical 00 Scalers WD'!J13</f>
        <v>63.66231733354239</v>
      </c>
      <c r="K97" s="22">
        <f>IF(R9="East",(IF(AND($A38&gt;7,$A38&lt;24),HLOOKUP(K$29,$C$8:$N$10,2,FALSE),HLOOKUP(K$29,$C$8:$N$10,3,FALSE))),IF(AND($A38&gt;6,$A38&lt;23),HLOOKUP(K$29,$C$8:$N$10,2,FALSE),HLOOKUP(K$29,$C$8:$N$10,3,FALSE)))*'Historical 00 Scalers WD'!K13</f>
        <v>68.700533681999445</v>
      </c>
      <c r="L97" s="22">
        <f>IF(S9="East",(IF(AND($A38&gt;7,$A38&lt;24),HLOOKUP(L$29,$C$8:$N$10,2,FALSE),HLOOKUP(L$29,$C$8:$N$10,3,FALSE))),IF(AND($A38&gt;6,$A38&lt;23),HLOOKUP(L$29,$C$8:$N$10,2,FALSE),HLOOKUP(L$29,$C$8:$N$10,3,FALSE)))*'Historical 00 Scalers WD'!L13</f>
        <v>76.643288338066753</v>
      </c>
      <c r="M97" s="22">
        <f>IF(T9="East",(IF(AND($A38&gt;7,$A38&lt;24),HLOOKUP(M$29,$C$8:$N$10,2,FALSE),HLOOKUP(M$29,$C$8:$N$10,3,FALSE))),IF(AND($A38&gt;6,$A38&lt;23),HLOOKUP(M$29,$C$8:$N$10,2,FALSE),HLOOKUP(M$29,$C$8:$N$10,3,FALSE)))*'Historical 00 Scalers WD'!M13</f>
        <v>79.347650637054855</v>
      </c>
      <c r="N97" s="22">
        <f>IF(U9="East",(IF(AND($A38&gt;7,$A38&lt;24),HLOOKUP(N$29,$C$8:$N$10,2,FALSE),HLOOKUP(N$29,$C$8:$N$10,3,FALSE))),IF(AND($A38&gt;6,$A38&lt;23),HLOOKUP(N$29,$C$8:$N$10,2,FALSE),HLOOKUP(N$29,$C$8:$N$10,3,FALSE)))*'Historical 00 Scalers WD'!N13</f>
        <v>82.174200897967964</v>
      </c>
    </row>
    <row r="98" spans="1:14" x14ac:dyDescent="0.25">
      <c r="A98" s="2">
        <v>9</v>
      </c>
      <c r="C98" s="22">
        <f>IF(J10="East",(IF(AND($A39&gt;7,$A39&lt;24),HLOOKUP(C$29,$C$8:$N$10,2,FALSE),HLOOKUP(C$29,$C$8:$N$10,3,FALSE))),IF(AND($A39&gt;6,$A39&lt;23),HLOOKUP(C$29,$C$8:$N$10,2,FALSE),HLOOKUP(C$29,$C$8:$N$10,3,FALSE)))*'Historical 00 Scalers WD'!C14</f>
        <v>79.570325064000201</v>
      </c>
      <c r="D98" s="22">
        <f>IF(K10="East",(IF(AND($A39&gt;7,$A39&lt;24),HLOOKUP(D$29,$C$8:$N$10,2,FALSE),HLOOKUP(D$29,$C$8:$N$10,3,FALSE))),IF(AND($A39&gt;6,$A39&lt;23),HLOOKUP(D$29,$C$8:$N$10,2,FALSE),HLOOKUP(D$29,$C$8:$N$10,3,FALSE)))*'Historical 00 Scalers WD'!D14</f>
        <v>60.418831675838554</v>
      </c>
      <c r="E98" s="22">
        <f>IF(L10="East",(IF(AND($A39&gt;7,$A39&lt;24),HLOOKUP(E$29,$C$8:$N$10,2,FALSE),HLOOKUP(E$29,$C$8:$N$10,3,FALSE))),IF(AND($A39&gt;6,$A39&lt;23),HLOOKUP(E$29,$C$8:$N$10,2,FALSE),HLOOKUP(E$29,$C$8:$N$10,3,FALSE)))*'Historical 00 Scalers WD'!E14</f>
        <v>60.278823272845571</v>
      </c>
      <c r="F98" s="22">
        <f>IF(M10="East",(IF(AND($A39&gt;7,$A39&lt;24),HLOOKUP(F$29,$C$8:$N$10,2,FALSE),HLOOKUP(F$29,$C$8:$N$10,3,FALSE))),IF(AND($A39&gt;6,$A39&lt;23),HLOOKUP(F$29,$C$8:$N$10,2,FALSE),HLOOKUP(F$29,$C$8:$N$10,3,FALSE)))*'Historical 00 Scalers WD'!F14</f>
        <v>86.833130059068807</v>
      </c>
      <c r="G98" s="22">
        <f>IF(N10="East",(IF(AND($A39&gt;7,$A39&lt;24),HLOOKUP(G$29,$C$8:$N$10,2,FALSE),HLOOKUP(G$29,$C$8:$N$10,3,FALSE))),IF(AND($A39&gt;6,$A39&lt;23),HLOOKUP(G$29,$C$8:$N$10,2,FALSE),HLOOKUP(G$29,$C$8:$N$10,3,FALSE)))*'Historical 00 Scalers WD'!G14</f>
        <v>64.889272077899449</v>
      </c>
      <c r="H98" s="22">
        <f>IF(O10="East",(IF(AND($A39&gt;7,$A39&lt;24),HLOOKUP(H$29,$C$8:$N$10,2,FALSE),HLOOKUP(H$29,$C$8:$N$10,3,FALSE))),IF(AND($A39&gt;6,$A39&lt;23),HLOOKUP(H$29,$C$8:$N$10,2,FALSE),HLOOKUP(H$29,$C$8:$N$10,3,FALSE)))*'Historical 00 Scalers WD'!H14</f>
        <v>46.749861822599748</v>
      </c>
      <c r="I98" s="22">
        <f>IF(P10="East",(IF(AND($A39&gt;7,$A39&lt;24),HLOOKUP(I$29,$C$8:$N$10,2,FALSE),HLOOKUP(I$29,$C$8:$N$10,3,FALSE))),IF(AND($A39&gt;6,$A39&lt;23),HLOOKUP(I$29,$C$8:$N$10,2,FALSE),HLOOKUP(I$29,$C$8:$N$10,3,FALSE)))*'Historical 00 Scalers WD'!I14</f>
        <v>58.355185509877082</v>
      </c>
      <c r="J98" s="22">
        <f>IF(Q10="East",(IF(AND($A39&gt;7,$A39&lt;24),HLOOKUP(J$29,$C$8:$N$10,2,FALSE),HLOOKUP(J$29,$C$8:$N$10,3,FALSE))),IF(AND($A39&gt;6,$A39&lt;23),HLOOKUP(J$29,$C$8:$N$10,2,FALSE),HLOOKUP(J$29,$C$8:$N$10,3,FALSE)))*'Historical 00 Scalers WD'!J14</f>
        <v>72.813355446922614</v>
      </c>
      <c r="K98" s="22">
        <f>IF(R10="East",(IF(AND($A39&gt;7,$A39&lt;24),HLOOKUP(K$29,$C$8:$N$10,2,FALSE),HLOOKUP(K$29,$C$8:$N$10,3,FALSE))),IF(AND($A39&gt;6,$A39&lt;23),HLOOKUP(K$29,$C$8:$N$10,2,FALSE),HLOOKUP(K$29,$C$8:$N$10,3,FALSE)))*'Historical 00 Scalers WD'!K14</f>
        <v>77.966147334075927</v>
      </c>
      <c r="L98" s="22">
        <f>IF(S10="East",(IF(AND($A39&gt;7,$A39&lt;24),HLOOKUP(L$29,$C$8:$N$10,2,FALSE),HLOOKUP(L$29,$C$8:$N$10,3,FALSE))),IF(AND($A39&gt;6,$A39&lt;23),HLOOKUP(L$29,$C$8:$N$10,2,FALSE),HLOOKUP(L$29,$C$8:$N$10,3,FALSE)))*'Historical 00 Scalers WD'!L14</f>
        <v>76.973291718147706</v>
      </c>
      <c r="M98" s="22">
        <f>IF(T10="East",(IF(AND($A39&gt;7,$A39&lt;24),HLOOKUP(M$29,$C$8:$N$10,2,FALSE),HLOOKUP(M$29,$C$8:$N$10,3,FALSE))),IF(AND($A39&gt;6,$A39&lt;23),HLOOKUP(M$29,$C$8:$N$10,2,FALSE),HLOOKUP(M$29,$C$8:$N$10,3,FALSE)))*'Historical 00 Scalers WD'!M14</f>
        <v>79.832054956366548</v>
      </c>
      <c r="N98" s="22">
        <f>IF(U10="East",(IF(AND($A39&gt;7,$A39&lt;24),HLOOKUP(N$29,$C$8:$N$10,2,FALSE),HLOOKUP(N$29,$C$8:$N$10,3,FALSE))),IF(AND($A39&gt;6,$A39&lt;23),HLOOKUP(N$29,$C$8:$N$10,2,FALSE),HLOOKUP(N$29,$C$8:$N$10,3,FALSE)))*'Historical 00 Scalers WD'!N14</f>
        <v>81.508989402049394</v>
      </c>
    </row>
    <row r="99" spans="1:14" x14ac:dyDescent="0.25">
      <c r="A99" s="2">
        <v>10</v>
      </c>
      <c r="C99" s="22">
        <f>IF(J11="East",(IF(AND($A40&gt;7,$A40&lt;24),HLOOKUP(C$29,$C$8:$N$10,2,FALSE),HLOOKUP(C$29,$C$8:$N$10,3,FALSE))),IF(AND($A40&gt;6,$A40&lt;23),HLOOKUP(C$29,$C$8:$N$10,2,FALSE),HLOOKUP(C$29,$C$8:$N$10,3,FALSE)))*'Historical 00 Scalers WD'!C15</f>
        <v>84.91450513971995</v>
      </c>
      <c r="D99" s="22">
        <f>IF(K11="East",(IF(AND($A40&gt;7,$A40&lt;24),HLOOKUP(D$29,$C$8:$N$10,2,FALSE),HLOOKUP(D$29,$C$8:$N$10,3,FALSE))),IF(AND($A40&gt;6,$A40&lt;23),HLOOKUP(D$29,$C$8:$N$10,2,FALSE),HLOOKUP(D$29,$C$8:$N$10,3,FALSE)))*'Historical 00 Scalers WD'!D15</f>
        <v>60.165626671700998</v>
      </c>
      <c r="E99" s="22">
        <f>IF(L11="East",(IF(AND($A40&gt;7,$A40&lt;24),HLOOKUP(E$29,$C$8:$N$10,2,FALSE),HLOOKUP(E$29,$C$8:$N$10,3,FALSE))),IF(AND($A40&gt;6,$A40&lt;23),HLOOKUP(E$29,$C$8:$N$10,2,FALSE),HLOOKUP(E$29,$C$8:$N$10,3,FALSE)))*'Historical 00 Scalers WD'!E15</f>
        <v>60.324596273138283</v>
      </c>
      <c r="F99" s="22">
        <f>IF(M11="East",(IF(AND($A40&gt;7,$A40&lt;24),HLOOKUP(F$29,$C$8:$N$10,2,FALSE),HLOOKUP(F$29,$C$8:$N$10,3,FALSE))),IF(AND($A40&gt;6,$A40&lt;23),HLOOKUP(F$29,$C$8:$N$10,2,FALSE),HLOOKUP(F$29,$C$8:$N$10,3,FALSE)))*'Historical 00 Scalers WD'!F15</f>
        <v>89.726533252274137</v>
      </c>
      <c r="G99" s="22">
        <f>IF(N11="East",(IF(AND($A40&gt;7,$A40&lt;24),HLOOKUP(G$29,$C$8:$N$10,2,FALSE),HLOOKUP(G$29,$C$8:$N$10,3,FALSE))),IF(AND($A40&gt;6,$A40&lt;23),HLOOKUP(G$29,$C$8:$N$10,2,FALSE),HLOOKUP(G$29,$C$8:$N$10,3,FALSE)))*'Historical 00 Scalers WD'!G15</f>
        <v>76.075531457197656</v>
      </c>
      <c r="H99" s="22">
        <f>IF(O11="East",(IF(AND($A40&gt;7,$A40&lt;24),HLOOKUP(H$29,$C$8:$N$10,2,FALSE),HLOOKUP(H$29,$C$8:$N$10,3,FALSE))),IF(AND($A40&gt;6,$A40&lt;23),HLOOKUP(H$29,$C$8:$N$10,2,FALSE),HLOOKUP(H$29,$C$8:$N$10,3,FALSE)))*'Historical 00 Scalers WD'!H15</f>
        <v>58.314998104174776</v>
      </c>
      <c r="I99" s="22">
        <f>IF(P11="East",(IF(AND($A40&gt;7,$A40&lt;24),HLOOKUP(I$29,$C$8:$N$10,2,FALSE),HLOOKUP(I$29,$C$8:$N$10,3,FALSE))),IF(AND($A40&gt;6,$A40&lt;23),HLOOKUP(I$29,$C$8:$N$10,2,FALSE),HLOOKUP(I$29,$C$8:$N$10,3,FALSE)))*'Historical 00 Scalers WD'!I15</f>
        <v>71.213903016314319</v>
      </c>
      <c r="J99" s="22">
        <f>IF(Q11="East",(IF(AND($A40&gt;7,$A40&lt;24),HLOOKUP(J$29,$C$8:$N$10,2,FALSE),HLOOKUP(J$29,$C$8:$N$10,3,FALSE))),IF(AND($A40&gt;6,$A40&lt;23),HLOOKUP(J$29,$C$8:$N$10,2,FALSE),HLOOKUP(J$29,$C$8:$N$10,3,FALSE)))*'Historical 00 Scalers WD'!J15</f>
        <v>86.554754197601767</v>
      </c>
      <c r="K99" s="22">
        <f>IF(R11="East",(IF(AND($A40&gt;7,$A40&lt;24),HLOOKUP(K$29,$C$8:$N$10,2,FALSE),HLOOKUP(K$29,$C$8:$N$10,3,FALSE))),IF(AND($A40&gt;6,$A40&lt;23),HLOOKUP(K$29,$C$8:$N$10,2,FALSE),HLOOKUP(K$29,$C$8:$N$10,3,FALSE)))*'Historical 00 Scalers WD'!K15</f>
        <v>86.103098788832739</v>
      </c>
      <c r="L99" s="22">
        <f>IF(S11="East",(IF(AND($A40&gt;7,$A40&lt;24),HLOOKUP(L$29,$C$8:$N$10,2,FALSE),HLOOKUP(L$29,$C$8:$N$10,3,FALSE))),IF(AND($A40&gt;6,$A40&lt;23),HLOOKUP(L$29,$C$8:$N$10,2,FALSE),HLOOKUP(L$29,$C$8:$N$10,3,FALSE)))*'Historical 00 Scalers WD'!L15</f>
        <v>78.407000673590645</v>
      </c>
      <c r="M99" s="22">
        <f>IF(T11="East",(IF(AND($A40&gt;7,$A40&lt;24),HLOOKUP(M$29,$C$8:$N$10,2,FALSE),HLOOKUP(M$29,$C$8:$N$10,3,FALSE))),IF(AND($A40&gt;6,$A40&lt;23),HLOOKUP(M$29,$C$8:$N$10,2,FALSE),HLOOKUP(M$29,$C$8:$N$10,3,FALSE)))*'Historical 00 Scalers WD'!M15</f>
        <v>79.3777723462577</v>
      </c>
      <c r="N99" s="22">
        <f>IF(U11="East",(IF(AND($A40&gt;7,$A40&lt;24),HLOOKUP(N$29,$C$8:$N$10,2,FALSE),HLOOKUP(N$29,$C$8:$N$10,3,FALSE))),IF(AND($A40&gt;6,$A40&lt;23),HLOOKUP(N$29,$C$8:$N$10,2,FALSE),HLOOKUP(N$29,$C$8:$N$10,3,FALSE)))*'Historical 00 Scalers WD'!N15</f>
        <v>82.982414813480688</v>
      </c>
    </row>
    <row r="100" spans="1:14" x14ac:dyDescent="0.25">
      <c r="A100" s="2">
        <v>11</v>
      </c>
      <c r="C100" s="22">
        <f>IF(J12="East",(IF(AND($A41&gt;7,$A41&lt;24),HLOOKUP(C$29,$C$8:$N$10,2,FALSE),HLOOKUP(C$29,$C$8:$N$10,3,FALSE))),IF(AND($A41&gt;6,$A41&lt;23),HLOOKUP(C$29,$C$8:$N$10,2,FALSE),HLOOKUP(C$29,$C$8:$N$10,3,FALSE)))*'Historical 00 Scalers WD'!C16</f>
        <v>79.253764540639523</v>
      </c>
      <c r="D100" s="22">
        <f>IF(K12="East",(IF(AND($A41&gt;7,$A41&lt;24),HLOOKUP(D$29,$C$8:$N$10,2,FALSE),HLOOKUP(D$29,$C$8:$N$10,3,FALSE))),IF(AND($A41&gt;6,$A41&lt;23),HLOOKUP(D$29,$C$8:$N$10,2,FALSE),HLOOKUP(D$29,$C$8:$N$10,3,FALSE)))*'Historical 00 Scalers WD'!D16</f>
        <v>60.561868353932823</v>
      </c>
      <c r="E100" s="22">
        <f>IF(L12="East",(IF(AND($A41&gt;7,$A41&lt;24),HLOOKUP(E$29,$C$8:$N$10,2,FALSE),HLOOKUP(E$29,$C$8:$N$10,3,FALSE))),IF(AND($A41&gt;6,$A41&lt;23),HLOOKUP(E$29,$C$8:$N$10,2,FALSE),HLOOKUP(E$29,$C$8:$N$10,3,FALSE)))*'Historical 00 Scalers WD'!E16</f>
        <v>61.076924732265603</v>
      </c>
      <c r="F100" s="22">
        <f>IF(M12="East",(IF(AND($A41&gt;7,$A41&lt;24),HLOOKUP(F$29,$C$8:$N$10,2,FALSE),HLOOKUP(F$29,$C$8:$N$10,3,FALSE))),IF(AND($A41&gt;6,$A41&lt;23),HLOOKUP(F$29,$C$8:$N$10,2,FALSE),HLOOKUP(F$29,$C$8:$N$10,3,FALSE)))*'Historical 00 Scalers WD'!F16</f>
        <v>92.516973044515723</v>
      </c>
      <c r="G100" s="22">
        <f>IF(N12="East",(IF(AND($A41&gt;7,$A41&lt;24),HLOOKUP(G$29,$C$8:$N$10,2,FALSE),HLOOKUP(G$29,$C$8:$N$10,3,FALSE))),IF(AND($A41&gt;6,$A41&lt;23),HLOOKUP(G$29,$C$8:$N$10,2,FALSE),HLOOKUP(G$29,$C$8:$N$10,3,FALSE)))*'Historical 00 Scalers WD'!G16</f>
        <v>89.192243556872995</v>
      </c>
      <c r="H100" s="22">
        <f>IF(O12="East",(IF(AND($A41&gt;7,$A41&lt;24),HLOOKUP(H$29,$C$8:$N$10,2,FALSE),HLOOKUP(H$29,$C$8:$N$10,3,FALSE))),IF(AND($A41&gt;6,$A41&lt;23),HLOOKUP(H$29,$C$8:$N$10,2,FALSE),HLOOKUP(H$29,$C$8:$N$10,3,FALSE)))*'Historical 00 Scalers WD'!H16</f>
        <v>74.750767201772433</v>
      </c>
      <c r="I100" s="22">
        <f>IF(P12="East",(IF(AND($A41&gt;7,$A41&lt;24),HLOOKUP(I$29,$C$8:$N$10,2,FALSE),HLOOKUP(I$29,$C$8:$N$10,3,FALSE))),IF(AND($A41&gt;6,$A41&lt;23),HLOOKUP(I$29,$C$8:$N$10,2,FALSE),HLOOKUP(I$29,$C$8:$N$10,3,FALSE)))*'Historical 00 Scalers WD'!I16</f>
        <v>90.177140264185397</v>
      </c>
      <c r="J100" s="22">
        <f>IF(Q12="East",(IF(AND($A41&gt;7,$A41&lt;24),HLOOKUP(J$29,$C$8:$N$10,2,FALSE),HLOOKUP(J$29,$C$8:$N$10,3,FALSE))),IF(AND($A41&gt;6,$A41&lt;23),HLOOKUP(J$29,$C$8:$N$10,2,FALSE),HLOOKUP(J$29,$C$8:$N$10,3,FALSE)))*'Historical 00 Scalers WD'!J16</f>
        <v>114.13433295098281</v>
      </c>
      <c r="K100" s="22">
        <f>IF(R12="East",(IF(AND($A41&gt;7,$A41&lt;24),HLOOKUP(K$29,$C$8:$N$10,2,FALSE),HLOOKUP(K$29,$C$8:$N$10,3,FALSE))),IF(AND($A41&gt;6,$A41&lt;23),HLOOKUP(K$29,$C$8:$N$10,2,FALSE),HLOOKUP(K$29,$C$8:$N$10,3,FALSE)))*'Historical 00 Scalers WD'!K16</f>
        <v>98.403090065576876</v>
      </c>
      <c r="L100" s="22">
        <f>IF(S12="East",(IF(AND($A41&gt;7,$A41&lt;24),HLOOKUP(L$29,$C$8:$N$10,2,FALSE),HLOOKUP(L$29,$C$8:$N$10,3,FALSE))),IF(AND($A41&gt;6,$A41&lt;23),HLOOKUP(L$29,$C$8:$N$10,2,FALSE),HLOOKUP(L$29,$C$8:$N$10,3,FALSE)))*'Historical 00 Scalers WD'!L16</f>
        <v>84.287370152186355</v>
      </c>
      <c r="M100" s="22">
        <f>IF(T12="East",(IF(AND($A41&gt;7,$A41&lt;24),HLOOKUP(M$29,$C$8:$N$10,2,FALSE),HLOOKUP(M$29,$C$8:$N$10,3,FALSE))),IF(AND($A41&gt;6,$A41&lt;23),HLOOKUP(M$29,$C$8:$N$10,2,FALSE),HLOOKUP(M$29,$C$8:$N$10,3,FALSE)))*'Historical 00 Scalers WD'!M16</f>
        <v>79.664456390056614</v>
      </c>
      <c r="N100" s="22">
        <f>IF(U12="East",(IF(AND($A41&gt;7,$A41&lt;24),HLOOKUP(N$29,$C$8:$N$10,2,FALSE),HLOOKUP(N$29,$C$8:$N$10,3,FALSE))),IF(AND($A41&gt;6,$A41&lt;23),HLOOKUP(N$29,$C$8:$N$10,2,FALSE),HLOOKUP(N$29,$C$8:$N$10,3,FALSE)))*'Historical 00 Scalers WD'!N16</f>
        <v>76.161162696882158</v>
      </c>
    </row>
    <row r="101" spans="1:14" x14ac:dyDescent="0.25">
      <c r="A101" s="2">
        <v>12</v>
      </c>
      <c r="C101" s="22">
        <f>IF(J13="East",(IF(AND($A42&gt;7,$A42&lt;24),HLOOKUP(C$29,$C$8:$N$10,2,FALSE),HLOOKUP(C$29,$C$8:$N$10,3,FALSE))),IF(AND($A42&gt;6,$A42&lt;23),HLOOKUP(C$29,$C$8:$N$10,2,FALSE),HLOOKUP(C$29,$C$8:$N$10,3,FALSE)))*'Historical 00 Scalers WD'!C17</f>
        <v>77.85298865838935</v>
      </c>
      <c r="D101" s="22">
        <f>IF(K13="East",(IF(AND($A42&gt;7,$A42&lt;24),HLOOKUP(D$29,$C$8:$N$10,2,FALSE),HLOOKUP(D$29,$C$8:$N$10,3,FALSE))),IF(AND($A42&gt;6,$A42&lt;23),HLOOKUP(D$29,$C$8:$N$10,2,FALSE),HLOOKUP(D$29,$C$8:$N$10,3,FALSE)))*'Historical 00 Scalers WD'!D17</f>
        <v>59.774535832738593</v>
      </c>
      <c r="E101" s="22">
        <f>IF(L13="East",(IF(AND($A42&gt;7,$A42&lt;24),HLOOKUP(E$29,$C$8:$N$10,2,FALSE),HLOOKUP(E$29,$C$8:$N$10,3,FALSE))),IF(AND($A42&gt;6,$A42&lt;23),HLOOKUP(E$29,$C$8:$N$10,2,FALSE),HLOOKUP(E$29,$C$8:$N$10,3,FALSE)))*'Historical 00 Scalers WD'!E17</f>
        <v>60.522674810967196</v>
      </c>
      <c r="F101" s="22">
        <f>IF(M13="East",(IF(AND($A42&gt;7,$A42&lt;24),HLOOKUP(F$29,$C$8:$N$10,2,FALSE),HLOOKUP(F$29,$C$8:$N$10,3,FALSE))),IF(AND($A42&gt;6,$A42&lt;23),HLOOKUP(F$29,$C$8:$N$10,2,FALSE),HLOOKUP(F$29,$C$8:$N$10,3,FALSE)))*'Historical 00 Scalers WD'!F17</f>
        <v>93.079652031400244</v>
      </c>
      <c r="G101" s="22">
        <f>IF(N13="East",(IF(AND($A42&gt;7,$A42&lt;24),HLOOKUP(G$29,$C$8:$N$10,2,FALSE),HLOOKUP(G$29,$C$8:$N$10,3,FALSE))),IF(AND($A42&gt;6,$A42&lt;23),HLOOKUP(G$29,$C$8:$N$10,2,FALSE),HLOOKUP(G$29,$C$8:$N$10,3,FALSE)))*'Historical 00 Scalers WD'!G17</f>
        <v>92.769935941222798</v>
      </c>
      <c r="H101" s="22">
        <f>IF(O13="East",(IF(AND($A42&gt;7,$A42&lt;24),HLOOKUP(H$29,$C$8:$N$10,2,FALSE),HLOOKUP(H$29,$C$8:$N$10,3,FALSE))),IF(AND($A42&gt;6,$A42&lt;23),HLOOKUP(H$29,$C$8:$N$10,2,FALSE),HLOOKUP(H$29,$C$8:$N$10,3,FALSE)))*'Historical 00 Scalers WD'!H17</f>
        <v>99.083752042823932</v>
      </c>
      <c r="I101" s="22">
        <f>IF(P13="East",(IF(AND($A42&gt;7,$A42&lt;24),HLOOKUP(I$29,$C$8:$N$10,2,FALSE),HLOOKUP(I$29,$C$8:$N$10,3,FALSE))),IF(AND($A42&gt;6,$A42&lt;23),HLOOKUP(I$29,$C$8:$N$10,2,FALSE),HLOOKUP(I$29,$C$8:$N$10,3,FALSE)))*'Historical 00 Scalers WD'!I17</f>
        <v>112.22736684267483</v>
      </c>
      <c r="J101" s="22">
        <f>IF(Q13="East",(IF(AND($A42&gt;7,$A42&lt;24),HLOOKUP(J$29,$C$8:$N$10,2,FALSE),HLOOKUP(J$29,$C$8:$N$10,3,FALSE))),IF(AND($A42&gt;6,$A42&lt;23),HLOOKUP(J$29,$C$8:$N$10,2,FALSE),HLOOKUP(J$29,$C$8:$N$10,3,FALSE)))*'Historical 00 Scalers WD'!J17</f>
        <v>130.7571081125306</v>
      </c>
      <c r="K101" s="22">
        <f>IF(R13="East",(IF(AND($A42&gt;7,$A42&lt;24),HLOOKUP(K$29,$C$8:$N$10,2,FALSE),HLOOKUP(K$29,$C$8:$N$10,3,FALSE))),IF(AND($A42&gt;6,$A42&lt;23),HLOOKUP(K$29,$C$8:$N$10,2,FALSE),HLOOKUP(K$29,$C$8:$N$10,3,FALSE)))*'Historical 00 Scalers WD'!K17</f>
        <v>95.587228112788708</v>
      </c>
      <c r="L101" s="22">
        <f>IF(S13="East",(IF(AND($A42&gt;7,$A42&lt;24),HLOOKUP(L$29,$C$8:$N$10,2,FALSE),HLOOKUP(L$29,$C$8:$N$10,3,FALSE))),IF(AND($A42&gt;6,$A42&lt;23),HLOOKUP(L$29,$C$8:$N$10,2,FALSE),HLOOKUP(L$29,$C$8:$N$10,3,FALSE)))*'Historical 00 Scalers WD'!L17</f>
        <v>82.739753648221665</v>
      </c>
      <c r="M101" s="22">
        <f>IF(T13="East",(IF(AND($A42&gt;7,$A42&lt;24),HLOOKUP(M$29,$C$8:$N$10,2,FALSE),HLOOKUP(M$29,$C$8:$N$10,3,FALSE))),IF(AND($A42&gt;6,$A42&lt;23),HLOOKUP(M$29,$C$8:$N$10,2,FALSE),HLOOKUP(M$29,$C$8:$N$10,3,FALSE)))*'Historical 00 Scalers WD'!M17</f>
        <v>78.062672619567806</v>
      </c>
      <c r="N101" s="22">
        <f>IF(U13="East",(IF(AND($A42&gt;7,$A42&lt;24),HLOOKUP(N$29,$C$8:$N$10,2,FALSE),HLOOKUP(N$29,$C$8:$N$10,3,FALSE))),IF(AND($A42&gt;6,$A42&lt;23),HLOOKUP(N$29,$C$8:$N$10,2,FALSE),HLOOKUP(N$29,$C$8:$N$10,3,FALSE)))*'Historical 00 Scalers WD'!N17</f>
        <v>76.386801553243089</v>
      </c>
    </row>
    <row r="102" spans="1:14" x14ac:dyDescent="0.25">
      <c r="A102" s="2">
        <v>13</v>
      </c>
      <c r="C102" s="22">
        <f>IF(J14="East",(IF(AND($A43&gt;7,$A43&lt;24),HLOOKUP(C$29,$C$8:$N$10,2,FALSE),HLOOKUP(C$29,$C$8:$N$10,3,FALSE))),IF(AND($A43&gt;6,$A43&lt;23),HLOOKUP(C$29,$C$8:$N$10,2,FALSE),HLOOKUP(C$29,$C$8:$N$10,3,FALSE)))*'Historical 00 Scalers WD'!C18</f>
        <v>76.660921040518417</v>
      </c>
      <c r="D102" s="22">
        <f>IF(K14="East",(IF(AND($A43&gt;7,$A43&lt;24),HLOOKUP(D$29,$C$8:$N$10,2,FALSE),HLOOKUP(D$29,$C$8:$N$10,3,FALSE))),IF(AND($A43&gt;6,$A43&lt;23),HLOOKUP(D$29,$C$8:$N$10,2,FALSE),HLOOKUP(D$29,$C$8:$N$10,3,FALSE)))*'Historical 00 Scalers WD'!D18</f>
        <v>59.112630077649456</v>
      </c>
      <c r="E102" s="22">
        <f>IF(L14="East",(IF(AND($A43&gt;7,$A43&lt;24),HLOOKUP(E$29,$C$8:$N$10,2,FALSE),HLOOKUP(E$29,$C$8:$N$10,3,FALSE))),IF(AND($A43&gt;6,$A43&lt;23),HLOOKUP(E$29,$C$8:$N$10,2,FALSE),HLOOKUP(E$29,$C$8:$N$10,3,FALSE)))*'Historical 00 Scalers WD'!E18</f>
        <v>59.744281870937229</v>
      </c>
      <c r="F102" s="22">
        <f>IF(M14="East",(IF(AND($A43&gt;7,$A43&lt;24),HLOOKUP(F$29,$C$8:$N$10,2,FALSE),HLOOKUP(F$29,$C$8:$N$10,3,FALSE))),IF(AND($A43&gt;6,$A43&lt;23),HLOOKUP(F$29,$C$8:$N$10,2,FALSE),HLOOKUP(F$29,$C$8:$N$10,3,FALSE)))*'Historical 00 Scalers WD'!F18</f>
        <v>92.322495445979513</v>
      </c>
      <c r="G102" s="22">
        <f>IF(N14="East",(IF(AND($A43&gt;7,$A43&lt;24),HLOOKUP(G$29,$C$8:$N$10,2,FALSE),HLOOKUP(G$29,$C$8:$N$10,3,FALSE))),IF(AND($A43&gt;6,$A43&lt;23),HLOOKUP(G$29,$C$8:$N$10,2,FALSE),HLOOKUP(G$29,$C$8:$N$10,3,FALSE)))*'Historical 00 Scalers WD'!G18</f>
        <v>98.753975729296712</v>
      </c>
      <c r="H102" s="22">
        <f>IF(O14="East",(IF(AND($A43&gt;7,$A43&lt;24),HLOOKUP(H$29,$C$8:$N$10,2,FALSE),HLOOKUP(H$29,$C$8:$N$10,3,FALSE))),IF(AND($A43&gt;6,$A43&lt;23),HLOOKUP(H$29,$C$8:$N$10,2,FALSE),HLOOKUP(H$29,$C$8:$N$10,3,FALSE)))*'Historical 00 Scalers WD'!H18</f>
        <v>119.74740118982612</v>
      </c>
      <c r="I102" s="22">
        <f>IF(P14="East",(IF(AND($A43&gt;7,$A43&lt;24),HLOOKUP(I$29,$C$8:$N$10,2,FALSE),HLOOKUP(I$29,$C$8:$N$10,3,FALSE))),IF(AND($A43&gt;6,$A43&lt;23),HLOOKUP(I$29,$C$8:$N$10,2,FALSE),HLOOKUP(I$29,$C$8:$N$10,3,FALSE)))*'Historical 00 Scalers WD'!I18</f>
        <v>119.04547119155973</v>
      </c>
      <c r="J102" s="22">
        <f>IF(Q14="East",(IF(AND($A43&gt;7,$A43&lt;24),HLOOKUP(J$29,$C$8:$N$10,2,FALSE),HLOOKUP(J$29,$C$8:$N$10,3,FALSE))),IF(AND($A43&gt;6,$A43&lt;23),HLOOKUP(J$29,$C$8:$N$10,2,FALSE),HLOOKUP(J$29,$C$8:$N$10,3,FALSE)))*'Historical 00 Scalers WD'!J18</f>
        <v>123.84443157645673</v>
      </c>
      <c r="K102" s="22">
        <f>IF(R14="East",(IF(AND($A43&gt;7,$A43&lt;24),HLOOKUP(K$29,$C$8:$N$10,2,FALSE),HLOOKUP(K$29,$C$8:$N$10,3,FALSE))),IF(AND($A43&gt;6,$A43&lt;23),HLOOKUP(K$29,$C$8:$N$10,2,FALSE),HLOOKUP(K$29,$C$8:$N$10,3,FALSE)))*'Historical 00 Scalers WD'!K18</f>
        <v>95.219218969281542</v>
      </c>
      <c r="L102" s="22">
        <f>IF(S14="East",(IF(AND($A43&gt;7,$A43&lt;24),HLOOKUP(L$29,$C$8:$N$10,2,FALSE),HLOOKUP(L$29,$C$8:$N$10,3,FALSE))),IF(AND($A43&gt;6,$A43&lt;23),HLOOKUP(L$29,$C$8:$N$10,2,FALSE),HLOOKUP(L$29,$C$8:$N$10,3,FALSE)))*'Historical 00 Scalers WD'!L18</f>
        <v>80.827885403936449</v>
      </c>
      <c r="M102" s="22">
        <f>IF(T14="East",(IF(AND($A43&gt;7,$A43&lt;24),HLOOKUP(M$29,$C$8:$N$10,2,FALSE),HLOOKUP(M$29,$C$8:$N$10,3,FALSE))),IF(AND($A43&gt;6,$A43&lt;23),HLOOKUP(M$29,$C$8:$N$10,2,FALSE),HLOOKUP(M$29,$C$8:$N$10,3,FALSE)))*'Historical 00 Scalers WD'!M18</f>
        <v>77.125168243663722</v>
      </c>
      <c r="N102" s="22">
        <f>IF(U14="East",(IF(AND($A43&gt;7,$A43&lt;24),HLOOKUP(N$29,$C$8:$N$10,2,FALSE),HLOOKUP(N$29,$C$8:$N$10,3,FALSE))),IF(AND($A43&gt;6,$A43&lt;23),HLOOKUP(N$29,$C$8:$N$10,2,FALSE),HLOOKUP(N$29,$C$8:$N$10,3,FALSE)))*'Historical 00 Scalers WD'!N18</f>
        <v>77.092785337413588</v>
      </c>
    </row>
    <row r="103" spans="1:14" x14ac:dyDescent="0.25">
      <c r="A103" s="2">
        <v>14</v>
      </c>
      <c r="C103" s="22">
        <f>IF(J15="East",(IF(AND($A44&gt;7,$A44&lt;24),HLOOKUP(C$29,$C$8:$N$10,2,FALSE),HLOOKUP(C$29,$C$8:$N$10,3,FALSE))),IF(AND($A44&gt;6,$A44&lt;23),HLOOKUP(C$29,$C$8:$N$10,2,FALSE),HLOOKUP(C$29,$C$8:$N$10,3,FALSE)))*'Historical 00 Scalers WD'!C19</f>
        <v>75.091720772253893</v>
      </c>
      <c r="D103" s="22">
        <f>IF(K15="East",(IF(AND($A44&gt;7,$A44&lt;24),HLOOKUP(D$29,$C$8:$N$10,2,FALSE),HLOOKUP(D$29,$C$8:$N$10,3,FALSE))),IF(AND($A44&gt;6,$A44&lt;23),HLOOKUP(D$29,$C$8:$N$10,2,FALSE),HLOOKUP(D$29,$C$8:$N$10,3,FALSE)))*'Historical 00 Scalers WD'!D19</f>
        <v>58.715918101032159</v>
      </c>
      <c r="E103" s="22">
        <f>IF(L15="East",(IF(AND($A44&gt;7,$A44&lt;24),HLOOKUP(E$29,$C$8:$N$10,2,FALSE),HLOOKUP(E$29,$C$8:$N$10,3,FALSE))),IF(AND($A44&gt;6,$A44&lt;23),HLOOKUP(E$29,$C$8:$N$10,2,FALSE),HLOOKUP(E$29,$C$8:$N$10,3,FALSE)))*'Historical 00 Scalers WD'!E19</f>
        <v>59.737134113539746</v>
      </c>
      <c r="F103" s="22">
        <f>IF(M15="East",(IF(AND($A44&gt;7,$A44&lt;24),HLOOKUP(F$29,$C$8:$N$10,2,FALSE),HLOOKUP(F$29,$C$8:$N$10,3,FALSE))),IF(AND($A44&gt;6,$A44&lt;23),HLOOKUP(F$29,$C$8:$N$10,2,FALSE),HLOOKUP(F$29,$C$8:$N$10,3,FALSE)))*'Historical 00 Scalers WD'!F19</f>
        <v>93.496940886419139</v>
      </c>
      <c r="G103" s="22">
        <f>IF(N15="East",(IF(AND($A44&gt;7,$A44&lt;24),HLOOKUP(G$29,$C$8:$N$10,2,FALSE),HLOOKUP(G$29,$C$8:$N$10,3,FALSE))),IF(AND($A44&gt;6,$A44&lt;23),HLOOKUP(G$29,$C$8:$N$10,2,FALSE),HLOOKUP(G$29,$C$8:$N$10,3,FALSE)))*'Historical 00 Scalers WD'!G19</f>
        <v>108.20818402403107</v>
      </c>
      <c r="H103" s="22">
        <f>IF(O15="East",(IF(AND($A44&gt;7,$A44&lt;24),HLOOKUP(H$29,$C$8:$N$10,2,FALSE),HLOOKUP(H$29,$C$8:$N$10,3,FALSE))),IF(AND($A44&gt;6,$A44&lt;23),HLOOKUP(H$29,$C$8:$N$10,2,FALSE),HLOOKUP(H$29,$C$8:$N$10,3,FALSE)))*'Historical 00 Scalers WD'!H19</f>
        <v>139.232044131903</v>
      </c>
      <c r="I103" s="22">
        <f>IF(P15="East",(IF(AND($A44&gt;7,$A44&lt;24),HLOOKUP(I$29,$C$8:$N$10,2,FALSE),HLOOKUP(I$29,$C$8:$N$10,3,FALSE))),IF(AND($A44&gt;6,$A44&lt;23),HLOOKUP(I$29,$C$8:$N$10,2,FALSE),HLOOKUP(I$29,$C$8:$N$10,3,FALSE)))*'Historical 00 Scalers WD'!I19</f>
        <v>127.72634776148601</v>
      </c>
      <c r="J103" s="22">
        <f>IF(Q15="East",(IF(AND($A44&gt;7,$A44&lt;24),HLOOKUP(J$29,$C$8:$N$10,2,FALSE),HLOOKUP(J$29,$C$8:$N$10,3,FALSE))),IF(AND($A44&gt;6,$A44&lt;23),HLOOKUP(J$29,$C$8:$N$10,2,FALSE),HLOOKUP(J$29,$C$8:$N$10,3,FALSE)))*'Historical 00 Scalers WD'!J19</f>
        <v>124.95253057028719</v>
      </c>
      <c r="K103" s="22">
        <f>IF(R15="East",(IF(AND($A44&gt;7,$A44&lt;24),HLOOKUP(K$29,$C$8:$N$10,2,FALSE),HLOOKUP(K$29,$C$8:$N$10,3,FALSE))),IF(AND($A44&gt;6,$A44&lt;23),HLOOKUP(K$29,$C$8:$N$10,2,FALSE),HLOOKUP(K$29,$C$8:$N$10,3,FALSE)))*'Historical 00 Scalers WD'!K19</f>
        <v>95.94028330880316</v>
      </c>
      <c r="L103" s="22">
        <f>IF(S15="East",(IF(AND($A44&gt;7,$A44&lt;24),HLOOKUP(L$29,$C$8:$N$10,2,FALSE),HLOOKUP(L$29,$C$8:$N$10,3,FALSE))),IF(AND($A44&gt;6,$A44&lt;23),HLOOKUP(L$29,$C$8:$N$10,2,FALSE),HLOOKUP(L$29,$C$8:$N$10,3,FALSE)))*'Historical 00 Scalers WD'!L19</f>
        <v>82.378161279684079</v>
      </c>
      <c r="M103" s="22">
        <f>IF(T15="East",(IF(AND($A44&gt;7,$A44&lt;24),HLOOKUP(M$29,$C$8:$N$10,2,FALSE),HLOOKUP(M$29,$C$8:$N$10,3,FALSE))),IF(AND($A44&gt;6,$A44&lt;23),HLOOKUP(M$29,$C$8:$N$10,2,FALSE),HLOOKUP(M$29,$C$8:$N$10,3,FALSE)))*'Historical 00 Scalers WD'!M19</f>
        <v>77.00005140918617</v>
      </c>
      <c r="N103" s="22">
        <f>IF(U15="East",(IF(AND($A44&gt;7,$A44&lt;24),HLOOKUP(N$29,$C$8:$N$10,2,FALSE),HLOOKUP(N$29,$C$8:$N$10,3,FALSE))),IF(AND($A44&gt;6,$A44&lt;23),HLOOKUP(N$29,$C$8:$N$10,2,FALSE),HLOOKUP(N$29,$C$8:$N$10,3,FALSE)))*'Historical 00 Scalers WD'!N19</f>
        <v>76.568839586972516</v>
      </c>
    </row>
    <row r="104" spans="1:14" x14ac:dyDescent="0.25">
      <c r="A104" s="2">
        <v>15</v>
      </c>
      <c r="C104" s="22">
        <f>IF(J16="East",(IF(AND($A45&gt;7,$A45&lt;24),HLOOKUP(C$29,$C$8:$N$10,2,FALSE),HLOOKUP(C$29,$C$8:$N$10,3,FALSE))),IF(AND($A45&gt;6,$A45&lt;23),HLOOKUP(C$29,$C$8:$N$10,2,FALSE),HLOOKUP(C$29,$C$8:$N$10,3,FALSE)))*'Historical 00 Scalers WD'!C20</f>
        <v>72.813868293739006</v>
      </c>
      <c r="D104" s="22">
        <f>IF(K16="East",(IF(AND($A45&gt;7,$A45&lt;24),HLOOKUP(D$29,$C$8:$N$10,2,FALSE),HLOOKUP(D$29,$C$8:$N$10,3,FALSE))),IF(AND($A45&gt;6,$A45&lt;23),HLOOKUP(D$29,$C$8:$N$10,2,FALSE),HLOOKUP(D$29,$C$8:$N$10,3,FALSE)))*'Historical 00 Scalers WD'!D20</f>
        <v>58.005907948800953</v>
      </c>
      <c r="E104" s="22">
        <f>IF(L16="East",(IF(AND($A45&gt;7,$A45&lt;24),HLOOKUP(E$29,$C$8:$N$10,2,FALSE),HLOOKUP(E$29,$C$8:$N$10,3,FALSE))),IF(AND($A45&gt;6,$A45&lt;23),HLOOKUP(E$29,$C$8:$N$10,2,FALSE),HLOOKUP(E$29,$C$8:$N$10,3,FALSE)))*'Historical 00 Scalers WD'!E20</f>
        <v>59.068973556979202</v>
      </c>
      <c r="F104" s="22">
        <f>IF(M16="East",(IF(AND($A45&gt;7,$A45&lt;24),HLOOKUP(F$29,$C$8:$N$10,2,FALSE),HLOOKUP(F$29,$C$8:$N$10,3,FALSE))),IF(AND($A45&gt;6,$A45&lt;23),HLOOKUP(F$29,$C$8:$N$10,2,FALSE),HLOOKUP(F$29,$C$8:$N$10,3,FALSE)))*'Historical 00 Scalers WD'!F20</f>
        <v>92.916617190641247</v>
      </c>
      <c r="G104" s="22">
        <f>IF(N16="East",(IF(AND($A45&gt;7,$A45&lt;24),HLOOKUP(G$29,$C$8:$N$10,2,FALSE),HLOOKUP(G$29,$C$8:$N$10,3,FALSE))),IF(AND($A45&gt;6,$A45&lt;23),HLOOKUP(G$29,$C$8:$N$10,2,FALSE),HLOOKUP(G$29,$C$8:$N$10,3,FALSE)))*'Historical 00 Scalers WD'!G20</f>
        <v>111.98519413936496</v>
      </c>
      <c r="H104" s="22">
        <f>IF(O16="East",(IF(AND($A45&gt;7,$A45&lt;24),HLOOKUP(H$29,$C$8:$N$10,2,FALSE),HLOOKUP(H$29,$C$8:$N$10,3,FALSE))),IF(AND($A45&gt;6,$A45&lt;23),HLOOKUP(H$29,$C$8:$N$10,2,FALSE),HLOOKUP(H$29,$C$8:$N$10,3,FALSE)))*'Historical 00 Scalers WD'!H20</f>
        <v>153.96691299657576</v>
      </c>
      <c r="I104" s="22">
        <f>IF(P16="East",(IF(AND($A45&gt;7,$A45&lt;24),HLOOKUP(I$29,$C$8:$N$10,2,FALSE),HLOOKUP(I$29,$C$8:$N$10,3,FALSE))),IF(AND($A45&gt;6,$A45&lt;23),HLOOKUP(I$29,$C$8:$N$10,2,FALSE),HLOOKUP(I$29,$C$8:$N$10,3,FALSE)))*'Historical 00 Scalers WD'!I20</f>
        <v>126.33921957094087</v>
      </c>
      <c r="J104" s="22">
        <f>IF(Q16="East",(IF(AND($A45&gt;7,$A45&lt;24),HLOOKUP(J$29,$C$8:$N$10,2,FALSE),HLOOKUP(J$29,$C$8:$N$10,3,FALSE))),IF(AND($A45&gt;6,$A45&lt;23),HLOOKUP(J$29,$C$8:$N$10,2,FALSE),HLOOKUP(J$29,$C$8:$N$10,3,FALSE)))*'Historical 00 Scalers WD'!J20</f>
        <v>126.20744535757166</v>
      </c>
      <c r="K104" s="22">
        <f>IF(R16="East",(IF(AND($A45&gt;7,$A45&lt;24),HLOOKUP(K$29,$C$8:$N$10,2,FALSE),HLOOKUP(K$29,$C$8:$N$10,3,FALSE))),IF(AND($A45&gt;6,$A45&lt;23),HLOOKUP(K$29,$C$8:$N$10,2,FALSE),HLOOKUP(K$29,$C$8:$N$10,3,FALSE)))*'Historical 00 Scalers WD'!K20</f>
        <v>93.597044877434456</v>
      </c>
      <c r="L104" s="22">
        <f>IF(S16="East",(IF(AND($A45&gt;7,$A45&lt;24),HLOOKUP(L$29,$C$8:$N$10,2,FALSE),HLOOKUP(L$29,$C$8:$N$10,3,FALSE))),IF(AND($A45&gt;6,$A45&lt;23),HLOOKUP(L$29,$C$8:$N$10,2,FALSE),HLOOKUP(L$29,$C$8:$N$10,3,FALSE)))*'Historical 00 Scalers WD'!L20</f>
        <v>80.713052510696656</v>
      </c>
      <c r="M104" s="22">
        <f>IF(T16="East",(IF(AND($A45&gt;7,$A45&lt;24),HLOOKUP(M$29,$C$8:$N$10,2,FALSE),HLOOKUP(M$29,$C$8:$N$10,3,FALSE))),IF(AND($A45&gt;6,$A45&lt;23),HLOOKUP(M$29,$C$8:$N$10,2,FALSE),HLOOKUP(M$29,$C$8:$N$10,3,FALSE)))*'Historical 00 Scalers WD'!M20</f>
        <v>75.369719326969772</v>
      </c>
      <c r="N104" s="22">
        <f>IF(U16="East",(IF(AND($A45&gt;7,$A45&lt;24),HLOOKUP(N$29,$C$8:$N$10,2,FALSE),HLOOKUP(N$29,$C$8:$N$10,3,FALSE))),IF(AND($A45&gt;6,$A45&lt;23),HLOOKUP(N$29,$C$8:$N$10,2,FALSE),HLOOKUP(N$29,$C$8:$N$10,3,FALSE)))*'Historical 00 Scalers WD'!N20</f>
        <v>74.785805101974361</v>
      </c>
    </row>
    <row r="105" spans="1:14" x14ac:dyDescent="0.25">
      <c r="A105" s="2">
        <v>16</v>
      </c>
      <c r="C105" s="22">
        <f>IF(J17="East",(IF(AND($A46&gt;7,$A46&lt;24),HLOOKUP(C$29,$C$8:$N$10,2,FALSE),HLOOKUP(C$29,$C$8:$N$10,3,FALSE))),IF(AND($A46&gt;6,$A46&lt;23),HLOOKUP(C$29,$C$8:$N$10,2,FALSE),HLOOKUP(C$29,$C$8:$N$10,3,FALSE)))*'Historical 00 Scalers WD'!C21</f>
        <v>71.648765957423834</v>
      </c>
      <c r="D105" s="22">
        <f>IF(K17="East",(IF(AND($A46&gt;7,$A46&lt;24),HLOOKUP(D$29,$C$8:$N$10,2,FALSE),HLOOKUP(D$29,$C$8:$N$10,3,FALSE))),IF(AND($A46&gt;6,$A46&lt;23),HLOOKUP(D$29,$C$8:$N$10,2,FALSE),HLOOKUP(D$29,$C$8:$N$10,3,FALSE)))*'Historical 00 Scalers WD'!D21</f>
        <v>57.352803417211312</v>
      </c>
      <c r="E105" s="22">
        <f>IF(L17="East",(IF(AND($A46&gt;7,$A46&lt;24),HLOOKUP(E$29,$C$8:$N$10,2,FALSE),HLOOKUP(E$29,$C$8:$N$10,3,FALSE))),IF(AND($A46&gt;6,$A46&lt;23),HLOOKUP(E$29,$C$8:$N$10,2,FALSE),HLOOKUP(E$29,$C$8:$N$10,3,FALSE)))*'Historical 00 Scalers WD'!E21</f>
        <v>58.563332704870369</v>
      </c>
      <c r="F105" s="22">
        <f>IF(M17="East",(IF(AND($A46&gt;7,$A46&lt;24),HLOOKUP(F$29,$C$8:$N$10,2,FALSE),HLOOKUP(F$29,$C$8:$N$10,3,FALSE))),IF(AND($A46&gt;6,$A46&lt;23),HLOOKUP(F$29,$C$8:$N$10,2,FALSE),HLOOKUP(F$29,$C$8:$N$10,3,FALSE)))*'Historical 00 Scalers WD'!F21</f>
        <v>92.173712537291351</v>
      </c>
      <c r="G105" s="22">
        <f>IF(N17="East",(IF(AND($A46&gt;7,$A46&lt;24),HLOOKUP(G$29,$C$8:$N$10,2,FALSE),HLOOKUP(G$29,$C$8:$N$10,3,FALSE))),IF(AND($A46&gt;6,$A46&lt;23),HLOOKUP(G$29,$C$8:$N$10,2,FALSE),HLOOKUP(G$29,$C$8:$N$10,3,FALSE)))*'Historical 00 Scalers WD'!G21</f>
        <v>114.64076970303832</v>
      </c>
      <c r="H105" s="22">
        <f>IF(O17="East",(IF(AND($A46&gt;7,$A46&lt;24),HLOOKUP(H$29,$C$8:$N$10,2,FALSE),HLOOKUP(H$29,$C$8:$N$10,3,FALSE))),IF(AND($A46&gt;6,$A46&lt;23),HLOOKUP(H$29,$C$8:$N$10,2,FALSE),HLOOKUP(H$29,$C$8:$N$10,3,FALSE)))*'Historical 00 Scalers WD'!H21</f>
        <v>160.64430192012316</v>
      </c>
      <c r="I105" s="22">
        <f>IF(P17="East",(IF(AND($A46&gt;7,$A46&lt;24),HLOOKUP(I$29,$C$8:$N$10,2,FALSE),HLOOKUP(I$29,$C$8:$N$10,3,FALSE))),IF(AND($A46&gt;6,$A46&lt;23),HLOOKUP(I$29,$C$8:$N$10,2,FALSE),HLOOKUP(I$29,$C$8:$N$10,3,FALSE)))*'Historical 00 Scalers WD'!I21</f>
        <v>128.93189778636597</v>
      </c>
      <c r="J105" s="22">
        <f>IF(Q17="East",(IF(AND($A46&gt;7,$A46&lt;24),HLOOKUP(J$29,$C$8:$N$10,2,FALSE),HLOOKUP(J$29,$C$8:$N$10,3,FALSE))),IF(AND($A46&gt;6,$A46&lt;23),HLOOKUP(J$29,$C$8:$N$10,2,FALSE),HLOOKUP(J$29,$C$8:$N$10,3,FALSE)))*'Historical 00 Scalers WD'!J21</f>
        <v>126.67228317443123</v>
      </c>
      <c r="K105" s="22">
        <f>IF(R17="East",(IF(AND($A46&gt;7,$A46&lt;24),HLOOKUP(K$29,$C$8:$N$10,2,FALSE),HLOOKUP(K$29,$C$8:$N$10,3,FALSE))),IF(AND($A46&gt;6,$A46&lt;23),HLOOKUP(K$29,$C$8:$N$10,2,FALSE),HLOOKUP(K$29,$C$8:$N$10,3,FALSE)))*'Historical 00 Scalers WD'!K21</f>
        <v>94.021385060987186</v>
      </c>
      <c r="L105" s="22">
        <f>IF(S17="East",(IF(AND($A46&gt;7,$A46&lt;24),HLOOKUP(L$29,$C$8:$N$10,2,FALSE),HLOOKUP(L$29,$C$8:$N$10,3,FALSE))),IF(AND($A46&gt;6,$A46&lt;23),HLOOKUP(L$29,$C$8:$N$10,2,FALSE),HLOOKUP(L$29,$C$8:$N$10,3,FALSE)))*'Historical 00 Scalers WD'!L21</f>
        <v>79.243154357381812</v>
      </c>
      <c r="M105" s="22">
        <f>IF(T17="East",(IF(AND($A46&gt;7,$A46&lt;24),HLOOKUP(M$29,$C$8:$N$10,2,FALSE),HLOOKUP(M$29,$C$8:$N$10,3,FALSE))),IF(AND($A46&gt;6,$A46&lt;23),HLOOKUP(M$29,$C$8:$N$10,2,FALSE),HLOOKUP(M$29,$C$8:$N$10,3,FALSE)))*'Historical 00 Scalers WD'!M21</f>
        <v>75.590230482047446</v>
      </c>
      <c r="N105" s="22">
        <f>IF(U17="East",(IF(AND($A46&gt;7,$A46&lt;24),HLOOKUP(N$29,$C$8:$N$10,2,FALSE),HLOOKUP(N$29,$C$8:$N$10,3,FALSE))),IF(AND($A46&gt;6,$A46&lt;23),HLOOKUP(N$29,$C$8:$N$10,2,FALSE),HLOOKUP(N$29,$C$8:$N$10,3,FALSE)))*'Historical 00 Scalers WD'!N21</f>
        <v>72.991364494599992</v>
      </c>
    </row>
    <row r="106" spans="1:14" x14ac:dyDescent="0.25">
      <c r="A106" s="2">
        <v>17</v>
      </c>
      <c r="C106" s="22">
        <f>IF(J18="East",(IF(AND($A47&gt;7,$A47&lt;24),HLOOKUP(C$29,$C$8:$N$10,2,FALSE),HLOOKUP(C$29,$C$8:$N$10,3,FALSE))),IF(AND($A47&gt;6,$A47&lt;23),HLOOKUP(C$29,$C$8:$N$10,2,FALSE),HLOOKUP(C$29,$C$8:$N$10,3,FALSE)))*'Historical 00 Scalers WD'!C22</f>
        <v>77.096444476523558</v>
      </c>
      <c r="D106" s="22">
        <f>IF(K18="East",(IF(AND($A47&gt;7,$A47&lt;24),HLOOKUP(D$29,$C$8:$N$10,2,FALSE),HLOOKUP(D$29,$C$8:$N$10,3,FALSE))),IF(AND($A47&gt;6,$A47&lt;23),HLOOKUP(D$29,$C$8:$N$10,2,FALSE),HLOOKUP(D$29,$C$8:$N$10,3,FALSE)))*'Historical 00 Scalers WD'!D22</f>
        <v>58.08300636805663</v>
      </c>
      <c r="E106" s="22">
        <f>IF(L18="East",(IF(AND($A47&gt;7,$A47&lt;24),HLOOKUP(E$29,$C$8:$N$10,2,FALSE),HLOOKUP(E$29,$C$8:$N$10,3,FALSE))),IF(AND($A47&gt;6,$A47&lt;23),HLOOKUP(E$29,$C$8:$N$10,2,FALSE),HLOOKUP(E$29,$C$8:$N$10,3,FALSE)))*'Historical 00 Scalers WD'!E22</f>
        <v>58.630678543954886</v>
      </c>
      <c r="F106" s="22">
        <f>IF(M18="East",(IF(AND($A47&gt;7,$A47&lt;24),HLOOKUP(F$29,$C$8:$N$10,2,FALSE),HLOOKUP(F$29,$C$8:$N$10,3,FALSE))),IF(AND($A47&gt;6,$A47&lt;23),HLOOKUP(F$29,$C$8:$N$10,2,FALSE),HLOOKUP(F$29,$C$8:$N$10,3,FALSE)))*'Historical 00 Scalers WD'!F22</f>
        <v>89.670705620277033</v>
      </c>
      <c r="G106" s="22">
        <f>IF(N18="East",(IF(AND($A47&gt;7,$A47&lt;24),HLOOKUP(G$29,$C$8:$N$10,2,FALSE),HLOOKUP(G$29,$C$8:$N$10,3,FALSE))),IF(AND($A47&gt;6,$A47&lt;23),HLOOKUP(G$29,$C$8:$N$10,2,FALSE),HLOOKUP(G$29,$C$8:$N$10,3,FALSE)))*'Historical 00 Scalers WD'!G22</f>
        <v>110.68095949952408</v>
      </c>
      <c r="H106" s="22">
        <f>IF(O18="East",(IF(AND($A47&gt;7,$A47&lt;24),HLOOKUP(H$29,$C$8:$N$10,2,FALSE),HLOOKUP(H$29,$C$8:$N$10,3,FALSE))),IF(AND($A47&gt;6,$A47&lt;23),HLOOKUP(H$29,$C$8:$N$10,2,FALSE),HLOOKUP(H$29,$C$8:$N$10,3,FALSE)))*'Historical 00 Scalers WD'!H22</f>
        <v>159.59754424785595</v>
      </c>
      <c r="I106" s="22">
        <f>IF(P18="East",(IF(AND($A47&gt;7,$A47&lt;24),HLOOKUP(I$29,$C$8:$N$10,2,FALSE),HLOOKUP(I$29,$C$8:$N$10,3,FALSE))),IF(AND($A47&gt;6,$A47&lt;23),HLOOKUP(I$29,$C$8:$N$10,2,FALSE),HLOOKUP(I$29,$C$8:$N$10,3,FALSE)))*'Historical 00 Scalers WD'!I22</f>
        <v>132.88005733680623</v>
      </c>
      <c r="J106" s="22">
        <f>IF(Q18="East",(IF(AND($A47&gt;7,$A47&lt;24),HLOOKUP(J$29,$C$8:$N$10,2,FALSE),HLOOKUP(J$29,$C$8:$N$10,3,FALSE))),IF(AND($A47&gt;6,$A47&lt;23),HLOOKUP(J$29,$C$8:$N$10,2,FALSE),HLOOKUP(J$29,$C$8:$N$10,3,FALSE)))*'Historical 00 Scalers WD'!J22</f>
        <v>126.27011902319602</v>
      </c>
      <c r="K106" s="22">
        <f>IF(R18="East",(IF(AND($A47&gt;7,$A47&lt;24),HLOOKUP(K$29,$C$8:$N$10,2,FALSE),HLOOKUP(K$29,$C$8:$N$10,3,FALSE))),IF(AND($A47&gt;6,$A47&lt;23),HLOOKUP(K$29,$C$8:$N$10,2,FALSE),HLOOKUP(K$29,$C$8:$N$10,3,FALSE)))*'Historical 00 Scalers WD'!K22</f>
        <v>93.18149707446868</v>
      </c>
      <c r="L106" s="22">
        <f>IF(S18="East",(IF(AND($A47&gt;7,$A47&lt;24),HLOOKUP(L$29,$C$8:$N$10,2,FALSE),HLOOKUP(L$29,$C$8:$N$10,3,FALSE))),IF(AND($A47&gt;6,$A47&lt;23),HLOOKUP(L$29,$C$8:$N$10,2,FALSE),HLOOKUP(L$29,$C$8:$N$10,3,FALSE)))*'Historical 00 Scalers WD'!L22</f>
        <v>79.886409461586879</v>
      </c>
      <c r="M106" s="22">
        <f>IF(T18="East",(IF(AND($A47&gt;7,$A47&lt;24),HLOOKUP(M$29,$C$8:$N$10,2,FALSE),HLOOKUP(M$29,$C$8:$N$10,3,FALSE))),IF(AND($A47&gt;6,$A47&lt;23),HLOOKUP(M$29,$C$8:$N$10,2,FALSE),HLOOKUP(M$29,$C$8:$N$10,3,FALSE)))*'Historical 00 Scalers WD'!M22</f>
        <v>78.511067516194288</v>
      </c>
      <c r="N106" s="22">
        <f>IF(U18="East",(IF(AND($A47&gt;7,$A47&lt;24),HLOOKUP(N$29,$C$8:$N$10,2,FALSE),HLOOKUP(N$29,$C$8:$N$10,3,FALSE))),IF(AND($A47&gt;6,$A47&lt;23),HLOOKUP(N$29,$C$8:$N$10,2,FALSE),HLOOKUP(N$29,$C$8:$N$10,3,FALSE)))*'Historical 00 Scalers WD'!N22</f>
        <v>81.499033880881882</v>
      </c>
    </row>
    <row r="107" spans="1:14" x14ac:dyDescent="0.25">
      <c r="A107" s="2">
        <v>18</v>
      </c>
      <c r="C107" s="22">
        <f>IF(J19="East",(IF(AND($A48&gt;7,$A48&lt;24),HLOOKUP(C$29,$C$8:$N$10,2,FALSE),HLOOKUP(C$29,$C$8:$N$10,3,FALSE))),IF(AND($A48&gt;6,$A48&lt;23),HLOOKUP(C$29,$C$8:$N$10,2,FALSE),HLOOKUP(C$29,$C$8:$N$10,3,FALSE)))*'Historical 00 Scalers WD'!C23</f>
        <v>92.580058115485457</v>
      </c>
      <c r="D107" s="22">
        <f>IF(K19="East",(IF(AND($A48&gt;7,$A48&lt;24),HLOOKUP(D$29,$C$8:$N$10,2,FALSE),HLOOKUP(D$29,$C$8:$N$10,3,FALSE))),IF(AND($A48&gt;6,$A48&lt;23),HLOOKUP(D$29,$C$8:$N$10,2,FALSE),HLOOKUP(D$29,$C$8:$N$10,3,FALSE)))*'Historical 00 Scalers WD'!D23</f>
        <v>62.72981349608343</v>
      </c>
      <c r="E107" s="22">
        <f>IF(L19="East",(IF(AND($A48&gt;7,$A48&lt;24),HLOOKUP(E$29,$C$8:$N$10,2,FALSE),HLOOKUP(E$29,$C$8:$N$10,3,FALSE))),IF(AND($A48&gt;6,$A48&lt;23),HLOOKUP(E$29,$C$8:$N$10,2,FALSE),HLOOKUP(E$29,$C$8:$N$10,3,FALSE)))*'Historical 00 Scalers WD'!E23</f>
        <v>59.670932779416148</v>
      </c>
      <c r="F107" s="22">
        <f>IF(M19="East",(IF(AND($A48&gt;7,$A48&lt;24),HLOOKUP(F$29,$C$8:$N$10,2,FALSE),HLOOKUP(F$29,$C$8:$N$10,3,FALSE))),IF(AND($A48&gt;6,$A48&lt;23),HLOOKUP(F$29,$C$8:$N$10,2,FALSE),HLOOKUP(F$29,$C$8:$N$10,3,FALSE)))*'Historical 00 Scalers WD'!F23</f>
        <v>87.775550414330269</v>
      </c>
      <c r="G107" s="22">
        <f>IF(N19="East",(IF(AND($A48&gt;7,$A48&lt;24),HLOOKUP(G$29,$C$8:$N$10,2,FALSE),HLOOKUP(G$29,$C$8:$N$10,3,FALSE))),IF(AND($A48&gt;6,$A48&lt;23),HLOOKUP(G$29,$C$8:$N$10,2,FALSE),HLOOKUP(G$29,$C$8:$N$10,3,FALSE)))*'Historical 00 Scalers WD'!G23</f>
        <v>99.876851455067225</v>
      </c>
      <c r="H107" s="22">
        <f>IF(O19="East",(IF(AND($A48&gt;7,$A48&lt;24),HLOOKUP(H$29,$C$8:$N$10,2,FALSE),HLOOKUP(H$29,$C$8:$N$10,3,FALSE))),IF(AND($A48&gt;6,$A48&lt;23),HLOOKUP(H$29,$C$8:$N$10,2,FALSE),HLOOKUP(H$29,$C$8:$N$10,3,FALSE)))*'Historical 00 Scalers WD'!H23</f>
        <v>141.05623098033547</v>
      </c>
      <c r="I107" s="22">
        <f>IF(P19="East",(IF(AND($A48&gt;7,$A48&lt;24),HLOOKUP(I$29,$C$8:$N$10,2,FALSE),HLOOKUP(I$29,$C$8:$N$10,3,FALSE))),IF(AND($A48&gt;6,$A48&lt;23),HLOOKUP(I$29,$C$8:$N$10,2,FALSE),HLOOKUP(I$29,$C$8:$N$10,3,FALSE)))*'Historical 00 Scalers WD'!I23</f>
        <v>125.30169154859649</v>
      </c>
      <c r="J107" s="22">
        <f>IF(Q19="East",(IF(AND($A48&gt;7,$A48&lt;24),HLOOKUP(J$29,$C$8:$N$10,2,FALSE),HLOOKUP(J$29,$C$8:$N$10,3,FALSE))),IF(AND($A48&gt;6,$A48&lt;23),HLOOKUP(J$29,$C$8:$N$10,2,FALSE),HLOOKUP(J$29,$C$8:$N$10,3,FALSE)))*'Historical 00 Scalers WD'!J23</f>
        <v>123.25033176329049</v>
      </c>
      <c r="K107" s="22">
        <f>IF(R19="East",(IF(AND($A48&gt;7,$A48&lt;24),HLOOKUP(K$29,$C$8:$N$10,2,FALSE),HLOOKUP(K$29,$C$8:$N$10,3,FALSE))),IF(AND($A48&gt;6,$A48&lt;23),HLOOKUP(K$29,$C$8:$N$10,2,FALSE),HLOOKUP(K$29,$C$8:$N$10,3,FALSE)))*'Historical 00 Scalers WD'!K23</f>
        <v>96.34763389886723</v>
      </c>
      <c r="L107" s="22">
        <f>IF(S19="East",(IF(AND($A48&gt;7,$A48&lt;24),HLOOKUP(L$29,$C$8:$N$10,2,FALSE),HLOOKUP(L$29,$C$8:$N$10,3,FALSE))),IF(AND($A48&gt;6,$A48&lt;23),HLOOKUP(L$29,$C$8:$N$10,2,FALSE),HLOOKUP(L$29,$C$8:$N$10,3,FALSE)))*'Historical 00 Scalers WD'!L23</f>
        <v>78.957877739620514</v>
      </c>
      <c r="M107" s="22">
        <f>IF(T19="East",(IF(AND($A48&gt;7,$A48&lt;24),HLOOKUP(M$29,$C$8:$N$10,2,FALSE),HLOOKUP(M$29,$C$8:$N$10,3,FALSE))),IF(AND($A48&gt;6,$A48&lt;23),HLOOKUP(M$29,$C$8:$N$10,2,FALSE),HLOOKUP(M$29,$C$8:$N$10,3,FALSE)))*'Historical 00 Scalers WD'!M23</f>
        <v>86.940739911954594</v>
      </c>
      <c r="N107" s="22">
        <f>IF(U19="East",(IF(AND($A48&gt;7,$A48&lt;24),HLOOKUP(N$29,$C$8:$N$10,2,FALSE),HLOOKUP(N$29,$C$8:$N$10,3,FALSE))),IF(AND($A48&gt;6,$A48&lt;23),HLOOKUP(N$29,$C$8:$N$10,2,FALSE),HLOOKUP(N$29,$C$8:$N$10,3,FALSE)))*'Historical 00 Scalers WD'!N23</f>
        <v>83.759421946111587</v>
      </c>
    </row>
    <row r="108" spans="1:14" x14ac:dyDescent="0.25">
      <c r="A108" s="2">
        <v>19</v>
      </c>
      <c r="C108" s="22">
        <f>IF(J20="East",(IF(AND($A49&gt;7,$A49&lt;24),HLOOKUP(C$29,$C$8:$N$10,2,FALSE),HLOOKUP(C$29,$C$8:$N$10,3,FALSE))),IF(AND($A49&gt;6,$A49&lt;23),HLOOKUP(C$29,$C$8:$N$10,2,FALSE),HLOOKUP(C$29,$C$8:$N$10,3,FALSE)))*'Historical 00 Scalers WD'!C24</f>
        <v>94.21014086423726</v>
      </c>
      <c r="D108" s="22">
        <f>IF(K20="East",(IF(AND($A49&gt;7,$A49&lt;24),HLOOKUP(D$29,$C$8:$N$10,2,FALSE),HLOOKUP(D$29,$C$8:$N$10,3,FALSE))),IF(AND($A49&gt;6,$A49&lt;23),HLOOKUP(D$29,$C$8:$N$10,2,FALSE),HLOOKUP(D$29,$C$8:$N$10,3,FALSE)))*'Historical 00 Scalers WD'!D24</f>
        <v>63.085654651106523</v>
      </c>
      <c r="E108" s="22">
        <f>IF(L20="East",(IF(AND($A49&gt;7,$A49&lt;24),HLOOKUP(E$29,$C$8:$N$10,2,FALSE),HLOOKUP(E$29,$C$8:$N$10,3,FALSE))),IF(AND($A49&gt;6,$A49&lt;23),HLOOKUP(E$29,$C$8:$N$10,2,FALSE),HLOOKUP(E$29,$C$8:$N$10,3,FALSE)))*'Historical 00 Scalers WD'!E24</f>
        <v>62.54525981383577</v>
      </c>
      <c r="F108" s="22">
        <f>IF(M20="East",(IF(AND($A49&gt;7,$A49&lt;24),HLOOKUP(F$29,$C$8:$N$10,2,FALSE),HLOOKUP(F$29,$C$8:$N$10,3,FALSE))),IF(AND($A49&gt;6,$A49&lt;23),HLOOKUP(F$29,$C$8:$N$10,2,FALSE),HLOOKUP(F$29,$C$8:$N$10,3,FALSE)))*'Historical 00 Scalers WD'!F24</f>
        <v>86.958503942389115</v>
      </c>
      <c r="G108" s="22">
        <f>IF(N20="East",(IF(AND($A49&gt;7,$A49&lt;24),HLOOKUP(G$29,$C$8:$N$10,2,FALSE),HLOOKUP(G$29,$C$8:$N$10,3,FALSE))),IF(AND($A49&gt;6,$A49&lt;23),HLOOKUP(G$29,$C$8:$N$10,2,FALSE),HLOOKUP(G$29,$C$8:$N$10,3,FALSE)))*'Historical 00 Scalers WD'!G24</f>
        <v>90.699035776472329</v>
      </c>
      <c r="H108" s="22">
        <f>IF(O20="East",(IF(AND($A49&gt;7,$A49&lt;24),HLOOKUP(H$29,$C$8:$N$10,2,FALSE),HLOOKUP(H$29,$C$8:$N$10,3,FALSE))),IF(AND($A49&gt;6,$A49&lt;23),HLOOKUP(H$29,$C$8:$N$10,2,FALSE),HLOOKUP(H$29,$C$8:$N$10,3,FALSE)))*'Historical 00 Scalers WD'!H24</f>
        <v>119.5606227191339</v>
      </c>
      <c r="I108" s="22">
        <f>IF(P20="East",(IF(AND($A49&gt;7,$A49&lt;24),HLOOKUP(I$29,$C$8:$N$10,2,FALSE),HLOOKUP(I$29,$C$8:$N$10,3,FALSE))),IF(AND($A49&gt;6,$A49&lt;23),HLOOKUP(I$29,$C$8:$N$10,2,FALSE),HLOOKUP(I$29,$C$8:$N$10,3,FALSE)))*'Historical 00 Scalers WD'!I24</f>
        <v>109.82334766283815</v>
      </c>
      <c r="J108" s="22">
        <f>IF(Q20="East",(IF(AND($A49&gt;7,$A49&lt;24),HLOOKUP(J$29,$C$8:$N$10,2,FALSE),HLOOKUP(J$29,$C$8:$N$10,3,FALSE))),IF(AND($A49&gt;6,$A49&lt;23),HLOOKUP(J$29,$C$8:$N$10,2,FALSE),HLOOKUP(J$29,$C$8:$N$10,3,FALSE)))*'Historical 00 Scalers WD'!J24</f>
        <v>128.32613038011499</v>
      </c>
      <c r="K108" s="22">
        <f>IF(R20="East",(IF(AND($A49&gt;7,$A49&lt;24),HLOOKUP(K$29,$C$8:$N$10,2,FALSE),HLOOKUP(K$29,$C$8:$N$10,3,FALSE))),IF(AND($A49&gt;6,$A49&lt;23),HLOOKUP(K$29,$C$8:$N$10,2,FALSE),HLOOKUP(K$29,$C$8:$N$10,3,FALSE)))*'Historical 00 Scalers WD'!K24</f>
        <v>94.676196023836198</v>
      </c>
      <c r="L108" s="22">
        <f>IF(S20="East",(IF(AND($A49&gt;7,$A49&lt;24),HLOOKUP(L$29,$C$8:$N$10,2,FALSE),HLOOKUP(L$29,$C$8:$N$10,3,FALSE))),IF(AND($A49&gt;6,$A49&lt;23),HLOOKUP(L$29,$C$8:$N$10,2,FALSE),HLOOKUP(L$29,$C$8:$N$10,3,FALSE)))*'Historical 00 Scalers WD'!L24</f>
        <v>84.101505783308284</v>
      </c>
      <c r="M108" s="22">
        <f>IF(T20="East",(IF(AND($A49&gt;7,$A49&lt;24),HLOOKUP(M$29,$C$8:$N$10,2,FALSE),HLOOKUP(M$29,$C$8:$N$10,3,FALSE))),IF(AND($A49&gt;6,$A49&lt;23),HLOOKUP(M$29,$C$8:$N$10,2,FALSE),HLOOKUP(M$29,$C$8:$N$10,3,FALSE)))*'Historical 00 Scalers WD'!M24</f>
        <v>88.848379123504742</v>
      </c>
      <c r="N108" s="22">
        <f>IF(U20="East",(IF(AND($A49&gt;7,$A49&lt;24),HLOOKUP(N$29,$C$8:$N$10,2,FALSE),HLOOKUP(N$29,$C$8:$N$10,3,FALSE))),IF(AND($A49&gt;6,$A49&lt;23),HLOOKUP(N$29,$C$8:$N$10,2,FALSE),HLOOKUP(N$29,$C$8:$N$10,3,FALSE)))*'Historical 00 Scalers WD'!N24</f>
        <v>85.494057678291639</v>
      </c>
    </row>
    <row r="109" spans="1:14" x14ac:dyDescent="0.25">
      <c r="A109" s="2">
        <v>20</v>
      </c>
      <c r="C109" s="22">
        <f>IF(J21="East",(IF(AND($A50&gt;7,$A50&lt;24),HLOOKUP(C$29,$C$8:$N$10,2,FALSE),HLOOKUP(C$29,$C$8:$N$10,3,FALSE))),IF(AND($A50&gt;6,$A50&lt;23),HLOOKUP(C$29,$C$8:$N$10,2,FALSE),HLOOKUP(C$29,$C$8:$N$10,3,FALSE)))*'Historical 00 Scalers WD'!C25</f>
        <v>87.38756994097389</v>
      </c>
      <c r="D109" s="22">
        <f>IF(K21="East",(IF(AND($A50&gt;7,$A50&lt;24),HLOOKUP(D$29,$C$8:$N$10,2,FALSE),HLOOKUP(D$29,$C$8:$N$10,3,FALSE))),IF(AND($A50&gt;6,$A50&lt;23),HLOOKUP(D$29,$C$8:$N$10,2,FALSE),HLOOKUP(D$29,$C$8:$N$10,3,FALSE)))*'Historical 00 Scalers WD'!D25</f>
        <v>61.688118897263578</v>
      </c>
      <c r="E109" s="22">
        <f>IF(L21="East",(IF(AND($A50&gt;7,$A50&lt;24),HLOOKUP(E$29,$C$8:$N$10,2,FALSE),HLOOKUP(E$29,$C$8:$N$10,3,FALSE))),IF(AND($A50&gt;6,$A50&lt;23),HLOOKUP(E$29,$C$8:$N$10,2,FALSE),HLOOKUP(E$29,$C$8:$N$10,3,FALSE)))*'Historical 00 Scalers WD'!E25</f>
        <v>61.439228934770988</v>
      </c>
      <c r="F109" s="22">
        <f>IF(M21="East",(IF(AND($A50&gt;7,$A50&lt;24),HLOOKUP(F$29,$C$8:$N$10,2,FALSE),HLOOKUP(F$29,$C$8:$N$10,3,FALSE))),IF(AND($A50&gt;6,$A50&lt;23),HLOOKUP(F$29,$C$8:$N$10,2,FALSE),HLOOKUP(F$29,$C$8:$N$10,3,FALSE)))*'Historical 00 Scalers WD'!F25</f>
        <v>96.068540900064008</v>
      </c>
      <c r="G109" s="22">
        <f>IF(N21="East",(IF(AND($A50&gt;7,$A50&lt;24),HLOOKUP(G$29,$C$8:$N$10,2,FALSE),HLOOKUP(G$29,$C$8:$N$10,3,FALSE))),IF(AND($A50&gt;6,$A50&lt;23),HLOOKUP(G$29,$C$8:$N$10,2,FALSE),HLOOKUP(G$29,$C$8:$N$10,3,FALSE)))*'Historical 00 Scalers WD'!G25</f>
        <v>91.1539719898161</v>
      </c>
      <c r="H109" s="22">
        <f>IF(O21="East",(IF(AND($A50&gt;7,$A50&lt;24),HLOOKUP(H$29,$C$8:$N$10,2,FALSE),HLOOKUP(H$29,$C$8:$N$10,3,FALSE))),IF(AND($A50&gt;6,$A50&lt;23),HLOOKUP(H$29,$C$8:$N$10,2,FALSE),HLOOKUP(H$29,$C$8:$N$10,3,FALSE)))*'Historical 00 Scalers WD'!H25</f>
        <v>98.388043699141676</v>
      </c>
      <c r="I109" s="22">
        <f>IF(P21="East",(IF(AND($A50&gt;7,$A50&lt;24),HLOOKUP(I$29,$C$8:$N$10,2,FALSE),HLOOKUP(I$29,$C$8:$N$10,3,FALSE))),IF(AND($A50&gt;6,$A50&lt;23),HLOOKUP(I$29,$C$8:$N$10,2,FALSE),HLOOKUP(I$29,$C$8:$N$10,3,FALSE)))*'Historical 00 Scalers WD'!I25</f>
        <v>110.97785778504152</v>
      </c>
      <c r="J109" s="22">
        <f>IF(Q21="East",(IF(AND($A50&gt;7,$A50&lt;24),HLOOKUP(J$29,$C$8:$N$10,2,FALSE),HLOOKUP(J$29,$C$8:$N$10,3,FALSE))),IF(AND($A50&gt;6,$A50&lt;23),HLOOKUP(J$29,$C$8:$N$10,2,FALSE),HLOOKUP(J$29,$C$8:$N$10,3,FALSE)))*'Historical 00 Scalers WD'!J25</f>
        <v>119.03244723792187</v>
      </c>
      <c r="K109" s="22">
        <f>IF(R21="East",(IF(AND($A50&gt;7,$A50&lt;24),HLOOKUP(K$29,$C$8:$N$10,2,FALSE),HLOOKUP(K$29,$C$8:$N$10,3,FALSE))),IF(AND($A50&gt;6,$A50&lt;23),HLOOKUP(K$29,$C$8:$N$10,2,FALSE),HLOOKUP(K$29,$C$8:$N$10,3,FALSE)))*'Historical 00 Scalers WD'!K25</f>
        <v>101.40379039991926</v>
      </c>
      <c r="L109" s="22">
        <f>IF(S21="East",(IF(AND($A50&gt;7,$A50&lt;24),HLOOKUP(L$29,$C$8:$N$10,2,FALSE),HLOOKUP(L$29,$C$8:$N$10,3,FALSE))),IF(AND($A50&gt;6,$A50&lt;23),HLOOKUP(L$29,$C$8:$N$10,2,FALSE),HLOOKUP(L$29,$C$8:$N$10,3,FALSE)))*'Historical 00 Scalers WD'!L25</f>
        <v>89.283346056443548</v>
      </c>
      <c r="M109" s="22">
        <f>IF(T21="East",(IF(AND($A50&gt;7,$A50&lt;24),HLOOKUP(M$29,$C$8:$N$10,2,FALSE),HLOOKUP(M$29,$C$8:$N$10,3,FALSE))),IF(AND($A50&gt;6,$A50&lt;23),HLOOKUP(M$29,$C$8:$N$10,2,FALSE),HLOOKUP(M$29,$C$8:$N$10,3,FALSE)))*'Historical 00 Scalers WD'!M25</f>
        <v>84.481220679175451</v>
      </c>
      <c r="N109" s="22">
        <f>IF(U21="East",(IF(AND($A50&gt;7,$A50&lt;24),HLOOKUP(N$29,$C$8:$N$10,2,FALSE),HLOOKUP(N$29,$C$8:$N$10,3,FALSE))),IF(AND($A50&gt;6,$A50&lt;23),HLOOKUP(N$29,$C$8:$N$10,2,FALSE),HLOOKUP(N$29,$C$8:$N$10,3,FALSE)))*'Historical 00 Scalers WD'!N25</f>
        <v>85.815378263962856</v>
      </c>
    </row>
    <row r="110" spans="1:14" x14ac:dyDescent="0.25">
      <c r="A110" s="2">
        <v>21</v>
      </c>
      <c r="C110" s="22">
        <f>IF(J22="East",(IF(AND($A51&gt;7,$A51&lt;24),HLOOKUP(C$29,$C$8:$N$10,2,FALSE),HLOOKUP(C$29,$C$8:$N$10,3,FALSE))),IF(AND($A51&gt;6,$A51&lt;23),HLOOKUP(C$29,$C$8:$N$10,2,FALSE),HLOOKUP(C$29,$C$8:$N$10,3,FALSE)))*'Historical 00 Scalers WD'!C26</f>
        <v>81.36686367114207</v>
      </c>
      <c r="D110" s="22">
        <f>IF(K22="East",(IF(AND($A51&gt;7,$A51&lt;24),HLOOKUP(D$29,$C$8:$N$10,2,FALSE),HLOOKUP(D$29,$C$8:$N$10,3,FALSE))),IF(AND($A51&gt;6,$A51&lt;23),HLOOKUP(D$29,$C$8:$N$10,2,FALSE),HLOOKUP(D$29,$C$8:$N$10,3,FALSE)))*'Historical 00 Scalers WD'!D26</f>
        <v>61.107006731601643</v>
      </c>
      <c r="E110" s="22">
        <f>IF(L22="East",(IF(AND($A51&gt;7,$A51&lt;24),HLOOKUP(E$29,$C$8:$N$10,2,FALSE),HLOOKUP(E$29,$C$8:$N$10,3,FALSE))),IF(AND($A51&gt;6,$A51&lt;23),HLOOKUP(E$29,$C$8:$N$10,2,FALSE),HLOOKUP(E$29,$C$8:$N$10,3,FALSE)))*'Historical 00 Scalers WD'!E26</f>
        <v>58.84300940771233</v>
      </c>
      <c r="F110" s="22">
        <f>IF(M22="East",(IF(AND($A51&gt;7,$A51&lt;24),HLOOKUP(F$29,$C$8:$N$10,2,FALSE),HLOOKUP(F$29,$C$8:$N$10,3,FALSE))),IF(AND($A51&gt;6,$A51&lt;23),HLOOKUP(F$29,$C$8:$N$10,2,FALSE),HLOOKUP(F$29,$C$8:$N$10,3,FALSE)))*'Historical 00 Scalers WD'!F26</f>
        <v>97.637910101484692</v>
      </c>
      <c r="G110" s="22">
        <f>IF(N22="East",(IF(AND($A51&gt;7,$A51&lt;24),HLOOKUP(G$29,$C$8:$N$10,2,FALSE),HLOOKUP(G$29,$C$8:$N$10,3,FALSE))),IF(AND($A51&gt;6,$A51&lt;23),HLOOKUP(G$29,$C$8:$N$10,2,FALSE),HLOOKUP(G$29,$C$8:$N$10,3,FALSE)))*'Historical 00 Scalers WD'!G26</f>
        <v>96.770691130111047</v>
      </c>
      <c r="H110" s="22">
        <f>IF(O22="East",(IF(AND($A51&gt;7,$A51&lt;24),HLOOKUP(H$29,$C$8:$N$10,2,FALSE),HLOOKUP(H$29,$C$8:$N$10,3,FALSE))),IF(AND($A51&gt;6,$A51&lt;23),HLOOKUP(H$29,$C$8:$N$10,2,FALSE),HLOOKUP(H$29,$C$8:$N$10,3,FALSE)))*'Historical 00 Scalers WD'!H26</f>
        <v>87.533888389366211</v>
      </c>
      <c r="I110" s="22">
        <f>IF(P22="East",(IF(AND($A51&gt;7,$A51&lt;24),HLOOKUP(I$29,$C$8:$N$10,2,FALSE),HLOOKUP(I$29,$C$8:$N$10,3,FALSE))),IF(AND($A51&gt;6,$A51&lt;23),HLOOKUP(I$29,$C$8:$N$10,2,FALSE),HLOOKUP(I$29,$C$8:$N$10,3,FALSE)))*'Historical 00 Scalers WD'!I26</f>
        <v>110.94262854194619</v>
      </c>
      <c r="J110" s="22">
        <f>IF(Q22="East",(IF(AND($A51&gt;7,$A51&lt;24),HLOOKUP(J$29,$C$8:$N$10,2,FALSE),HLOOKUP(J$29,$C$8:$N$10,3,FALSE))),IF(AND($A51&gt;6,$A51&lt;23),HLOOKUP(J$29,$C$8:$N$10,2,FALSE),HLOOKUP(J$29,$C$8:$N$10,3,FALSE)))*'Historical 00 Scalers WD'!J26</f>
        <v>135.87735098274106</v>
      </c>
      <c r="K110" s="22">
        <f>IF(R22="East",(IF(AND($A51&gt;7,$A51&lt;24),HLOOKUP(K$29,$C$8:$N$10,2,FALSE),HLOOKUP(K$29,$C$8:$N$10,3,FALSE))),IF(AND($A51&gt;6,$A51&lt;23),HLOOKUP(K$29,$C$8:$N$10,2,FALSE),HLOOKUP(K$29,$C$8:$N$10,3,FALSE)))*'Historical 00 Scalers WD'!K26</f>
        <v>98.167162144896039</v>
      </c>
      <c r="L110" s="22">
        <f>IF(S22="East",(IF(AND($A51&gt;7,$A51&lt;24),HLOOKUP(L$29,$C$8:$N$10,2,FALSE),HLOOKUP(L$29,$C$8:$N$10,3,FALSE))),IF(AND($A51&gt;6,$A51&lt;23),HLOOKUP(L$29,$C$8:$N$10,2,FALSE),HLOOKUP(L$29,$C$8:$N$10,3,FALSE)))*'Historical 00 Scalers WD'!L26</f>
        <v>83.012287553332115</v>
      </c>
      <c r="M110" s="22">
        <f>IF(T22="East",(IF(AND($A51&gt;7,$A51&lt;24),HLOOKUP(M$29,$C$8:$N$10,2,FALSE),HLOOKUP(M$29,$C$8:$N$10,3,FALSE))),IF(AND($A51&gt;6,$A51&lt;23),HLOOKUP(M$29,$C$8:$N$10,2,FALSE),HLOOKUP(M$29,$C$8:$N$10,3,FALSE)))*'Historical 00 Scalers WD'!M26</f>
        <v>82.029720428645533</v>
      </c>
      <c r="N110" s="22">
        <f>IF(U22="East",(IF(AND($A51&gt;7,$A51&lt;24),HLOOKUP(N$29,$C$8:$N$10,2,FALSE),HLOOKUP(N$29,$C$8:$N$10,3,FALSE))),IF(AND($A51&gt;6,$A51&lt;23),HLOOKUP(N$29,$C$8:$N$10,2,FALSE),HLOOKUP(N$29,$C$8:$N$10,3,FALSE)))*'Historical 00 Scalers WD'!N26</f>
        <v>83.20235612774502</v>
      </c>
    </row>
    <row r="111" spans="1:14" x14ac:dyDescent="0.25">
      <c r="A111" s="2">
        <v>22</v>
      </c>
      <c r="C111" s="22">
        <f>IF(J23="East",(IF(AND($A52&gt;7,$A52&lt;24),HLOOKUP(C$29,$C$8:$N$10,2,FALSE),HLOOKUP(C$29,$C$8:$N$10,3,FALSE))),IF(AND($A52&gt;6,$A52&lt;23),HLOOKUP(C$29,$C$8:$N$10,2,FALSE),HLOOKUP(C$29,$C$8:$N$10,3,FALSE)))*'Historical 00 Scalers WD'!C27</f>
        <v>74.525973026834905</v>
      </c>
      <c r="D111" s="22">
        <f>IF(K23="East",(IF(AND($A52&gt;7,$A52&lt;24),HLOOKUP(D$29,$C$8:$N$10,2,FALSE),HLOOKUP(D$29,$C$8:$N$10,3,FALSE))),IF(AND($A52&gt;6,$A52&lt;23),HLOOKUP(D$29,$C$8:$N$10,2,FALSE),HLOOKUP(D$29,$C$8:$N$10,3,FALSE)))*'Historical 00 Scalers WD'!D27</f>
        <v>59.023632463942441</v>
      </c>
      <c r="E111" s="22">
        <f>IF(L23="East",(IF(AND($A52&gt;7,$A52&lt;24),HLOOKUP(E$29,$C$8:$N$10,2,FALSE),HLOOKUP(E$29,$C$8:$N$10,3,FALSE))),IF(AND($A52&gt;6,$A52&lt;23),HLOOKUP(E$29,$C$8:$N$10,2,FALSE),HLOOKUP(E$29,$C$8:$N$10,3,FALSE)))*'Historical 00 Scalers WD'!E27</f>
        <v>59.935802899210145</v>
      </c>
      <c r="F111" s="22">
        <f>IF(M23="East",(IF(AND($A52&gt;7,$A52&lt;24),HLOOKUP(F$29,$C$8:$N$10,2,FALSE),HLOOKUP(F$29,$C$8:$N$10,3,FALSE))),IF(AND($A52&gt;6,$A52&lt;23),HLOOKUP(F$29,$C$8:$N$10,2,FALSE),HLOOKUP(F$29,$C$8:$N$10,3,FALSE)))*'Historical 00 Scalers WD'!F27</f>
        <v>90.808034763102356</v>
      </c>
      <c r="G111" s="22">
        <f>IF(N23="East",(IF(AND($A52&gt;7,$A52&lt;24),HLOOKUP(G$29,$C$8:$N$10,2,FALSE),HLOOKUP(G$29,$C$8:$N$10,3,FALSE))),IF(AND($A52&gt;6,$A52&lt;23),HLOOKUP(G$29,$C$8:$N$10,2,FALSE),HLOOKUP(G$29,$C$8:$N$10,3,FALSE)))*'Historical 00 Scalers WD'!G27</f>
        <v>84.279180468770292</v>
      </c>
      <c r="H111" s="22">
        <f>IF(O23="East",(IF(AND($A52&gt;7,$A52&lt;24),HLOOKUP(H$29,$C$8:$N$10,2,FALSE),HLOOKUP(H$29,$C$8:$N$10,3,FALSE))),IF(AND($A52&gt;6,$A52&lt;23),HLOOKUP(H$29,$C$8:$N$10,2,FALSE),HLOOKUP(H$29,$C$8:$N$10,3,FALSE)))*'Historical 00 Scalers WD'!H27</f>
        <v>65.389331631998999</v>
      </c>
      <c r="I111" s="22">
        <f>IF(P23="East",(IF(AND($A52&gt;7,$A52&lt;24),HLOOKUP(I$29,$C$8:$N$10,2,FALSE),HLOOKUP(I$29,$C$8:$N$10,3,FALSE))),IF(AND($A52&gt;6,$A52&lt;23),HLOOKUP(I$29,$C$8:$N$10,2,FALSE),HLOOKUP(I$29,$C$8:$N$10,3,FALSE)))*'Historical 00 Scalers WD'!I27</f>
        <v>80.673485579059246</v>
      </c>
      <c r="J111" s="22">
        <f>IF(Q23="East",(IF(AND($A52&gt;7,$A52&lt;24),HLOOKUP(J$29,$C$8:$N$10,2,FALSE),HLOOKUP(J$29,$C$8:$N$10,3,FALSE))),IF(AND($A52&gt;6,$A52&lt;23),HLOOKUP(J$29,$C$8:$N$10,2,FALSE),HLOOKUP(J$29,$C$8:$N$10,3,FALSE)))*'Historical 00 Scalers WD'!J27</f>
        <v>97.211872496188349</v>
      </c>
      <c r="K111" s="22">
        <f>IF(R23="East",(IF(AND($A52&gt;7,$A52&lt;24),HLOOKUP(K$29,$C$8:$N$10,2,FALSE),HLOOKUP(K$29,$C$8:$N$10,3,FALSE))),IF(AND($A52&gt;6,$A52&lt;23),HLOOKUP(K$29,$C$8:$N$10,2,FALSE),HLOOKUP(K$29,$C$8:$N$10,3,FALSE)))*'Historical 00 Scalers WD'!K27</f>
        <v>86.245993662210893</v>
      </c>
      <c r="L111" s="22">
        <f>IF(S23="East",(IF(AND($A52&gt;7,$A52&lt;24),HLOOKUP(L$29,$C$8:$N$10,2,FALSE),HLOOKUP(L$29,$C$8:$N$10,3,FALSE))),IF(AND($A52&gt;6,$A52&lt;23),HLOOKUP(L$29,$C$8:$N$10,2,FALSE),HLOOKUP(L$29,$C$8:$N$10,3,FALSE)))*'Historical 00 Scalers WD'!L27</f>
        <v>69.879275636293627</v>
      </c>
      <c r="M111" s="22">
        <f>IF(T23="East",(IF(AND($A52&gt;7,$A52&lt;24),HLOOKUP(M$29,$C$8:$N$10,2,FALSE),HLOOKUP(M$29,$C$8:$N$10,3,FALSE))),IF(AND($A52&gt;6,$A52&lt;23),HLOOKUP(M$29,$C$8:$N$10,2,FALSE),HLOOKUP(M$29,$C$8:$N$10,3,FALSE)))*'Historical 00 Scalers WD'!M27</f>
        <v>79.292237649114611</v>
      </c>
      <c r="N111" s="22">
        <f>IF(U23="East",(IF(AND($A52&gt;7,$A52&lt;24),HLOOKUP(N$29,$C$8:$N$10,2,FALSE),HLOOKUP(N$29,$C$8:$N$10,3,FALSE))),IF(AND($A52&gt;6,$A52&lt;23),HLOOKUP(N$29,$C$8:$N$10,2,FALSE),HLOOKUP(N$29,$C$8:$N$10,3,FALSE)))*'Historical 00 Scalers WD'!N27</f>
        <v>84.480423178178356</v>
      </c>
    </row>
    <row r="112" spans="1:14" x14ac:dyDescent="0.25">
      <c r="A112" s="2">
        <v>23</v>
      </c>
      <c r="C112" s="22">
        <f>IF(J24="East",(IF(AND($A53&gt;7,$A53&lt;24),HLOOKUP(C$29,$C$8:$N$10,2,FALSE),HLOOKUP(C$29,$C$8:$N$10,3,FALSE))),IF(AND($A53&gt;6,$A53&lt;23),HLOOKUP(C$29,$C$8:$N$10,2,FALSE),HLOOKUP(C$29,$C$8:$N$10,3,FALSE)))*'Historical 00 Scalers WD'!C28</f>
        <v>79.275495667720378</v>
      </c>
      <c r="D112" s="22">
        <f>IF(K24="East",(IF(AND($A53&gt;7,$A53&lt;24),HLOOKUP(D$29,$C$8:$N$10,2,FALSE),HLOOKUP(D$29,$C$8:$N$10,3,FALSE))),IF(AND($A53&gt;6,$A53&lt;23),HLOOKUP(D$29,$C$8:$N$10,2,FALSE),HLOOKUP(D$29,$C$8:$N$10,3,FALSE)))*'Historical 00 Scalers WD'!D28</f>
        <v>61.181354432401086</v>
      </c>
      <c r="E112" s="22">
        <f>IF(L24="East",(IF(AND($A53&gt;7,$A53&lt;24),HLOOKUP(E$29,$C$8:$N$10,2,FALSE),HLOOKUP(E$29,$C$8:$N$10,3,FALSE))),IF(AND($A53&gt;6,$A53&lt;23),HLOOKUP(E$29,$C$8:$N$10,2,FALSE),HLOOKUP(E$29,$C$8:$N$10,3,FALSE)))*'Historical 00 Scalers WD'!E28</f>
        <v>63.024521433687838</v>
      </c>
      <c r="F112" s="22">
        <f>IF(M24="East",(IF(AND($A53&gt;7,$A53&lt;24),HLOOKUP(F$29,$C$8:$N$10,2,FALSE),HLOOKUP(F$29,$C$8:$N$10,3,FALSE))),IF(AND($A53&gt;6,$A53&lt;23),HLOOKUP(F$29,$C$8:$N$10,2,FALSE),HLOOKUP(F$29,$C$8:$N$10,3,FALSE)))*'Historical 00 Scalers WD'!F28</f>
        <v>100.47969668291013</v>
      </c>
      <c r="G112" s="22">
        <f>IF(N24="East",(IF(AND($A53&gt;7,$A53&lt;24),HLOOKUP(G$29,$C$8:$N$10,2,FALSE),HLOOKUP(G$29,$C$8:$N$10,3,FALSE))),IF(AND($A53&gt;6,$A53&lt;23),HLOOKUP(G$29,$C$8:$N$10,2,FALSE),HLOOKUP(G$29,$C$8:$N$10,3,FALSE)))*'Historical 00 Scalers WD'!G28</f>
        <v>88.688019929640816</v>
      </c>
      <c r="H112" s="22">
        <f>IF(O24="East",(IF(AND($A53&gt;7,$A53&lt;24),HLOOKUP(H$29,$C$8:$N$10,2,FALSE),HLOOKUP(H$29,$C$8:$N$10,3,FALSE))),IF(AND($A53&gt;6,$A53&lt;23),HLOOKUP(H$29,$C$8:$N$10,2,FALSE),HLOOKUP(H$29,$C$8:$N$10,3,FALSE)))*'Historical 00 Scalers WD'!H28</f>
        <v>97.419010021665159</v>
      </c>
      <c r="I112" s="22">
        <f>IF(P24="East",(IF(AND($A53&gt;7,$A53&lt;24),HLOOKUP(I$29,$C$8:$N$10,2,FALSE),HLOOKUP(I$29,$C$8:$N$10,3,FALSE))),IF(AND($A53&gt;6,$A53&lt;23),HLOOKUP(I$29,$C$8:$N$10,2,FALSE),HLOOKUP(I$29,$C$8:$N$10,3,FALSE)))*'Historical 00 Scalers WD'!I28</f>
        <v>89.885787807123407</v>
      </c>
      <c r="J112" s="22">
        <f>IF(Q24="East",(IF(AND($A53&gt;7,$A53&lt;24),HLOOKUP(J$29,$C$8:$N$10,2,FALSE),HLOOKUP(J$29,$C$8:$N$10,3,FALSE))),IF(AND($A53&gt;6,$A53&lt;23),HLOOKUP(J$29,$C$8:$N$10,2,FALSE),HLOOKUP(J$29,$C$8:$N$10,3,FALSE)))*'Historical 00 Scalers WD'!J28</f>
        <v>100.38711174694241</v>
      </c>
      <c r="K112" s="22">
        <f>IF(R24="East",(IF(AND($A53&gt;7,$A53&lt;24),HLOOKUP(K$29,$C$8:$N$10,2,FALSE),HLOOKUP(K$29,$C$8:$N$10,3,FALSE))),IF(AND($A53&gt;6,$A53&lt;23),HLOOKUP(K$29,$C$8:$N$10,2,FALSE),HLOOKUP(K$29,$C$8:$N$10,3,FALSE)))*'Historical 00 Scalers WD'!K28</f>
        <v>71.517354092103304</v>
      </c>
      <c r="L112" s="22">
        <f>IF(S24="East",(IF(AND($A53&gt;7,$A53&lt;24),HLOOKUP(L$29,$C$8:$N$10,2,FALSE),HLOOKUP(L$29,$C$8:$N$10,3,FALSE))),IF(AND($A53&gt;6,$A53&lt;23),HLOOKUP(L$29,$C$8:$N$10,2,FALSE),HLOOKUP(L$29,$C$8:$N$10,3,FALSE)))*'Historical 00 Scalers WD'!L28</f>
        <v>59.446722783897144</v>
      </c>
      <c r="M112" s="22">
        <f>IF(T24="East",(IF(AND($A53&gt;7,$A53&lt;24),HLOOKUP(M$29,$C$8:$N$10,2,FALSE),HLOOKUP(M$29,$C$8:$N$10,3,FALSE))),IF(AND($A53&gt;6,$A53&lt;23),HLOOKUP(M$29,$C$8:$N$10,2,FALSE),HLOOKUP(M$29,$C$8:$N$10,3,FALSE)))*'Historical 00 Scalers WD'!M28</f>
        <v>55.083277742650125</v>
      </c>
      <c r="N112" s="22">
        <f>IF(U24="East",(IF(AND($A53&gt;7,$A53&lt;24),HLOOKUP(N$29,$C$8:$N$10,2,FALSE),HLOOKUP(N$29,$C$8:$N$10,3,FALSE))),IF(AND($A53&gt;6,$A53&lt;23),HLOOKUP(N$29,$C$8:$N$10,2,FALSE),HLOOKUP(N$29,$C$8:$N$10,3,FALSE)))*'Historical 00 Scalers WD'!N28</f>
        <v>51.916210472839822</v>
      </c>
    </row>
    <row r="113" spans="1:14" x14ac:dyDescent="0.25">
      <c r="A113" s="2">
        <v>24</v>
      </c>
      <c r="C113" s="22">
        <f>IF(J25="East",(IF(AND($A54&gt;7,$A54&lt;24),HLOOKUP(C$29,$C$8:$N$10,2,FALSE),HLOOKUP(C$29,$C$8:$N$10,3,FALSE))),IF(AND($A54&gt;6,$A54&lt;23),HLOOKUP(C$29,$C$8:$N$10,2,FALSE),HLOOKUP(C$29,$C$8:$N$10,3,FALSE)))*'Historical 00 Scalers WD'!C29</f>
        <v>72.878951060935222</v>
      </c>
      <c r="D113" s="22">
        <f>IF(K25="East",(IF(AND($A54&gt;7,$A54&lt;24),HLOOKUP(D$29,$C$8:$N$10,2,FALSE),HLOOKUP(D$29,$C$8:$N$10,3,FALSE))),IF(AND($A54&gt;6,$A54&lt;23),HLOOKUP(D$29,$C$8:$N$10,2,FALSE),HLOOKUP(D$29,$C$8:$N$10,3,FALSE)))*'Historical 00 Scalers WD'!D29</f>
        <v>57.370069498528331</v>
      </c>
      <c r="E113" s="22">
        <f>IF(L25="East",(IF(AND($A54&gt;7,$A54&lt;24),HLOOKUP(E$29,$C$8:$N$10,2,FALSE),HLOOKUP(E$29,$C$8:$N$10,3,FALSE))),IF(AND($A54&gt;6,$A54&lt;23),HLOOKUP(E$29,$C$8:$N$10,2,FALSE),HLOOKUP(E$29,$C$8:$N$10,3,FALSE)))*'Historical 00 Scalers WD'!E29</f>
        <v>54.908126021213974</v>
      </c>
      <c r="F113" s="22">
        <f>IF(M25="East",(IF(AND($A54&gt;7,$A54&lt;24),HLOOKUP(F$29,$C$8:$N$10,2,FALSE),HLOOKUP(F$29,$C$8:$N$10,3,FALSE))),IF(AND($A54&gt;6,$A54&lt;23),HLOOKUP(F$29,$C$8:$N$10,2,FALSE),HLOOKUP(F$29,$C$8:$N$10,3,FALSE)))*'Historical 00 Scalers WD'!F29</f>
        <v>76.38041437133451</v>
      </c>
      <c r="G113" s="22">
        <f>IF(N25="East",(IF(AND($A54&gt;7,$A54&lt;24),HLOOKUP(G$29,$C$8:$N$10,2,FALSE),HLOOKUP(G$29,$C$8:$N$10,3,FALSE))),IF(AND($A54&gt;6,$A54&lt;23),HLOOKUP(G$29,$C$8:$N$10,2,FALSE),HLOOKUP(G$29,$C$8:$N$10,3,FALSE)))*'Historical 00 Scalers WD'!G29</f>
        <v>73.972121071906656</v>
      </c>
      <c r="H113" s="22">
        <f>IF(O25="East",(IF(AND($A54&gt;7,$A54&lt;24),HLOOKUP(H$29,$C$8:$N$10,2,FALSE),HLOOKUP(H$29,$C$8:$N$10,3,FALSE))),IF(AND($A54&gt;6,$A54&lt;23),HLOOKUP(H$29,$C$8:$N$10,2,FALSE),HLOOKUP(H$29,$C$8:$N$10,3,FALSE)))*'Historical 00 Scalers WD'!H29</f>
        <v>78.307702906961026</v>
      </c>
      <c r="I113" s="22">
        <f>IF(P25="East",(IF(AND($A54&gt;7,$A54&lt;24),HLOOKUP(I$29,$C$8:$N$10,2,FALSE),HLOOKUP(I$29,$C$8:$N$10,3,FALSE))),IF(AND($A54&gt;6,$A54&lt;23),HLOOKUP(I$29,$C$8:$N$10,2,FALSE),HLOOKUP(I$29,$C$8:$N$10,3,FALSE)))*'Historical 00 Scalers WD'!I29</f>
        <v>81.276768854143853</v>
      </c>
      <c r="J113" s="22">
        <f>IF(Q25="East",(IF(AND($A54&gt;7,$A54&lt;24),HLOOKUP(J$29,$C$8:$N$10,2,FALSE),HLOOKUP(J$29,$C$8:$N$10,3,FALSE))),IF(AND($A54&gt;6,$A54&lt;23),HLOOKUP(J$29,$C$8:$N$10,2,FALSE),HLOOKUP(J$29,$C$8:$N$10,3,FALSE)))*'Historical 00 Scalers WD'!J29</f>
        <v>93.809431580650809</v>
      </c>
      <c r="K113" s="22">
        <f>IF(R25="East",(IF(AND($A54&gt;7,$A54&lt;24),HLOOKUP(K$29,$C$8:$N$10,2,FALSE),HLOOKUP(K$29,$C$8:$N$10,3,FALSE))),IF(AND($A54&gt;6,$A54&lt;23),HLOOKUP(K$29,$C$8:$N$10,2,FALSE),HLOOKUP(K$29,$C$8:$N$10,3,FALSE)))*'Historical 00 Scalers WD'!K29</f>
        <v>67.580492019725696</v>
      </c>
      <c r="L113" s="22">
        <f>IF(S25="East",(IF(AND($A54&gt;7,$A54&lt;24),HLOOKUP(L$29,$C$8:$N$10,2,FALSE),HLOOKUP(L$29,$C$8:$N$10,3,FALSE))),IF(AND($A54&gt;6,$A54&lt;23),HLOOKUP(L$29,$C$8:$N$10,2,FALSE),HLOOKUP(L$29,$C$8:$N$10,3,FALSE)))*'Historical 00 Scalers WD'!L29</f>
        <v>51.964094198173768</v>
      </c>
      <c r="M113" s="22">
        <f>IF(T25="East",(IF(AND($A54&gt;7,$A54&lt;24),HLOOKUP(M$29,$C$8:$N$10,2,FALSE),HLOOKUP(M$29,$C$8:$N$10,3,FALSE))),IF(AND($A54&gt;6,$A54&lt;23),HLOOKUP(M$29,$C$8:$N$10,2,FALSE),HLOOKUP(M$29,$C$8:$N$10,3,FALSE)))*'Historical 00 Scalers WD'!M29</f>
        <v>51.463716432722919</v>
      </c>
      <c r="N113" s="22">
        <f>IF(U25="East",(IF(AND($A54&gt;7,$A54&lt;24),HLOOKUP(N$29,$C$8:$N$10,2,FALSE),HLOOKUP(N$29,$C$8:$N$10,3,FALSE))),IF(AND($A54&gt;6,$A54&lt;23),HLOOKUP(N$29,$C$8:$N$10,2,FALSE),HLOOKUP(N$29,$C$8:$N$10,3,FALSE)))*'Historical 00 Scalers WD'!N29</f>
        <v>53.374808673552899</v>
      </c>
    </row>
    <row r="114" spans="1:14" x14ac:dyDescent="0.25"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</row>
    <row r="115" spans="1:14" ht="15.6" x14ac:dyDescent="0.3">
      <c r="A115" s="24" t="s">
        <v>51</v>
      </c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</row>
    <row r="116" spans="1:14" x14ac:dyDescent="0.25"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</row>
    <row r="117" spans="1:14" x14ac:dyDescent="0.25">
      <c r="C117" s="2" t="s">
        <v>0</v>
      </c>
      <c r="D117" s="2" t="s">
        <v>1</v>
      </c>
      <c r="E117" s="2" t="s">
        <v>2</v>
      </c>
      <c r="F117" s="2" t="s">
        <v>3</v>
      </c>
      <c r="G117" s="2" t="s">
        <v>4</v>
      </c>
      <c r="H117" s="2" t="s">
        <v>5</v>
      </c>
      <c r="I117" s="2" t="s">
        <v>6</v>
      </c>
      <c r="J117" s="2" t="s">
        <v>7</v>
      </c>
      <c r="K117" s="2" t="s">
        <v>8</v>
      </c>
      <c r="L117" s="2" t="s">
        <v>9</v>
      </c>
      <c r="M117" s="2" t="s">
        <v>10</v>
      </c>
      <c r="N117" s="2" t="s">
        <v>11</v>
      </c>
    </row>
    <row r="118" spans="1:14" x14ac:dyDescent="0.25">
      <c r="A118" s="2" t="s">
        <v>26</v>
      </c>
    </row>
    <row r="119" spans="1:14" x14ac:dyDescent="0.25">
      <c r="A119" s="2">
        <v>1</v>
      </c>
      <c r="C119" s="22">
        <f>IF($J$2="East",(IF(AND($A60&gt;7,$A60&lt;24),HLOOKUP(C$29,$C$8:$N$10,2,FALSE),HLOOKUP(C$29,$C$8:$N$10,3,FALSE))),IF(AND($A60&gt;6,$A60&lt;23),HLOOKUP(C$29,$C$8:$N$10,2,FALSE),HLOOKUP(C$29,$C$8:$N$10,3,FALSE)))*'PX 99 + 00 WD'!C6</f>
        <v>70.650095679498378</v>
      </c>
      <c r="D119" s="22">
        <f>IF($J$2="East",(IF(AND($A60&gt;7,$A60&lt;24),HLOOKUP(D$29,$C$8:$N$10,2,FALSE),HLOOKUP(D$29,$C$8:$N$10,3,FALSE))),IF(AND($A60&gt;6,$A60&lt;23),HLOOKUP(D$29,$C$8:$N$10,2,FALSE),HLOOKUP(D$29,$C$8:$N$10,3,FALSE)))*'PX 99 + 00 WD'!D6</f>
        <v>53.736491177346885</v>
      </c>
      <c r="E119" s="22">
        <f>IF($J$2="East",(IF(AND($A60&gt;7,$A60&lt;24),HLOOKUP(E$29,$C$8:$N$10,2,FALSE),HLOOKUP(E$29,$C$8:$N$10,3,FALSE))),IF(AND($A60&gt;6,$A60&lt;23),HLOOKUP(E$29,$C$8:$N$10,2,FALSE),HLOOKUP(E$29,$C$8:$N$10,3,FALSE)))*'PX 99 + 00 WD'!E6</f>
        <v>50.222131021461905</v>
      </c>
      <c r="F119" s="22">
        <f>IF($J$2="East",(IF(AND($A60&gt;7,$A60&lt;24),HLOOKUP(F$29,$C$8:$N$10,2,FALSE),HLOOKUP(F$29,$C$8:$N$10,3,FALSE))),IF(AND($A60&gt;6,$A60&lt;23),HLOOKUP(F$29,$C$8:$N$10,2,FALSE),HLOOKUP(F$29,$C$8:$N$10,3,FALSE)))*'PX 99 + 00 WD'!F6</f>
        <v>62.986682217930657</v>
      </c>
      <c r="G119" s="22">
        <f>IF($J$2="East",(IF(AND($A60&gt;7,$A60&lt;24),HLOOKUP(G$29,$C$8:$N$10,2,FALSE),HLOOKUP(G$29,$C$8:$N$10,3,FALSE))),IF(AND($A60&gt;6,$A60&lt;23),HLOOKUP(G$29,$C$8:$N$10,2,FALSE),HLOOKUP(G$29,$C$8:$N$10,3,FALSE)))*'PX 99 + 00 WD'!G6</f>
        <v>67.321458856007197</v>
      </c>
      <c r="H119" s="22">
        <f>IF($J$2="East",(IF(AND($A60&gt;7,$A60&lt;24),HLOOKUP(H$29,$C$8:$N$10,2,FALSE),HLOOKUP(H$29,$C$8:$N$10,3,FALSE))),IF(AND($A60&gt;6,$A60&lt;23),HLOOKUP(H$29,$C$8:$N$10,2,FALSE),HLOOKUP(H$29,$C$8:$N$10,3,FALSE)))*'PX 99 + 00 WD'!H6</f>
        <v>76.2110153673366</v>
      </c>
      <c r="I119" s="22">
        <f>IF($J$2="East",(IF(AND($A60&gt;7,$A60&lt;24),HLOOKUP(I$29,$C$8:$N$10,2,FALSE),HLOOKUP(I$29,$C$8:$N$10,3,FALSE))),IF(AND($A60&gt;6,$A60&lt;23),HLOOKUP(I$29,$C$8:$N$10,2,FALSE),HLOOKUP(I$29,$C$8:$N$10,3,FALSE)))*'PX 99 + 00 WD'!I6</f>
        <v>76.734613389426855</v>
      </c>
      <c r="J119" s="22">
        <f>IF($J$2="East",(IF(AND($A60&gt;7,$A60&lt;24),HLOOKUP(J$29,$C$8:$N$10,2,FALSE),HLOOKUP(J$29,$C$8:$N$10,3,FALSE))),IF(AND($A60&gt;6,$A60&lt;23),HLOOKUP(J$29,$C$8:$N$10,2,FALSE),HLOOKUP(J$29,$C$8:$N$10,3,FALSE)))*'PX 99 + 00 WD'!J6</f>
        <v>83.087520573385092</v>
      </c>
      <c r="K119" s="22">
        <f>IF($J$2="East",(IF(AND($A60&gt;7,$A60&lt;24),HLOOKUP(K$29,$C$8:$N$10,2,FALSE),HLOOKUP(K$29,$C$8:$N$10,3,FALSE))),IF(AND($A60&gt;6,$A60&lt;23),HLOOKUP(K$29,$C$8:$N$10,2,FALSE),HLOOKUP(K$29,$C$8:$N$10,3,FALSE)))*'PX 99 + 00 WD'!K6</f>
        <v>66.216678643301691</v>
      </c>
      <c r="L119" s="22">
        <f>IF($J$2="East",(IF(AND($A60&gt;7,$A60&lt;24),HLOOKUP(L$29,$C$8:$N$10,2,FALSE),HLOOKUP(L$29,$C$8:$N$10,3,FALSE))),IF(AND($A60&gt;6,$A60&lt;23),HLOOKUP(L$29,$C$8:$N$10,2,FALSE),HLOOKUP(L$29,$C$8:$N$10,3,FALSE)))*'PX 99 + 00 WD'!L6</f>
        <v>51.453544714198863</v>
      </c>
      <c r="M119" s="22">
        <f>IF($J$2="East",(IF(AND($A60&gt;7,$A60&lt;24),HLOOKUP(M$29,$C$8:$N$10,2,FALSE),HLOOKUP(M$29,$C$8:$N$10,3,FALSE))),IF(AND($A60&gt;6,$A60&lt;23),HLOOKUP(M$29,$C$8:$N$10,2,FALSE),HLOOKUP(M$29,$C$8:$N$10,3,FALSE)))*'PX 99 + 00 WD'!M6</f>
        <v>50.724694844816419</v>
      </c>
      <c r="N119" s="22">
        <f>IF($J$2="East",(IF(AND($A60&gt;7,$A60&lt;24),HLOOKUP(N$29,$C$8:$N$10,2,FALSE),HLOOKUP(N$29,$C$8:$N$10,3,FALSE))),IF(AND($A60&gt;6,$A60&lt;23),HLOOKUP(N$29,$C$8:$N$10,2,FALSE),HLOOKUP(N$29,$C$8:$N$10,3,FALSE)))*'PX 99 + 00 WD'!N6</f>
        <v>50.764547248201822</v>
      </c>
    </row>
    <row r="120" spans="1:14" x14ac:dyDescent="0.25">
      <c r="A120" s="2">
        <v>2</v>
      </c>
      <c r="C120" s="22">
        <f>IF($J$2="East",(IF(AND($A61&gt;7,$A61&lt;24),HLOOKUP(C$29,$C$8:$N$10,2,FALSE),HLOOKUP(C$29,$C$8:$N$10,3,FALSE))),IF(AND($A61&gt;6,$A61&lt;23),HLOOKUP(C$29,$C$8:$N$10,2,FALSE),HLOOKUP(C$29,$C$8:$N$10,3,FALSE)))*'PX 99 + 00 WD'!C7</f>
        <v>64.230831964856591</v>
      </c>
      <c r="D120" s="22">
        <f>IF($J$2="East",(IF(AND($A61&gt;7,$A61&lt;24),HLOOKUP(D$29,$C$8:$N$10,2,FALSE),HLOOKUP(D$29,$C$8:$N$10,3,FALSE))),IF(AND($A61&gt;6,$A61&lt;23),HLOOKUP(D$29,$C$8:$N$10,2,FALSE),HLOOKUP(D$29,$C$8:$N$10,3,FALSE)))*'PX 99 + 00 WD'!D7</f>
        <v>51.043691923214269</v>
      </c>
      <c r="E120" s="22">
        <f>IF($J$2="East",(IF(AND($A61&gt;7,$A61&lt;24),HLOOKUP(E$29,$C$8:$N$10,2,FALSE),HLOOKUP(E$29,$C$8:$N$10,3,FALSE))),IF(AND($A61&gt;6,$A61&lt;23),HLOOKUP(E$29,$C$8:$N$10,2,FALSE),HLOOKUP(E$29,$C$8:$N$10,3,FALSE)))*'PX 99 + 00 WD'!E7</f>
        <v>44.344933818205924</v>
      </c>
      <c r="F120" s="22">
        <f>IF($J$2="East",(IF(AND($A61&gt;7,$A61&lt;24),HLOOKUP(F$29,$C$8:$N$10,2,FALSE),HLOOKUP(F$29,$C$8:$N$10,3,FALSE))),IF(AND($A61&gt;6,$A61&lt;23),HLOOKUP(F$29,$C$8:$N$10,2,FALSE),HLOOKUP(F$29,$C$8:$N$10,3,FALSE)))*'PX 99 + 00 WD'!F7</f>
        <v>53.963538346692445</v>
      </c>
      <c r="G120" s="22">
        <f>IF($J$2="East",(IF(AND($A61&gt;7,$A61&lt;24),HLOOKUP(G$29,$C$8:$N$10,2,FALSE),HLOOKUP(G$29,$C$8:$N$10,3,FALSE))),IF(AND($A61&gt;6,$A61&lt;23),HLOOKUP(G$29,$C$8:$N$10,2,FALSE),HLOOKUP(G$29,$C$8:$N$10,3,FALSE)))*'PX 99 + 00 WD'!G7</f>
        <v>55.633279827491691</v>
      </c>
      <c r="H120" s="22">
        <f>IF($J$2="East",(IF(AND($A61&gt;7,$A61&lt;24),HLOOKUP(H$29,$C$8:$N$10,2,FALSE),HLOOKUP(H$29,$C$8:$N$10,3,FALSE))),IF(AND($A61&gt;6,$A61&lt;23),HLOOKUP(H$29,$C$8:$N$10,2,FALSE),HLOOKUP(H$29,$C$8:$N$10,3,FALSE)))*'PX 99 + 00 WD'!H7</f>
        <v>62.768772258756201</v>
      </c>
      <c r="I120" s="22">
        <f>IF($J$2="East",(IF(AND($A61&gt;7,$A61&lt;24),HLOOKUP(I$29,$C$8:$N$10,2,FALSE),HLOOKUP(I$29,$C$8:$N$10,3,FALSE))),IF(AND($A61&gt;6,$A61&lt;23),HLOOKUP(I$29,$C$8:$N$10,2,FALSE),HLOOKUP(I$29,$C$8:$N$10,3,FALSE)))*'PX 99 + 00 WD'!I7</f>
        <v>65.27905655975313</v>
      </c>
      <c r="J120" s="22">
        <f>IF($J$2="East",(IF(AND($A61&gt;7,$A61&lt;24),HLOOKUP(J$29,$C$8:$N$10,2,FALSE),HLOOKUP(J$29,$C$8:$N$10,3,FALSE))),IF(AND($A61&gt;6,$A61&lt;23),HLOOKUP(J$29,$C$8:$N$10,2,FALSE),HLOOKUP(J$29,$C$8:$N$10,3,FALSE)))*'PX 99 + 00 WD'!J7</f>
        <v>75.312107550462542</v>
      </c>
      <c r="K120" s="22">
        <f>IF($J$2="East",(IF(AND($A61&gt;7,$A61&lt;24),HLOOKUP(K$29,$C$8:$N$10,2,FALSE),HLOOKUP(K$29,$C$8:$N$10,3,FALSE))),IF(AND($A61&gt;6,$A61&lt;23),HLOOKUP(K$29,$C$8:$N$10,2,FALSE),HLOOKUP(K$29,$C$8:$N$10,3,FALSE)))*'PX 99 + 00 WD'!K7</f>
        <v>57.672277383074388</v>
      </c>
      <c r="L120" s="22">
        <f>IF($J$2="East",(IF(AND($A61&gt;7,$A61&lt;24),HLOOKUP(L$29,$C$8:$N$10,2,FALSE),HLOOKUP(L$29,$C$8:$N$10,3,FALSE))),IF(AND($A61&gt;6,$A61&lt;23),HLOOKUP(L$29,$C$8:$N$10,2,FALSE),HLOOKUP(L$29,$C$8:$N$10,3,FALSE)))*'PX 99 + 00 WD'!L7</f>
        <v>46.82117989884626</v>
      </c>
      <c r="M120" s="22">
        <f>IF($J$2="East",(IF(AND($A61&gt;7,$A61&lt;24),HLOOKUP(M$29,$C$8:$N$10,2,FALSE),HLOOKUP(M$29,$C$8:$N$10,3,FALSE))),IF(AND($A61&gt;6,$A61&lt;23),HLOOKUP(M$29,$C$8:$N$10,2,FALSE),HLOOKUP(M$29,$C$8:$N$10,3,FALSE)))*'PX 99 + 00 WD'!M7</f>
        <v>45.113826658869549</v>
      </c>
      <c r="N120" s="22">
        <f>IF($J$2="East",(IF(AND($A61&gt;7,$A61&lt;24),HLOOKUP(N$29,$C$8:$N$10,2,FALSE),HLOOKUP(N$29,$C$8:$N$10,3,FALSE))),IF(AND($A61&gt;6,$A61&lt;23),HLOOKUP(N$29,$C$8:$N$10,2,FALSE),HLOOKUP(N$29,$C$8:$N$10,3,FALSE)))*'PX 99 + 00 WD'!N7</f>
        <v>46.784231062708315</v>
      </c>
    </row>
    <row r="121" spans="1:14" x14ac:dyDescent="0.25">
      <c r="A121" s="2">
        <v>3</v>
      </c>
      <c r="C121" s="22">
        <f>IF($J$2="East",(IF(AND($A62&gt;7,$A62&lt;24),HLOOKUP(C$29,$C$8:$N$10,2,FALSE),HLOOKUP(C$29,$C$8:$N$10,3,FALSE))),IF(AND($A62&gt;6,$A62&lt;23),HLOOKUP(C$29,$C$8:$N$10,2,FALSE),HLOOKUP(C$29,$C$8:$N$10,3,FALSE)))*'PX 99 + 00 WD'!C8</f>
        <v>60.973542921876124</v>
      </c>
      <c r="D121" s="22">
        <f>IF($J$2="East",(IF(AND($A62&gt;7,$A62&lt;24),HLOOKUP(D$29,$C$8:$N$10,2,FALSE),HLOOKUP(D$29,$C$8:$N$10,3,FALSE))),IF(AND($A62&gt;6,$A62&lt;23),HLOOKUP(D$29,$C$8:$N$10,2,FALSE),HLOOKUP(D$29,$C$8:$N$10,3,FALSE)))*'PX 99 + 00 WD'!D8</f>
        <v>49.089738124959467</v>
      </c>
      <c r="E121" s="22">
        <f>IF($J$2="East",(IF(AND($A62&gt;7,$A62&lt;24),HLOOKUP(E$29,$C$8:$N$10,2,FALSE),HLOOKUP(E$29,$C$8:$N$10,3,FALSE))),IF(AND($A62&gt;6,$A62&lt;23),HLOOKUP(E$29,$C$8:$N$10,2,FALSE),HLOOKUP(E$29,$C$8:$N$10,3,FALSE)))*'PX 99 + 00 WD'!E8</f>
        <v>40.510373249287532</v>
      </c>
      <c r="F121" s="22">
        <f>IF($J$2="East",(IF(AND($A62&gt;7,$A62&lt;24),HLOOKUP(F$29,$C$8:$N$10,2,FALSE),HLOOKUP(F$29,$C$8:$N$10,3,FALSE))),IF(AND($A62&gt;6,$A62&lt;23),HLOOKUP(F$29,$C$8:$N$10,2,FALSE),HLOOKUP(F$29,$C$8:$N$10,3,FALSE)))*'PX 99 + 00 WD'!F8</f>
        <v>45.631692968947178</v>
      </c>
      <c r="G121" s="22">
        <f>IF($J$2="East",(IF(AND($A62&gt;7,$A62&lt;24),HLOOKUP(G$29,$C$8:$N$10,2,FALSE),HLOOKUP(G$29,$C$8:$N$10,3,FALSE))),IF(AND($A62&gt;6,$A62&lt;23),HLOOKUP(G$29,$C$8:$N$10,2,FALSE),HLOOKUP(G$29,$C$8:$N$10,3,FALSE)))*'PX 99 + 00 WD'!G8</f>
        <v>46.970902449147253</v>
      </c>
      <c r="H121" s="22">
        <f>IF($J$2="East",(IF(AND($A62&gt;7,$A62&lt;24),HLOOKUP(H$29,$C$8:$N$10,2,FALSE),HLOOKUP(H$29,$C$8:$N$10,3,FALSE))),IF(AND($A62&gt;6,$A62&lt;23),HLOOKUP(H$29,$C$8:$N$10,2,FALSE),HLOOKUP(H$29,$C$8:$N$10,3,FALSE)))*'PX 99 + 00 WD'!H8</f>
        <v>55.734474335964791</v>
      </c>
      <c r="I121" s="22">
        <f>IF($J$2="East",(IF(AND($A62&gt;7,$A62&lt;24),HLOOKUP(I$29,$C$8:$N$10,2,FALSE),HLOOKUP(I$29,$C$8:$N$10,3,FALSE))),IF(AND($A62&gt;6,$A62&lt;23),HLOOKUP(I$29,$C$8:$N$10,2,FALSE),HLOOKUP(I$29,$C$8:$N$10,3,FALSE)))*'PX 99 + 00 WD'!I8</f>
        <v>58.9787516577193</v>
      </c>
      <c r="J121" s="22">
        <f>IF($J$2="East",(IF(AND($A62&gt;7,$A62&lt;24),HLOOKUP(J$29,$C$8:$N$10,2,FALSE),HLOOKUP(J$29,$C$8:$N$10,3,FALSE))),IF(AND($A62&gt;6,$A62&lt;23),HLOOKUP(J$29,$C$8:$N$10,2,FALSE),HLOOKUP(J$29,$C$8:$N$10,3,FALSE)))*'PX 99 + 00 WD'!J8</f>
        <v>66.242213349633346</v>
      </c>
      <c r="K121" s="22">
        <f>IF($J$2="East",(IF(AND($A62&gt;7,$A62&lt;24),HLOOKUP(K$29,$C$8:$N$10,2,FALSE),HLOOKUP(K$29,$C$8:$N$10,3,FALSE))),IF(AND($A62&gt;6,$A62&lt;23),HLOOKUP(K$29,$C$8:$N$10,2,FALSE),HLOOKUP(K$29,$C$8:$N$10,3,FALSE)))*'PX 99 + 00 WD'!K8</f>
        <v>50.496059737822279</v>
      </c>
      <c r="L121" s="22">
        <f>IF($J$2="East",(IF(AND($A62&gt;7,$A62&lt;24),HLOOKUP(L$29,$C$8:$N$10,2,FALSE),HLOOKUP(L$29,$C$8:$N$10,3,FALSE))),IF(AND($A62&gt;6,$A62&lt;23),HLOOKUP(L$29,$C$8:$N$10,2,FALSE),HLOOKUP(L$29,$C$8:$N$10,3,FALSE)))*'PX 99 + 00 WD'!L8</f>
        <v>44.828480695330235</v>
      </c>
      <c r="M121" s="22">
        <f>IF($J$2="East",(IF(AND($A62&gt;7,$A62&lt;24),HLOOKUP(M$29,$C$8:$N$10,2,FALSE),HLOOKUP(M$29,$C$8:$N$10,3,FALSE))),IF(AND($A62&gt;6,$A62&lt;23),HLOOKUP(M$29,$C$8:$N$10,2,FALSE),HLOOKUP(M$29,$C$8:$N$10,3,FALSE)))*'PX 99 + 00 WD'!M8</f>
        <v>41.307912267089151</v>
      </c>
      <c r="N121" s="22">
        <f>IF($J$2="East",(IF(AND($A62&gt;7,$A62&lt;24),HLOOKUP(N$29,$C$8:$N$10,2,FALSE),HLOOKUP(N$29,$C$8:$N$10,3,FALSE))),IF(AND($A62&gt;6,$A62&lt;23),HLOOKUP(N$29,$C$8:$N$10,2,FALSE),HLOOKUP(N$29,$C$8:$N$10,3,FALSE)))*'PX 99 + 00 WD'!N8</f>
        <v>44.016218266449457</v>
      </c>
    </row>
    <row r="122" spans="1:14" x14ac:dyDescent="0.25">
      <c r="A122" s="2">
        <v>4</v>
      </c>
      <c r="C122" s="22">
        <f>IF($J$2="East",(IF(AND($A63&gt;7,$A63&lt;24),HLOOKUP(C$29,$C$8:$N$10,2,FALSE),HLOOKUP(C$29,$C$8:$N$10,3,FALSE))),IF(AND($A63&gt;6,$A63&lt;23),HLOOKUP(C$29,$C$8:$N$10,2,FALSE),HLOOKUP(C$29,$C$8:$N$10,3,FALSE)))*'PX 99 + 00 WD'!C9</f>
        <v>60.007871587076075</v>
      </c>
      <c r="D122" s="22">
        <f>IF($J$2="East",(IF(AND($A63&gt;7,$A63&lt;24),HLOOKUP(D$29,$C$8:$N$10,2,FALSE),HLOOKUP(D$29,$C$8:$N$10,3,FALSE))),IF(AND($A63&gt;6,$A63&lt;23),HLOOKUP(D$29,$C$8:$N$10,2,FALSE),HLOOKUP(D$29,$C$8:$N$10,3,FALSE)))*'PX 99 + 00 WD'!D9</f>
        <v>49.173216024197693</v>
      </c>
      <c r="E122" s="22">
        <f>IF($J$2="East",(IF(AND($A63&gt;7,$A63&lt;24),HLOOKUP(E$29,$C$8:$N$10,2,FALSE),HLOOKUP(E$29,$C$8:$N$10,3,FALSE))),IF(AND($A63&gt;6,$A63&lt;23),HLOOKUP(E$29,$C$8:$N$10,2,FALSE),HLOOKUP(E$29,$C$8:$N$10,3,FALSE)))*'PX 99 + 00 WD'!E9</f>
        <v>40.85813983428384</v>
      </c>
      <c r="F122" s="22">
        <f>IF($J$2="East",(IF(AND($A63&gt;7,$A63&lt;24),HLOOKUP(F$29,$C$8:$N$10,2,FALSE),HLOOKUP(F$29,$C$8:$N$10,3,FALSE))),IF(AND($A63&gt;6,$A63&lt;23),HLOOKUP(F$29,$C$8:$N$10,2,FALSE),HLOOKUP(F$29,$C$8:$N$10,3,FALSE)))*'PX 99 + 00 WD'!F9</f>
        <v>46.757599383839782</v>
      </c>
      <c r="G122" s="22">
        <f>IF($J$2="East",(IF(AND($A63&gt;7,$A63&lt;24),HLOOKUP(G$29,$C$8:$N$10,2,FALSE),HLOOKUP(G$29,$C$8:$N$10,3,FALSE))),IF(AND($A63&gt;6,$A63&lt;23),HLOOKUP(G$29,$C$8:$N$10,2,FALSE),HLOOKUP(G$29,$C$8:$N$10,3,FALSE)))*'PX 99 + 00 WD'!G9</f>
        <v>44.910844862472104</v>
      </c>
      <c r="H122" s="22">
        <f>IF($J$2="East",(IF(AND($A63&gt;7,$A63&lt;24),HLOOKUP(H$29,$C$8:$N$10,2,FALSE),HLOOKUP(H$29,$C$8:$N$10,3,FALSE))),IF(AND($A63&gt;6,$A63&lt;23),HLOOKUP(H$29,$C$8:$N$10,2,FALSE),HLOOKUP(H$29,$C$8:$N$10,3,FALSE)))*'PX 99 + 00 WD'!H9</f>
        <v>52.505471889094615</v>
      </c>
      <c r="I122" s="22">
        <f>IF($J$2="East",(IF(AND($A63&gt;7,$A63&lt;24),HLOOKUP(I$29,$C$8:$N$10,2,FALSE),HLOOKUP(I$29,$C$8:$N$10,3,FALSE))),IF(AND($A63&gt;6,$A63&lt;23),HLOOKUP(I$29,$C$8:$N$10,2,FALSE),HLOOKUP(I$29,$C$8:$N$10,3,FALSE)))*'PX 99 + 00 WD'!I9</f>
        <v>57.779579376517354</v>
      </c>
      <c r="J122" s="22">
        <f>IF($J$2="East",(IF(AND($A63&gt;7,$A63&lt;24),HLOOKUP(J$29,$C$8:$N$10,2,FALSE),HLOOKUP(J$29,$C$8:$N$10,3,FALSE))),IF(AND($A63&gt;6,$A63&lt;23),HLOOKUP(J$29,$C$8:$N$10,2,FALSE),HLOOKUP(J$29,$C$8:$N$10,3,FALSE)))*'PX 99 + 00 WD'!J9</f>
        <v>64.658139446158756</v>
      </c>
      <c r="K122" s="22">
        <f>IF($J$2="East",(IF(AND($A63&gt;7,$A63&lt;24),HLOOKUP(K$29,$C$8:$N$10,2,FALSE),HLOOKUP(K$29,$C$8:$N$10,3,FALSE))),IF(AND($A63&gt;6,$A63&lt;23),HLOOKUP(K$29,$C$8:$N$10,2,FALSE),HLOOKUP(K$29,$C$8:$N$10,3,FALSE)))*'PX 99 + 00 WD'!K9</f>
        <v>49.077076241094026</v>
      </c>
      <c r="L122" s="22">
        <f>IF($J$2="East",(IF(AND($A63&gt;7,$A63&lt;24),HLOOKUP(L$29,$C$8:$N$10,2,FALSE),HLOOKUP(L$29,$C$8:$N$10,3,FALSE))),IF(AND($A63&gt;6,$A63&lt;23),HLOOKUP(L$29,$C$8:$N$10,2,FALSE),HLOOKUP(L$29,$C$8:$N$10,3,FALSE)))*'PX 99 + 00 WD'!L9</f>
        <v>44.018838939838353</v>
      </c>
      <c r="M122" s="22">
        <f>IF($J$2="East",(IF(AND($A63&gt;7,$A63&lt;24),HLOOKUP(M$29,$C$8:$N$10,2,FALSE),HLOOKUP(M$29,$C$8:$N$10,3,FALSE))),IF(AND($A63&gt;6,$A63&lt;23),HLOOKUP(M$29,$C$8:$N$10,2,FALSE),HLOOKUP(M$29,$C$8:$N$10,3,FALSE)))*'PX 99 + 00 WD'!M9</f>
        <v>41.065190201816442</v>
      </c>
      <c r="N122" s="22">
        <f>IF($J$2="East",(IF(AND($A63&gt;7,$A63&lt;24),HLOOKUP(N$29,$C$8:$N$10,2,FALSE),HLOOKUP(N$29,$C$8:$N$10,3,FALSE))),IF(AND($A63&gt;6,$A63&lt;23),HLOOKUP(N$29,$C$8:$N$10,2,FALSE),HLOOKUP(N$29,$C$8:$N$10,3,FALSE)))*'PX 99 + 00 WD'!N9</f>
        <v>44.176017442522195</v>
      </c>
    </row>
    <row r="123" spans="1:14" x14ac:dyDescent="0.25">
      <c r="A123" s="2">
        <v>5</v>
      </c>
      <c r="C123" s="22">
        <f>IF($J$2="East",(IF(AND($A64&gt;7,$A64&lt;24),HLOOKUP(C$29,$C$8:$N$10,2,FALSE),HLOOKUP(C$29,$C$8:$N$10,3,FALSE))),IF(AND($A64&gt;6,$A64&lt;23),HLOOKUP(C$29,$C$8:$N$10,2,FALSE),HLOOKUP(C$29,$C$8:$N$10,3,FALSE)))*'PX 99 + 00 WD'!C10</f>
        <v>65.10613656841349</v>
      </c>
      <c r="D123" s="22">
        <f>IF($J$2="East",(IF(AND($A64&gt;7,$A64&lt;24),HLOOKUP(D$29,$C$8:$N$10,2,FALSE),HLOOKUP(D$29,$C$8:$N$10,3,FALSE))),IF(AND($A64&gt;6,$A64&lt;23),HLOOKUP(D$29,$C$8:$N$10,2,FALSE),HLOOKUP(D$29,$C$8:$N$10,3,FALSE)))*'PX 99 + 00 WD'!D10</f>
        <v>52.300646150862448</v>
      </c>
      <c r="E123" s="22">
        <f>IF($J$2="East",(IF(AND($A64&gt;7,$A64&lt;24),HLOOKUP(E$29,$C$8:$N$10,2,FALSE),HLOOKUP(E$29,$C$8:$N$10,3,FALSE))),IF(AND($A64&gt;6,$A64&lt;23),HLOOKUP(E$29,$C$8:$N$10,2,FALSE),HLOOKUP(E$29,$C$8:$N$10,3,FALSE)))*'PX 99 + 00 WD'!E10</f>
        <v>46.879918857127642</v>
      </c>
      <c r="F123" s="22">
        <f>IF($J$2="East",(IF(AND($A64&gt;7,$A64&lt;24),HLOOKUP(F$29,$C$8:$N$10,2,FALSE),HLOOKUP(F$29,$C$8:$N$10,3,FALSE))),IF(AND($A64&gt;6,$A64&lt;23),HLOOKUP(F$29,$C$8:$N$10,2,FALSE),HLOOKUP(F$29,$C$8:$N$10,3,FALSE)))*'PX 99 + 00 WD'!F10</f>
        <v>49.670158531132536</v>
      </c>
      <c r="G123" s="22">
        <f>IF($J$2="East",(IF(AND($A64&gt;7,$A64&lt;24),HLOOKUP(G$29,$C$8:$N$10,2,FALSE),HLOOKUP(G$29,$C$8:$N$10,3,FALSE))),IF(AND($A64&gt;6,$A64&lt;23),HLOOKUP(G$29,$C$8:$N$10,2,FALSE),HLOOKUP(G$29,$C$8:$N$10,3,FALSE)))*'PX 99 + 00 WD'!G10</f>
        <v>47.147625273138672</v>
      </c>
      <c r="H123" s="22">
        <f>IF($J$2="East",(IF(AND($A64&gt;7,$A64&lt;24),HLOOKUP(H$29,$C$8:$N$10,2,FALSE),HLOOKUP(H$29,$C$8:$N$10,3,FALSE))),IF(AND($A64&gt;6,$A64&lt;23),HLOOKUP(H$29,$C$8:$N$10,2,FALSE),HLOOKUP(H$29,$C$8:$N$10,3,FALSE)))*'PX 99 + 00 WD'!H10</f>
        <v>51.555111347323525</v>
      </c>
      <c r="I123" s="22">
        <f>IF($J$2="East",(IF(AND($A64&gt;7,$A64&lt;24),HLOOKUP(I$29,$C$8:$N$10,2,FALSE),HLOOKUP(I$29,$C$8:$N$10,3,FALSE))),IF(AND($A64&gt;6,$A64&lt;23),HLOOKUP(I$29,$C$8:$N$10,2,FALSE),HLOOKUP(I$29,$C$8:$N$10,3,FALSE)))*'PX 99 + 00 WD'!I10</f>
        <v>57.446732757274461</v>
      </c>
      <c r="J123" s="22">
        <f>IF($J$2="East",(IF(AND($A64&gt;7,$A64&lt;24),HLOOKUP(J$29,$C$8:$N$10,2,FALSE),HLOOKUP(J$29,$C$8:$N$10,3,FALSE))),IF(AND($A64&gt;6,$A64&lt;23),HLOOKUP(J$29,$C$8:$N$10,2,FALSE),HLOOKUP(J$29,$C$8:$N$10,3,FALSE)))*'PX 99 + 00 WD'!J10</f>
        <v>66.758151164829997</v>
      </c>
      <c r="K123" s="22">
        <f>IF($J$2="East",(IF(AND($A64&gt;7,$A64&lt;24),HLOOKUP(K$29,$C$8:$N$10,2,FALSE),HLOOKUP(K$29,$C$8:$N$10,3,FALSE))),IF(AND($A64&gt;6,$A64&lt;23),HLOOKUP(K$29,$C$8:$N$10,2,FALSE),HLOOKUP(K$29,$C$8:$N$10,3,FALSE)))*'PX 99 + 00 WD'!K10</f>
        <v>51.594477980185303</v>
      </c>
      <c r="L123" s="22">
        <f>IF($J$2="East",(IF(AND($A64&gt;7,$A64&lt;24),HLOOKUP(L$29,$C$8:$N$10,2,FALSE),HLOOKUP(L$29,$C$8:$N$10,3,FALSE))),IF(AND($A64&gt;6,$A64&lt;23),HLOOKUP(L$29,$C$8:$N$10,2,FALSE),HLOOKUP(L$29,$C$8:$N$10,3,FALSE)))*'PX 99 + 00 WD'!L10</f>
        <v>45.381925033048404</v>
      </c>
      <c r="M123" s="22">
        <f>IF($J$2="East",(IF(AND($A64&gt;7,$A64&lt;24),HLOOKUP(M$29,$C$8:$N$10,2,FALSE),HLOOKUP(M$29,$C$8:$N$10,3,FALSE))),IF(AND($A64&gt;6,$A64&lt;23),HLOOKUP(M$29,$C$8:$N$10,2,FALSE),HLOOKUP(M$29,$C$8:$N$10,3,FALSE)))*'PX 99 + 00 WD'!M10</f>
        <v>46.239203045147178</v>
      </c>
      <c r="N123" s="22">
        <f>IF($J$2="East",(IF(AND($A64&gt;7,$A64&lt;24),HLOOKUP(N$29,$C$8:$N$10,2,FALSE),HLOOKUP(N$29,$C$8:$N$10,3,FALSE))),IF(AND($A64&gt;6,$A64&lt;23),HLOOKUP(N$29,$C$8:$N$10,2,FALSE),HLOOKUP(N$29,$C$8:$N$10,3,FALSE)))*'PX 99 + 00 WD'!N10</f>
        <v>46.615970317344335</v>
      </c>
    </row>
    <row r="124" spans="1:14" x14ac:dyDescent="0.25">
      <c r="A124" s="2">
        <v>6</v>
      </c>
      <c r="C124" s="22">
        <f>IF($J$2="East",(IF(AND($A65&gt;7,$A65&lt;24),HLOOKUP(C$29,$C$8:$N$10,2,FALSE),HLOOKUP(C$29,$C$8:$N$10,3,FALSE))),IF(AND($A65&gt;6,$A65&lt;23),HLOOKUP(C$29,$C$8:$N$10,2,FALSE),HLOOKUP(C$29,$C$8:$N$10,3,FALSE)))*'PX 99 + 00 WD'!C11</f>
        <v>75.157894803931839</v>
      </c>
      <c r="D124" s="22">
        <f>IF($J$2="East",(IF(AND($A65&gt;7,$A65&lt;24),HLOOKUP(D$29,$C$8:$N$10,2,FALSE),HLOOKUP(D$29,$C$8:$N$10,3,FALSE))),IF(AND($A65&gt;6,$A65&lt;23),HLOOKUP(D$29,$C$8:$N$10,2,FALSE),HLOOKUP(D$29,$C$8:$N$10,3,FALSE)))*'PX 99 + 00 WD'!D11</f>
        <v>59.954925446146667</v>
      </c>
      <c r="E124" s="22">
        <f>IF($J$2="East",(IF(AND($A65&gt;7,$A65&lt;24),HLOOKUP(E$29,$C$8:$N$10,2,FALSE),HLOOKUP(E$29,$C$8:$N$10,3,FALSE))),IF(AND($A65&gt;6,$A65&lt;23),HLOOKUP(E$29,$C$8:$N$10,2,FALSE),HLOOKUP(E$29,$C$8:$N$10,3,FALSE)))*'PX 99 + 00 WD'!E11</f>
        <v>56.250642840579864</v>
      </c>
      <c r="F124" s="22">
        <f>IF($J$2="East",(IF(AND($A65&gt;7,$A65&lt;24),HLOOKUP(F$29,$C$8:$N$10,2,FALSE),HLOOKUP(F$29,$C$8:$N$10,3,FALSE))),IF(AND($A65&gt;6,$A65&lt;23),HLOOKUP(F$29,$C$8:$N$10,2,FALSE),HLOOKUP(F$29,$C$8:$N$10,3,FALSE)))*'PX 99 + 00 WD'!F11</f>
        <v>61.243498610572168</v>
      </c>
      <c r="G124" s="22">
        <f>IF($J$2="East",(IF(AND($A65&gt;7,$A65&lt;24),HLOOKUP(G$29,$C$8:$N$10,2,FALSE),HLOOKUP(G$29,$C$8:$N$10,3,FALSE))),IF(AND($A65&gt;6,$A65&lt;23),HLOOKUP(G$29,$C$8:$N$10,2,FALSE),HLOOKUP(G$29,$C$8:$N$10,3,FALSE)))*'PX 99 + 00 WD'!G11</f>
        <v>55.637630406652178</v>
      </c>
      <c r="H124" s="22">
        <f>IF($J$2="East",(IF(AND($A65&gt;7,$A65&lt;24),HLOOKUP(H$29,$C$8:$N$10,2,FALSE),HLOOKUP(H$29,$C$8:$N$10,3,FALSE))),IF(AND($A65&gt;6,$A65&lt;23),HLOOKUP(H$29,$C$8:$N$10,2,FALSE),HLOOKUP(H$29,$C$8:$N$10,3,FALSE)))*'PX 99 + 00 WD'!H11</f>
        <v>52.468164160852417</v>
      </c>
      <c r="I124" s="22">
        <f>IF($J$2="East",(IF(AND($A65&gt;7,$A65&lt;24),HLOOKUP(I$29,$C$8:$N$10,2,FALSE),HLOOKUP(I$29,$C$8:$N$10,3,FALSE))),IF(AND($A65&gt;6,$A65&lt;23),HLOOKUP(I$29,$C$8:$N$10,2,FALSE),HLOOKUP(I$29,$C$8:$N$10,3,FALSE)))*'PX 99 + 00 WD'!I11</f>
        <v>57.692021636825089</v>
      </c>
      <c r="J124" s="22">
        <f>IF($J$2="East",(IF(AND($A65&gt;7,$A65&lt;24),HLOOKUP(J$29,$C$8:$N$10,2,FALSE),HLOOKUP(J$29,$C$8:$N$10,3,FALSE))),IF(AND($A65&gt;6,$A65&lt;23),HLOOKUP(J$29,$C$8:$N$10,2,FALSE),HLOOKUP(J$29,$C$8:$N$10,3,FALSE)))*'PX 99 + 00 WD'!J11</f>
        <v>77.911798657715423</v>
      </c>
      <c r="K124" s="22">
        <f>IF($J$2="East",(IF(AND($A65&gt;7,$A65&lt;24),HLOOKUP(K$29,$C$8:$N$10,2,FALSE),HLOOKUP(K$29,$C$8:$N$10,3,FALSE))),IF(AND($A65&gt;6,$A65&lt;23),HLOOKUP(K$29,$C$8:$N$10,2,FALSE),HLOOKUP(K$29,$C$8:$N$10,3,FALSE)))*'PX 99 + 00 WD'!K11</f>
        <v>59.349079783387971</v>
      </c>
      <c r="L124" s="22">
        <f>IF($J$2="East",(IF(AND($A65&gt;7,$A65&lt;24),HLOOKUP(L$29,$C$8:$N$10,2,FALSE),HLOOKUP(L$29,$C$8:$N$10,3,FALSE))),IF(AND($A65&gt;6,$A65&lt;23),HLOOKUP(L$29,$C$8:$N$10,2,FALSE),HLOOKUP(L$29,$C$8:$N$10,3,FALSE)))*'PX 99 + 00 WD'!L11</f>
        <v>52.244624841345669</v>
      </c>
      <c r="M124" s="22">
        <f>IF($J$2="East",(IF(AND($A65&gt;7,$A65&lt;24),HLOOKUP(M$29,$C$8:$N$10,2,FALSE),HLOOKUP(M$29,$C$8:$N$10,3,FALSE))),IF(AND($A65&gt;6,$A65&lt;23),HLOOKUP(M$29,$C$8:$N$10,2,FALSE),HLOOKUP(M$29,$C$8:$N$10,3,FALSE)))*'PX 99 + 00 WD'!M11</f>
        <v>57.053472188859409</v>
      </c>
      <c r="N124" s="22">
        <f>IF($J$2="East",(IF(AND($A65&gt;7,$A65&lt;24),HLOOKUP(N$29,$C$8:$N$10,2,FALSE),HLOOKUP(N$29,$C$8:$N$10,3,FALSE))),IF(AND($A65&gt;6,$A65&lt;23),HLOOKUP(N$29,$C$8:$N$10,2,FALSE),HLOOKUP(N$29,$C$8:$N$10,3,FALSE)))*'PX 99 + 00 WD'!N11</f>
        <v>52.279927356225542</v>
      </c>
    </row>
    <row r="125" spans="1:14" x14ac:dyDescent="0.25">
      <c r="A125" s="2">
        <v>7</v>
      </c>
      <c r="C125" s="22">
        <f>IF($J$2="East",(IF(AND($A66&gt;7,$A66&lt;24),HLOOKUP(C$29,$C$8:$N$10,2,FALSE),HLOOKUP(C$29,$C$8:$N$10,3,FALSE))),IF(AND($A66&gt;6,$A66&lt;23),HLOOKUP(C$29,$C$8:$N$10,2,FALSE),HLOOKUP(C$29,$C$8:$N$10,3,FALSE)))*'PX 99 + 00 WD'!C12</f>
        <v>73.647311861129381</v>
      </c>
      <c r="D125" s="22">
        <f>IF($J$2="East",(IF(AND($A66&gt;7,$A66&lt;24),HLOOKUP(D$29,$C$8:$N$10,2,FALSE),HLOOKUP(D$29,$C$8:$N$10,3,FALSE))),IF(AND($A66&gt;6,$A66&lt;23),HLOOKUP(D$29,$C$8:$N$10,2,FALSE),HLOOKUP(D$29,$C$8:$N$10,3,FALSE)))*'PX 99 + 00 WD'!D12</f>
        <v>57.741455702215454</v>
      </c>
      <c r="E125" s="22">
        <f>IF($J$2="East",(IF(AND($A66&gt;7,$A66&lt;24),HLOOKUP(E$29,$C$8:$N$10,2,FALSE),HLOOKUP(E$29,$C$8:$N$10,3,FALSE))),IF(AND($A66&gt;6,$A66&lt;23),HLOOKUP(E$29,$C$8:$N$10,2,FALSE),HLOOKUP(E$29,$C$8:$N$10,3,FALSE)))*'PX 99 + 00 WD'!E12</f>
        <v>54.603411922716504</v>
      </c>
      <c r="F125" s="22">
        <f>IF($J$2="East",(IF(AND($A66&gt;7,$A66&lt;24),HLOOKUP(F$29,$C$8:$N$10,2,FALSE),HLOOKUP(F$29,$C$8:$N$10,3,FALSE))),IF(AND($A66&gt;6,$A66&lt;23),HLOOKUP(F$29,$C$8:$N$10,2,FALSE),HLOOKUP(F$29,$C$8:$N$10,3,FALSE)))*'PX 99 + 00 WD'!F12</f>
        <v>72.190009262395719</v>
      </c>
      <c r="G125" s="22">
        <f>IF($J$2="East",(IF(AND($A66&gt;7,$A66&lt;24),HLOOKUP(G$29,$C$8:$N$10,2,FALSE),HLOOKUP(G$29,$C$8:$N$10,3,FALSE))),IF(AND($A66&gt;6,$A66&lt;23),HLOOKUP(G$29,$C$8:$N$10,2,FALSE),HLOOKUP(G$29,$C$8:$N$10,3,FALSE)))*'PX 99 + 00 WD'!G12</f>
        <v>54.827215253531037</v>
      </c>
      <c r="H125" s="22">
        <f>IF($J$2="East",(IF(AND($A66&gt;7,$A66&lt;24),HLOOKUP(H$29,$C$8:$N$10,2,FALSE),HLOOKUP(H$29,$C$8:$N$10,3,FALSE))),IF(AND($A66&gt;6,$A66&lt;23),HLOOKUP(H$29,$C$8:$N$10,2,FALSE),HLOOKUP(H$29,$C$8:$N$10,3,FALSE)))*'PX 99 + 00 WD'!H12</f>
        <v>34.09622345962164</v>
      </c>
      <c r="I125" s="22">
        <f>IF($J$2="East",(IF(AND($A66&gt;7,$A66&lt;24),HLOOKUP(I$29,$C$8:$N$10,2,FALSE),HLOOKUP(I$29,$C$8:$N$10,3,FALSE))),IF(AND($A66&gt;6,$A66&lt;23),HLOOKUP(I$29,$C$8:$N$10,2,FALSE),HLOOKUP(I$29,$C$8:$N$10,3,FALSE)))*'PX 99 + 00 WD'!I12</f>
        <v>37.685105775894471</v>
      </c>
      <c r="J125" s="22">
        <f>IF($J$2="East",(IF(AND($A66&gt;7,$A66&lt;24),HLOOKUP(J$29,$C$8:$N$10,2,FALSE),HLOOKUP(J$29,$C$8:$N$10,3,FALSE))),IF(AND($A66&gt;6,$A66&lt;23),HLOOKUP(J$29,$C$8:$N$10,2,FALSE),HLOOKUP(J$29,$C$8:$N$10,3,FALSE)))*'PX 99 + 00 WD'!J12</f>
        <v>51.939523838074692</v>
      </c>
      <c r="K125" s="22">
        <f>IF($J$2="East",(IF(AND($A66&gt;7,$A66&lt;24),HLOOKUP(K$29,$C$8:$N$10,2,FALSE),HLOOKUP(K$29,$C$8:$N$10,3,FALSE))),IF(AND($A66&gt;6,$A66&lt;23),HLOOKUP(K$29,$C$8:$N$10,2,FALSE),HLOOKUP(K$29,$C$8:$N$10,3,FALSE)))*'PX 99 + 00 WD'!K12</f>
        <v>55.875586432206447</v>
      </c>
      <c r="L125" s="22">
        <f>IF($J$2="East",(IF(AND($A66&gt;7,$A66&lt;24),HLOOKUP(L$29,$C$8:$N$10,2,FALSE),HLOOKUP(L$29,$C$8:$N$10,3,FALSE))),IF(AND($A66&gt;6,$A66&lt;23),HLOOKUP(L$29,$C$8:$N$10,2,FALSE),HLOOKUP(L$29,$C$8:$N$10,3,FALSE)))*'PX 99 + 00 WD'!L12</f>
        <v>60.841484759561986</v>
      </c>
      <c r="M125" s="22">
        <f>IF($J$2="East",(IF(AND($A66&gt;7,$A66&lt;24),HLOOKUP(M$29,$C$8:$N$10,2,FALSE),HLOOKUP(M$29,$C$8:$N$10,3,FALSE))),IF(AND($A66&gt;6,$A66&lt;23),HLOOKUP(M$29,$C$8:$N$10,2,FALSE),HLOOKUP(M$29,$C$8:$N$10,3,FALSE)))*'PX 99 + 00 WD'!M12</f>
        <v>67.620074836912508</v>
      </c>
      <c r="N125" s="22">
        <f>IF($J$2="East",(IF(AND($A66&gt;7,$A66&lt;24),HLOOKUP(N$29,$C$8:$N$10,2,FALSE),HLOOKUP(N$29,$C$8:$N$10,3,FALSE))),IF(AND($A66&gt;6,$A66&lt;23),HLOOKUP(N$29,$C$8:$N$10,2,FALSE),HLOOKUP(N$29,$C$8:$N$10,3,FALSE)))*'PX 99 + 00 WD'!N12</f>
        <v>73.07237082293851</v>
      </c>
    </row>
    <row r="126" spans="1:14" x14ac:dyDescent="0.25">
      <c r="A126" s="2">
        <v>8</v>
      </c>
      <c r="C126" s="22">
        <f>IF($J$2="East",(IF(AND($A67&gt;7,$A67&lt;24),HLOOKUP(C$29,$C$8:$N$10,2,FALSE),HLOOKUP(C$29,$C$8:$N$10,3,FALSE))),IF(AND($A67&gt;6,$A67&lt;23),HLOOKUP(C$29,$C$8:$N$10,2,FALSE),HLOOKUP(C$29,$C$8:$N$10,3,FALSE)))*'PX 99 + 00 WD'!C13</f>
        <v>78.47073797173914</v>
      </c>
      <c r="D126" s="22">
        <f>IF($J$2="East",(IF(AND($A67&gt;7,$A67&lt;24),HLOOKUP(D$29,$C$8:$N$10,2,FALSE),HLOOKUP(D$29,$C$8:$N$10,3,FALSE))),IF(AND($A67&gt;6,$A67&lt;23),HLOOKUP(D$29,$C$8:$N$10,2,FALSE),HLOOKUP(D$29,$C$8:$N$10,3,FALSE)))*'PX 99 + 00 WD'!D13</f>
        <v>59.890324293833409</v>
      </c>
      <c r="E126" s="22">
        <f>IF($J$2="East",(IF(AND($A67&gt;7,$A67&lt;24),HLOOKUP(E$29,$C$8:$N$10,2,FALSE),HLOOKUP(E$29,$C$8:$N$10,3,FALSE))),IF(AND($A67&gt;6,$A67&lt;23),HLOOKUP(E$29,$C$8:$N$10,2,FALSE),HLOOKUP(E$29,$C$8:$N$10,3,FALSE)))*'PX 99 + 00 WD'!E13</f>
        <v>58.152384036696766</v>
      </c>
      <c r="F126" s="22">
        <f>IF($J$2="East",(IF(AND($A67&gt;7,$A67&lt;24),HLOOKUP(F$29,$C$8:$N$10,2,FALSE),HLOOKUP(F$29,$C$8:$N$10,3,FALSE))),IF(AND($A67&gt;6,$A67&lt;23),HLOOKUP(F$29,$C$8:$N$10,2,FALSE),HLOOKUP(F$29,$C$8:$N$10,3,FALSE)))*'PX 99 + 00 WD'!F13</f>
        <v>80.432333800951085</v>
      </c>
      <c r="G126" s="22">
        <f>IF($J$2="East",(IF(AND($A67&gt;7,$A67&lt;24),HLOOKUP(G$29,$C$8:$N$10,2,FALSE),HLOOKUP(G$29,$C$8:$N$10,3,FALSE))),IF(AND($A67&gt;6,$A67&lt;23),HLOOKUP(G$29,$C$8:$N$10,2,FALSE),HLOOKUP(G$29,$C$8:$N$10,3,FALSE)))*'PX 99 + 00 WD'!G13</f>
        <v>65.27614590537523</v>
      </c>
      <c r="H126" s="22">
        <f>IF($J$2="East",(IF(AND($A67&gt;7,$A67&lt;24),HLOOKUP(H$29,$C$8:$N$10,2,FALSE),HLOOKUP(H$29,$C$8:$N$10,3,FALSE))),IF(AND($A67&gt;6,$A67&lt;23),HLOOKUP(H$29,$C$8:$N$10,2,FALSE),HLOOKUP(H$29,$C$8:$N$10,3,FALSE)))*'PX 99 + 00 WD'!H13</f>
        <v>50.487424182801732</v>
      </c>
      <c r="I126" s="22">
        <f>IF($J$2="East",(IF(AND($A67&gt;7,$A67&lt;24),HLOOKUP(I$29,$C$8:$N$10,2,FALSE),HLOOKUP(I$29,$C$8:$N$10,3,FALSE))),IF(AND($A67&gt;6,$A67&lt;23),HLOOKUP(I$29,$C$8:$N$10,2,FALSE),HLOOKUP(I$29,$C$8:$N$10,3,FALSE)))*'PX 99 + 00 WD'!I13</f>
        <v>50.356826569014004</v>
      </c>
      <c r="J126" s="22">
        <f>IF($J$2="East",(IF(AND($A67&gt;7,$A67&lt;24),HLOOKUP(J$29,$C$8:$N$10,2,FALSE),HLOOKUP(J$29,$C$8:$N$10,3,FALSE))),IF(AND($A67&gt;6,$A67&lt;23),HLOOKUP(J$29,$C$8:$N$10,2,FALSE),HLOOKUP(J$29,$C$8:$N$10,3,FALSE)))*'PX 99 + 00 WD'!J13</f>
        <v>62.241467671100636</v>
      </c>
      <c r="K126" s="22">
        <f>IF($J$2="East",(IF(AND($A67&gt;7,$A67&lt;24),HLOOKUP(K$29,$C$8:$N$10,2,FALSE),HLOOKUP(K$29,$C$8:$N$10,3,FALSE))),IF(AND($A67&gt;6,$A67&lt;23),HLOOKUP(K$29,$C$8:$N$10,2,FALSE),HLOOKUP(K$29,$C$8:$N$10,3,FALSE)))*'PX 99 + 00 WD'!K13</f>
        <v>66.144869972247676</v>
      </c>
      <c r="L126" s="22">
        <f>IF($J$2="East",(IF(AND($A67&gt;7,$A67&lt;24),HLOOKUP(L$29,$C$8:$N$10,2,FALSE),HLOOKUP(L$29,$C$8:$N$10,3,FALSE))),IF(AND($A67&gt;6,$A67&lt;23),HLOOKUP(L$29,$C$8:$N$10,2,FALSE),HLOOKUP(L$29,$C$8:$N$10,3,FALSE)))*'PX 99 + 00 WD'!L13</f>
        <v>64.701331069354794</v>
      </c>
      <c r="M126" s="22">
        <f>IF($J$2="East",(IF(AND($A67&gt;7,$A67&lt;24),HLOOKUP(M$29,$C$8:$N$10,2,FALSE),HLOOKUP(M$29,$C$8:$N$10,3,FALSE))),IF(AND($A67&gt;6,$A67&lt;23),HLOOKUP(M$29,$C$8:$N$10,2,FALSE),HLOOKUP(M$29,$C$8:$N$10,3,FALSE)))*'PX 99 + 00 WD'!M13</f>
        <v>75.848712745020975</v>
      </c>
      <c r="N126" s="22">
        <f>IF($J$2="East",(IF(AND($A67&gt;7,$A67&lt;24),HLOOKUP(N$29,$C$8:$N$10,2,FALSE),HLOOKUP(N$29,$C$8:$N$10,3,FALSE))),IF(AND($A67&gt;6,$A67&lt;23),HLOOKUP(N$29,$C$8:$N$10,2,FALSE),HLOOKUP(N$29,$C$8:$N$10,3,FALSE)))*'PX 99 + 00 WD'!N13</f>
        <v>78.876246572201183</v>
      </c>
    </row>
    <row r="127" spans="1:14" x14ac:dyDescent="0.25">
      <c r="A127" s="2">
        <v>9</v>
      </c>
      <c r="C127" s="22">
        <f>IF($J$2="East",(IF(AND($A68&gt;7,$A68&lt;24),HLOOKUP(C$29,$C$8:$N$10,2,FALSE),HLOOKUP(C$29,$C$8:$N$10,3,FALSE))),IF(AND($A68&gt;6,$A68&lt;23),HLOOKUP(C$29,$C$8:$N$10,2,FALSE),HLOOKUP(C$29,$C$8:$N$10,3,FALSE)))*'PX 99 + 00 WD'!C14</f>
        <v>79.818060688879029</v>
      </c>
      <c r="D127" s="22">
        <f>IF($J$2="East",(IF(AND($A68&gt;7,$A68&lt;24),HLOOKUP(D$29,$C$8:$N$10,2,FALSE),HLOOKUP(D$29,$C$8:$N$10,3,FALSE))),IF(AND($A68&gt;6,$A68&lt;23),HLOOKUP(D$29,$C$8:$N$10,2,FALSE),HLOOKUP(D$29,$C$8:$N$10,3,FALSE)))*'PX 99 + 00 WD'!D14</f>
        <v>60.227739443016866</v>
      </c>
      <c r="E127" s="22">
        <f>IF($J$2="East",(IF(AND($A68&gt;7,$A68&lt;24),HLOOKUP(E$29,$C$8:$N$10,2,FALSE),HLOOKUP(E$29,$C$8:$N$10,3,FALSE))),IF(AND($A68&gt;6,$A68&lt;23),HLOOKUP(E$29,$C$8:$N$10,2,FALSE),HLOOKUP(E$29,$C$8:$N$10,3,FALSE)))*'PX 99 + 00 WD'!E14</f>
        <v>58.829749007974542</v>
      </c>
      <c r="F127" s="22">
        <f>IF($J$2="East",(IF(AND($A68&gt;7,$A68&lt;24),HLOOKUP(F$29,$C$8:$N$10,2,FALSE),HLOOKUP(F$29,$C$8:$N$10,3,FALSE))),IF(AND($A68&gt;6,$A68&lt;23),HLOOKUP(F$29,$C$8:$N$10,2,FALSE),HLOOKUP(F$29,$C$8:$N$10,3,FALSE)))*'PX 99 + 00 WD'!F14</f>
        <v>83.529949272019209</v>
      </c>
      <c r="G127" s="22">
        <f>IF($J$2="East",(IF(AND($A68&gt;7,$A68&lt;24),HLOOKUP(G$29,$C$8:$N$10,2,FALSE),HLOOKUP(G$29,$C$8:$N$10,3,FALSE))),IF(AND($A68&gt;6,$A68&lt;23),HLOOKUP(G$29,$C$8:$N$10,2,FALSE),HLOOKUP(G$29,$C$8:$N$10,3,FALSE)))*'PX 99 + 00 WD'!G14</f>
        <v>72.90277933027258</v>
      </c>
      <c r="H127" s="22">
        <f>IF($J$2="East",(IF(AND($A68&gt;7,$A68&lt;24),HLOOKUP(H$29,$C$8:$N$10,2,FALSE),HLOOKUP(H$29,$C$8:$N$10,3,FALSE))),IF(AND($A68&gt;6,$A68&lt;23),HLOOKUP(H$29,$C$8:$N$10,2,FALSE),HLOOKUP(H$29,$C$8:$N$10,3,FALSE)))*'PX 99 + 00 WD'!H14</f>
        <v>60.152483009140589</v>
      </c>
      <c r="I127" s="22">
        <f>IF($J$2="East",(IF(AND($A68&gt;7,$A68&lt;24),HLOOKUP(I$29,$C$8:$N$10,2,FALSE),HLOOKUP(I$29,$C$8:$N$10,3,FALSE))),IF(AND($A68&gt;6,$A68&lt;23),HLOOKUP(I$29,$C$8:$N$10,2,FALSE),HLOOKUP(I$29,$C$8:$N$10,3,FALSE)))*'PX 99 + 00 WD'!I14</f>
        <v>58.248338295250825</v>
      </c>
      <c r="J127" s="22">
        <f>IF($J$2="East",(IF(AND($A68&gt;7,$A68&lt;24),HLOOKUP(J$29,$C$8:$N$10,2,FALSE),HLOOKUP(J$29,$C$8:$N$10,3,FALSE))),IF(AND($A68&gt;6,$A68&lt;23),HLOOKUP(J$29,$C$8:$N$10,2,FALSE),HLOOKUP(J$29,$C$8:$N$10,3,FALSE)))*'PX 99 + 00 WD'!J14</f>
        <v>72.567603971716423</v>
      </c>
      <c r="K127" s="22">
        <f>IF($J$2="East",(IF(AND($A68&gt;7,$A68&lt;24),HLOOKUP(K$29,$C$8:$N$10,2,FALSE),HLOOKUP(K$29,$C$8:$N$10,3,FALSE))),IF(AND($A68&gt;6,$A68&lt;23),HLOOKUP(K$29,$C$8:$N$10,2,FALSE),HLOOKUP(K$29,$C$8:$N$10,3,FALSE)))*'PX 99 + 00 WD'!K14</f>
        <v>74.809024355111376</v>
      </c>
      <c r="L127" s="22">
        <f>IF($J$2="East",(IF(AND($A68&gt;7,$A68&lt;24),HLOOKUP(L$29,$C$8:$N$10,2,FALSE),HLOOKUP(L$29,$C$8:$N$10,3,FALSE))),IF(AND($A68&gt;6,$A68&lt;23),HLOOKUP(L$29,$C$8:$N$10,2,FALSE),HLOOKUP(L$29,$C$8:$N$10,3,FALSE)))*'PX 99 + 00 WD'!L14</f>
        <v>65.731334766561332</v>
      </c>
      <c r="M127" s="22">
        <f>IF($J$2="East",(IF(AND($A68&gt;7,$A68&lt;24),HLOOKUP(M$29,$C$8:$N$10,2,FALSE),HLOOKUP(M$29,$C$8:$N$10,3,FALSE))),IF(AND($A68&gt;6,$A68&lt;23),HLOOKUP(M$29,$C$8:$N$10,2,FALSE),HLOOKUP(M$29,$C$8:$N$10,3,FALSE)))*'PX 99 + 00 WD'!M14</f>
        <v>75.584921792589896</v>
      </c>
      <c r="N127" s="22">
        <f>IF($J$2="East",(IF(AND($A68&gt;7,$A68&lt;24),HLOOKUP(N$29,$C$8:$N$10,2,FALSE),HLOOKUP(N$29,$C$8:$N$10,3,FALSE))),IF(AND($A68&gt;6,$A68&lt;23),HLOOKUP(N$29,$C$8:$N$10,2,FALSE),HLOOKUP(N$29,$C$8:$N$10,3,FALSE)))*'PX 99 + 00 WD'!N14</f>
        <v>79.098025480333973</v>
      </c>
    </row>
    <row r="128" spans="1:14" x14ac:dyDescent="0.25">
      <c r="A128" s="2">
        <v>10</v>
      </c>
      <c r="C128" s="22">
        <f>IF($J$2="East",(IF(AND($A69&gt;7,$A69&lt;24),HLOOKUP(C$29,$C$8:$N$10,2,FALSE),HLOOKUP(C$29,$C$8:$N$10,3,FALSE))),IF(AND($A69&gt;6,$A69&lt;23),HLOOKUP(C$29,$C$8:$N$10,2,FALSE),HLOOKUP(C$29,$C$8:$N$10,3,FALSE)))*'PX 99 + 00 WD'!C15</f>
        <v>81.68471507783083</v>
      </c>
      <c r="D128" s="22">
        <f>IF($J$2="East",(IF(AND($A69&gt;7,$A69&lt;24),HLOOKUP(D$29,$C$8:$N$10,2,FALSE),HLOOKUP(D$29,$C$8:$N$10,3,FALSE))),IF(AND($A69&gt;6,$A69&lt;23),HLOOKUP(D$29,$C$8:$N$10,2,FALSE),HLOOKUP(D$29,$C$8:$N$10,3,FALSE)))*'PX 99 + 00 WD'!D15</f>
        <v>59.830608287649461</v>
      </c>
      <c r="E128" s="22">
        <f>IF($J$2="East",(IF(AND($A69&gt;7,$A69&lt;24),HLOOKUP(E$29,$C$8:$N$10,2,FALSE),HLOOKUP(E$29,$C$8:$N$10,3,FALSE))),IF(AND($A69&gt;6,$A69&lt;23),HLOOKUP(E$29,$C$8:$N$10,2,FALSE),HLOOKUP(E$29,$C$8:$N$10,3,FALSE)))*'PX 99 + 00 WD'!E15</f>
        <v>59.836211925182837</v>
      </c>
      <c r="F128" s="22">
        <f>IF($J$2="East",(IF(AND($A69&gt;7,$A69&lt;24),HLOOKUP(F$29,$C$8:$N$10,2,FALSE),HLOOKUP(F$29,$C$8:$N$10,3,FALSE))),IF(AND($A69&gt;6,$A69&lt;23),HLOOKUP(F$29,$C$8:$N$10,2,FALSE),HLOOKUP(F$29,$C$8:$N$10,3,FALSE)))*'PX 99 + 00 WD'!F15</f>
        <v>85.972066831757999</v>
      </c>
      <c r="G128" s="22">
        <f>IF($J$2="East",(IF(AND($A69&gt;7,$A69&lt;24),HLOOKUP(G$29,$C$8:$N$10,2,FALSE),HLOOKUP(G$29,$C$8:$N$10,3,FALSE))),IF(AND($A69&gt;6,$A69&lt;23),HLOOKUP(G$29,$C$8:$N$10,2,FALSE),HLOOKUP(G$29,$C$8:$N$10,3,FALSE)))*'PX 99 + 00 WD'!G15</f>
        <v>80.253393539281987</v>
      </c>
      <c r="H128" s="22">
        <f>IF($J$2="East",(IF(AND($A69&gt;7,$A69&lt;24),HLOOKUP(H$29,$C$8:$N$10,2,FALSE),HLOOKUP(H$29,$C$8:$N$10,3,FALSE))),IF(AND($A69&gt;6,$A69&lt;23),HLOOKUP(H$29,$C$8:$N$10,2,FALSE),HLOOKUP(H$29,$C$8:$N$10,3,FALSE)))*'PX 99 + 00 WD'!H15</f>
        <v>74.156406965445399</v>
      </c>
      <c r="I128" s="22">
        <f>IF($J$2="East",(IF(AND($A69&gt;7,$A69&lt;24),HLOOKUP(I$29,$C$8:$N$10,2,FALSE),HLOOKUP(I$29,$C$8:$N$10,3,FALSE))),IF(AND($A69&gt;6,$A69&lt;23),HLOOKUP(I$29,$C$8:$N$10,2,FALSE),HLOOKUP(I$29,$C$8:$N$10,3,FALSE)))*'PX 99 + 00 WD'!I15</f>
        <v>68.900896120678368</v>
      </c>
      <c r="J128" s="22">
        <f>IF($J$2="East",(IF(AND($A69&gt;7,$A69&lt;24),HLOOKUP(J$29,$C$8:$N$10,2,FALSE),HLOOKUP(J$29,$C$8:$N$10,3,FALSE))),IF(AND($A69&gt;6,$A69&lt;23),HLOOKUP(J$29,$C$8:$N$10,2,FALSE),HLOOKUP(J$29,$C$8:$N$10,3,FALSE)))*'PX 99 + 00 WD'!J15</f>
        <v>83.129435117324761</v>
      </c>
      <c r="K128" s="22">
        <f>IF($J$2="East",(IF(AND($A69&gt;7,$A69&lt;24),HLOOKUP(K$29,$C$8:$N$10,2,FALSE),HLOOKUP(K$29,$C$8:$N$10,3,FALSE))),IF(AND($A69&gt;6,$A69&lt;23),HLOOKUP(K$29,$C$8:$N$10,2,FALSE),HLOOKUP(K$29,$C$8:$N$10,3,FALSE)))*'PX 99 + 00 WD'!K15</f>
        <v>81.45106192952575</v>
      </c>
      <c r="L128" s="22">
        <f>IF($J$2="East",(IF(AND($A69&gt;7,$A69&lt;24),HLOOKUP(L$29,$C$8:$N$10,2,FALSE),HLOOKUP(L$29,$C$8:$N$10,3,FALSE))),IF(AND($A69&gt;6,$A69&lt;23),HLOOKUP(L$29,$C$8:$N$10,2,FALSE),HLOOKUP(L$29,$C$8:$N$10,3,FALSE)))*'PX 99 + 00 WD'!L15</f>
        <v>74.855534271563059</v>
      </c>
      <c r="M128" s="22">
        <f>IF($J$2="East",(IF(AND($A69&gt;7,$A69&lt;24),HLOOKUP(M$29,$C$8:$N$10,2,FALSE),HLOOKUP(M$29,$C$8:$N$10,3,FALSE))),IF(AND($A69&gt;6,$A69&lt;23),HLOOKUP(M$29,$C$8:$N$10,2,FALSE),HLOOKUP(M$29,$C$8:$N$10,3,FALSE)))*'PX 99 + 00 WD'!M15</f>
        <v>77.601676970296026</v>
      </c>
      <c r="N128" s="22">
        <f>IF($J$2="East",(IF(AND($A69&gt;7,$A69&lt;24),HLOOKUP(N$29,$C$8:$N$10,2,FALSE),HLOOKUP(N$29,$C$8:$N$10,3,FALSE))),IF(AND($A69&gt;6,$A69&lt;23),HLOOKUP(N$29,$C$8:$N$10,2,FALSE),HLOOKUP(N$29,$C$8:$N$10,3,FALSE)))*'PX 99 + 00 WD'!N15</f>
        <v>79.727465351528323</v>
      </c>
    </row>
    <row r="129" spans="1:14" x14ac:dyDescent="0.25">
      <c r="A129" s="2">
        <v>11</v>
      </c>
      <c r="C129" s="22">
        <f>IF($J$2="East",(IF(AND($A70&gt;7,$A70&lt;24),HLOOKUP(C$29,$C$8:$N$10,2,FALSE),HLOOKUP(C$29,$C$8:$N$10,3,FALSE))),IF(AND($A70&gt;6,$A70&lt;23),HLOOKUP(C$29,$C$8:$N$10,2,FALSE),HLOOKUP(C$29,$C$8:$N$10,3,FALSE)))*'PX 99 + 00 WD'!C16</f>
        <v>79.930235216427576</v>
      </c>
      <c r="D129" s="22">
        <f>IF($J$2="East",(IF(AND($A70&gt;7,$A70&lt;24),HLOOKUP(D$29,$C$8:$N$10,2,FALSE),HLOOKUP(D$29,$C$8:$N$10,3,FALSE))),IF(AND($A70&gt;6,$A70&lt;23),HLOOKUP(D$29,$C$8:$N$10,2,FALSE),HLOOKUP(D$29,$C$8:$N$10,3,FALSE)))*'PX 99 + 00 WD'!D16</f>
        <v>59.827896765280933</v>
      </c>
      <c r="E129" s="22">
        <f>IF($J$2="East",(IF(AND($A70&gt;7,$A70&lt;24),HLOOKUP(E$29,$C$8:$N$10,2,FALSE),HLOOKUP(E$29,$C$8:$N$10,3,FALSE))),IF(AND($A70&gt;6,$A70&lt;23),HLOOKUP(E$29,$C$8:$N$10,2,FALSE),HLOOKUP(E$29,$C$8:$N$10,3,FALSE)))*'PX 99 + 00 WD'!E16</f>
        <v>60.813775474565816</v>
      </c>
      <c r="F129" s="22">
        <f>IF($J$2="East",(IF(AND($A70&gt;7,$A70&lt;24),HLOOKUP(F$29,$C$8:$N$10,2,FALSE),HLOOKUP(F$29,$C$8:$N$10,3,FALSE))),IF(AND($A70&gt;6,$A70&lt;23),HLOOKUP(F$29,$C$8:$N$10,2,FALSE),HLOOKUP(F$29,$C$8:$N$10,3,FALSE)))*'PX 99 + 00 WD'!F16</f>
        <v>89.360591971091708</v>
      </c>
      <c r="G129" s="22">
        <f>IF($J$2="East",(IF(AND($A70&gt;7,$A70&lt;24),HLOOKUP(G$29,$C$8:$N$10,2,FALSE),HLOOKUP(G$29,$C$8:$N$10,3,FALSE))),IF(AND($A70&gt;6,$A70&lt;23),HLOOKUP(G$29,$C$8:$N$10,2,FALSE),HLOOKUP(G$29,$C$8:$N$10,3,FALSE)))*'PX 99 + 00 WD'!G16</f>
        <v>89.658385053703</v>
      </c>
      <c r="H129" s="22">
        <f>IF($J$2="East",(IF(AND($A70&gt;7,$A70&lt;24),HLOOKUP(H$29,$C$8:$N$10,2,FALSE),HLOOKUP(H$29,$C$8:$N$10,3,FALSE))),IF(AND($A70&gt;6,$A70&lt;23),HLOOKUP(H$29,$C$8:$N$10,2,FALSE),HLOOKUP(H$29,$C$8:$N$10,3,FALSE)))*'PX 99 + 00 WD'!H16</f>
        <v>87.089461931014412</v>
      </c>
      <c r="I129" s="22">
        <f>IF($J$2="East",(IF(AND($A70&gt;7,$A70&lt;24),HLOOKUP(I$29,$C$8:$N$10,2,FALSE),HLOOKUP(I$29,$C$8:$N$10,3,FALSE))),IF(AND($A70&gt;6,$A70&lt;23),HLOOKUP(I$29,$C$8:$N$10,2,FALSE),HLOOKUP(I$29,$C$8:$N$10,3,FALSE)))*'PX 99 + 00 WD'!I16</f>
        <v>83.25196736463036</v>
      </c>
      <c r="J129" s="22">
        <f>IF($J$2="East",(IF(AND($A70&gt;7,$A70&lt;24),HLOOKUP(J$29,$C$8:$N$10,2,FALSE),HLOOKUP(J$29,$C$8:$N$10,3,FALSE))),IF(AND($A70&gt;6,$A70&lt;23),HLOOKUP(J$29,$C$8:$N$10,2,FALSE),HLOOKUP(J$29,$C$8:$N$10,3,FALSE)))*'PX 99 + 00 WD'!J16</f>
        <v>99.054764216311568</v>
      </c>
      <c r="K129" s="22">
        <f>IF($J$2="East",(IF(AND($A70&gt;7,$A70&lt;24),HLOOKUP(K$29,$C$8:$N$10,2,FALSE),HLOOKUP(K$29,$C$8:$N$10,3,FALSE))),IF(AND($A70&gt;6,$A70&lt;23),HLOOKUP(K$29,$C$8:$N$10,2,FALSE),HLOOKUP(K$29,$C$8:$N$10,3,FALSE)))*'PX 99 + 00 WD'!K16</f>
        <v>89.129421933267054</v>
      </c>
      <c r="L129" s="22">
        <f>IF($J$2="East",(IF(AND($A70&gt;7,$A70&lt;24),HLOOKUP(L$29,$C$8:$N$10,2,FALSE),HLOOKUP(L$29,$C$8:$N$10,3,FALSE))),IF(AND($A70&gt;6,$A70&lt;23),HLOOKUP(L$29,$C$8:$N$10,2,FALSE),HLOOKUP(L$29,$C$8:$N$10,3,FALSE)))*'PX 99 + 00 WD'!L16</f>
        <v>76.325706834561544</v>
      </c>
      <c r="M129" s="22">
        <f>IF($J$2="East",(IF(AND($A70&gt;7,$A70&lt;24),HLOOKUP(M$29,$C$8:$N$10,2,FALSE),HLOOKUP(M$29,$C$8:$N$10,3,FALSE))),IF(AND($A70&gt;6,$A70&lt;23),HLOOKUP(M$29,$C$8:$N$10,2,FALSE),HLOOKUP(M$29,$C$8:$N$10,3,FALSE)))*'PX 99 + 00 WD'!M16</f>
        <v>79.605786759599283</v>
      </c>
      <c r="N129" s="22">
        <f>IF($J$2="East",(IF(AND($A70&gt;7,$A70&lt;24),HLOOKUP(N$29,$C$8:$N$10,2,FALSE),HLOOKUP(N$29,$C$8:$N$10,3,FALSE))),IF(AND($A70&gt;6,$A70&lt;23),HLOOKUP(N$29,$C$8:$N$10,2,FALSE),HLOOKUP(N$29,$C$8:$N$10,3,FALSE)))*'PX 99 + 00 WD'!N16</f>
        <v>75.626051890245435</v>
      </c>
    </row>
    <row r="130" spans="1:14" x14ac:dyDescent="0.25">
      <c r="A130" s="2">
        <v>12</v>
      </c>
      <c r="C130" s="22">
        <f>IF($J$2="East",(IF(AND($A71&gt;7,$A71&lt;24),HLOOKUP(C$29,$C$8:$N$10,2,FALSE),HLOOKUP(C$29,$C$8:$N$10,3,FALSE))),IF(AND($A71&gt;6,$A71&lt;23),HLOOKUP(C$29,$C$8:$N$10,2,FALSE),HLOOKUP(C$29,$C$8:$N$10,3,FALSE)))*'PX 99 + 00 WD'!C17</f>
        <v>77.958041750093415</v>
      </c>
      <c r="D130" s="22">
        <f>IF($J$2="East",(IF(AND($A71&gt;7,$A71&lt;24),HLOOKUP(D$29,$C$8:$N$10,2,FALSE),HLOOKUP(D$29,$C$8:$N$10,3,FALSE))),IF(AND($A71&gt;6,$A71&lt;23),HLOOKUP(D$29,$C$8:$N$10,2,FALSE),HLOOKUP(D$29,$C$8:$N$10,3,FALSE)))*'PX 99 + 00 WD'!D17</f>
        <v>59.143900851480232</v>
      </c>
      <c r="E130" s="22">
        <f>IF($J$2="East",(IF(AND($A71&gt;7,$A71&lt;24),HLOOKUP(E$29,$C$8:$N$10,2,FALSE),HLOOKUP(E$29,$C$8:$N$10,3,FALSE))),IF(AND($A71&gt;6,$A71&lt;23),HLOOKUP(E$29,$C$8:$N$10,2,FALSE),HLOOKUP(E$29,$C$8:$N$10,3,FALSE)))*'PX 99 + 00 WD'!E17</f>
        <v>60.014386507378219</v>
      </c>
      <c r="F130" s="22">
        <f>IF($J$2="East",(IF(AND($A71&gt;7,$A71&lt;24),HLOOKUP(F$29,$C$8:$N$10,2,FALSE),HLOOKUP(F$29,$C$8:$N$10,3,FALSE))),IF(AND($A71&gt;6,$A71&lt;23),HLOOKUP(F$29,$C$8:$N$10,2,FALSE),HLOOKUP(F$29,$C$8:$N$10,3,FALSE)))*'PX 99 + 00 WD'!F17</f>
        <v>91.730229635310593</v>
      </c>
      <c r="G130" s="22">
        <f>IF($J$2="East",(IF(AND($A71&gt;7,$A71&lt;24),HLOOKUP(G$29,$C$8:$N$10,2,FALSE),HLOOKUP(G$29,$C$8:$N$10,3,FALSE))),IF(AND($A71&gt;6,$A71&lt;23),HLOOKUP(G$29,$C$8:$N$10,2,FALSE),HLOOKUP(G$29,$C$8:$N$10,3,FALSE)))*'PX 99 + 00 WD'!G17</f>
        <v>92.708804556827161</v>
      </c>
      <c r="H130" s="22">
        <f>IF($J$2="East",(IF(AND($A71&gt;7,$A71&lt;24),HLOOKUP(H$29,$C$8:$N$10,2,FALSE),HLOOKUP(H$29,$C$8:$N$10,3,FALSE))),IF(AND($A71&gt;6,$A71&lt;23),HLOOKUP(H$29,$C$8:$N$10,2,FALSE),HLOOKUP(H$29,$C$8:$N$10,3,FALSE)))*'PX 99 + 00 WD'!H17</f>
        <v>101.67146163675793</v>
      </c>
      <c r="I130" s="22">
        <f>IF($J$2="East",(IF(AND($A71&gt;7,$A71&lt;24),HLOOKUP(I$29,$C$8:$N$10,2,FALSE),HLOOKUP(I$29,$C$8:$N$10,3,FALSE))),IF(AND($A71&gt;6,$A71&lt;23),HLOOKUP(I$29,$C$8:$N$10,2,FALSE),HLOOKUP(I$29,$C$8:$N$10,3,FALSE)))*'PX 99 + 00 WD'!I17</f>
        <v>100.01008265484444</v>
      </c>
      <c r="J130" s="22">
        <f>IF($J$2="East",(IF(AND($A71&gt;7,$A71&lt;24),HLOOKUP(J$29,$C$8:$N$10,2,FALSE),HLOOKUP(J$29,$C$8:$N$10,3,FALSE))),IF(AND($A71&gt;6,$A71&lt;23),HLOOKUP(J$29,$C$8:$N$10,2,FALSE),HLOOKUP(J$29,$C$8:$N$10,3,FALSE)))*'PX 99 + 00 WD'!J17</f>
        <v>112.82950151335267</v>
      </c>
      <c r="K130" s="22">
        <f>IF($J$2="East",(IF(AND($A71&gt;7,$A71&lt;24),HLOOKUP(K$29,$C$8:$N$10,2,FALSE),HLOOKUP(K$29,$C$8:$N$10,3,FALSE))),IF(AND($A71&gt;6,$A71&lt;23),HLOOKUP(K$29,$C$8:$N$10,2,FALSE),HLOOKUP(K$29,$C$8:$N$10,3,FALSE)))*'PX 99 + 00 WD'!K17</f>
        <v>91.725588004787909</v>
      </c>
      <c r="L130" s="22">
        <f>IF($J$2="East",(IF(AND($A71&gt;7,$A71&lt;24),HLOOKUP(L$29,$C$8:$N$10,2,FALSE),HLOOKUP(L$29,$C$8:$N$10,3,FALSE))),IF(AND($A71&gt;6,$A71&lt;23),HLOOKUP(L$29,$C$8:$N$10,2,FALSE),HLOOKUP(L$29,$C$8:$N$10,3,FALSE)))*'PX 99 + 00 WD'!L17</f>
        <v>77.84205541957823</v>
      </c>
      <c r="M130" s="22">
        <f>IF($J$2="East",(IF(AND($A71&gt;7,$A71&lt;24),HLOOKUP(M$29,$C$8:$N$10,2,FALSE),HLOOKUP(M$29,$C$8:$N$10,3,FALSE))),IF(AND($A71&gt;6,$A71&lt;23),HLOOKUP(M$29,$C$8:$N$10,2,FALSE),HLOOKUP(M$29,$C$8:$N$10,3,FALSE)))*'PX 99 + 00 WD'!M17</f>
        <v>77.330231983354579</v>
      </c>
      <c r="N130" s="22">
        <f>IF($J$2="East",(IF(AND($A71&gt;7,$A71&lt;24),HLOOKUP(N$29,$C$8:$N$10,2,FALSE),HLOOKUP(N$29,$C$8:$N$10,3,FALSE))),IF(AND($A71&gt;6,$A71&lt;23),HLOOKUP(N$29,$C$8:$N$10,2,FALSE),HLOOKUP(N$29,$C$8:$N$10,3,FALSE)))*'PX 99 + 00 WD'!N17</f>
        <v>73.831408706836726</v>
      </c>
    </row>
    <row r="131" spans="1:14" x14ac:dyDescent="0.25">
      <c r="A131" s="2">
        <v>13</v>
      </c>
      <c r="C131" s="22">
        <f>IF($J$2="East",(IF(AND($A72&gt;7,$A72&lt;24),HLOOKUP(C$29,$C$8:$N$10,2,FALSE),HLOOKUP(C$29,$C$8:$N$10,3,FALSE))),IF(AND($A72&gt;6,$A72&lt;23),HLOOKUP(C$29,$C$8:$N$10,2,FALSE),HLOOKUP(C$29,$C$8:$N$10,3,FALSE)))*'PX 99 + 00 WD'!C18</f>
        <v>76.814140476681089</v>
      </c>
      <c r="D131" s="22">
        <f>IF($J$2="East",(IF(AND($A72&gt;7,$A72&lt;24),HLOOKUP(D$29,$C$8:$N$10,2,FALSE),HLOOKUP(D$29,$C$8:$N$10,3,FALSE))),IF(AND($A72&gt;6,$A72&lt;23),HLOOKUP(D$29,$C$8:$N$10,2,FALSE),HLOOKUP(D$29,$C$8:$N$10,3,FALSE)))*'PX 99 + 00 WD'!D18</f>
        <v>58.677882175653671</v>
      </c>
      <c r="E131" s="22">
        <f>IF($J$2="East",(IF(AND($A72&gt;7,$A72&lt;24),HLOOKUP(E$29,$C$8:$N$10,2,FALSE),HLOOKUP(E$29,$C$8:$N$10,3,FALSE))),IF(AND($A72&gt;6,$A72&lt;23),HLOOKUP(E$29,$C$8:$N$10,2,FALSE),HLOOKUP(E$29,$C$8:$N$10,3,FALSE)))*'PX 99 + 00 WD'!E18</f>
        <v>59.528374482165781</v>
      </c>
      <c r="F131" s="22">
        <f>IF($J$2="East",(IF(AND($A72&gt;7,$A72&lt;24),HLOOKUP(F$29,$C$8:$N$10,2,FALSE),HLOOKUP(F$29,$C$8:$N$10,3,FALSE))),IF(AND($A72&gt;6,$A72&lt;23),HLOOKUP(F$29,$C$8:$N$10,2,FALSE),HLOOKUP(F$29,$C$8:$N$10,3,FALSE)))*'PX 99 + 00 WD'!F18</f>
        <v>93.613656734044142</v>
      </c>
      <c r="G131" s="22">
        <f>IF($J$2="East",(IF(AND($A72&gt;7,$A72&lt;24),HLOOKUP(G$29,$C$8:$N$10,2,FALSE),HLOOKUP(G$29,$C$8:$N$10,3,FALSE))),IF(AND($A72&gt;6,$A72&lt;23),HLOOKUP(G$29,$C$8:$N$10,2,FALSE),HLOOKUP(G$29,$C$8:$N$10,3,FALSE)))*'PX 99 + 00 WD'!G18</f>
        <v>97.063899384727762</v>
      </c>
      <c r="H131" s="22">
        <f>IF($J$2="East",(IF(AND($A72&gt;7,$A72&lt;24),HLOOKUP(H$29,$C$8:$N$10,2,FALSE),HLOOKUP(H$29,$C$8:$N$10,3,FALSE))),IF(AND($A72&gt;6,$A72&lt;23),HLOOKUP(H$29,$C$8:$N$10,2,FALSE),HLOOKUP(H$29,$C$8:$N$10,3,FALSE)))*'PX 99 + 00 WD'!H18</f>
        <v>114.895420183939</v>
      </c>
      <c r="I131" s="22">
        <f>IF($J$2="East",(IF(AND($A72&gt;7,$A72&lt;24),HLOOKUP(I$29,$C$8:$N$10,2,FALSE),HLOOKUP(I$29,$C$8:$N$10,3,FALSE))),IF(AND($A72&gt;6,$A72&lt;23),HLOOKUP(I$29,$C$8:$N$10,2,FALSE),HLOOKUP(I$29,$C$8:$N$10,3,FALSE)))*'PX 99 + 00 WD'!I18</f>
        <v>115.35469284322213</v>
      </c>
      <c r="J131" s="22">
        <f>IF($J$2="East",(IF(AND($A72&gt;7,$A72&lt;24),HLOOKUP(J$29,$C$8:$N$10,2,FALSE),HLOOKUP(J$29,$C$8:$N$10,3,FALSE))),IF(AND($A72&gt;6,$A72&lt;23),HLOOKUP(J$29,$C$8:$N$10,2,FALSE),HLOOKUP(J$29,$C$8:$N$10,3,FALSE)))*'PX 99 + 00 WD'!J18</f>
        <v>117.4407666877165</v>
      </c>
      <c r="K131" s="22">
        <f>IF($J$2="East",(IF(AND($A72&gt;7,$A72&lt;24),HLOOKUP(K$29,$C$8:$N$10,2,FALSE),HLOOKUP(K$29,$C$8:$N$10,3,FALSE))),IF(AND($A72&gt;6,$A72&lt;23),HLOOKUP(K$29,$C$8:$N$10,2,FALSE),HLOOKUP(K$29,$C$8:$N$10,3,FALSE)))*'PX 99 + 00 WD'!K18</f>
        <v>95.699252449215621</v>
      </c>
      <c r="L131" s="22">
        <f>IF($J$2="East",(IF(AND($A72&gt;7,$A72&lt;24),HLOOKUP(L$29,$C$8:$N$10,2,FALSE),HLOOKUP(L$29,$C$8:$N$10,3,FALSE))),IF(AND($A72&gt;6,$A72&lt;23),HLOOKUP(L$29,$C$8:$N$10,2,FALSE),HLOOKUP(L$29,$C$8:$N$10,3,FALSE)))*'PX 99 + 00 WD'!L18</f>
        <v>79.731329525686391</v>
      </c>
      <c r="M131" s="22">
        <f>IF($J$2="East",(IF(AND($A72&gt;7,$A72&lt;24),HLOOKUP(M$29,$C$8:$N$10,2,FALSE),HLOOKUP(M$29,$C$8:$N$10,3,FALSE))),IF(AND($A72&gt;6,$A72&lt;23),HLOOKUP(M$29,$C$8:$N$10,2,FALSE),HLOOKUP(M$29,$C$8:$N$10,3,FALSE)))*'PX 99 + 00 WD'!M18</f>
        <v>75.604081489137656</v>
      </c>
      <c r="N131" s="22">
        <f>IF($J$2="East",(IF(AND($A72&gt;7,$A72&lt;24),HLOOKUP(N$29,$C$8:$N$10,2,FALSE),HLOOKUP(N$29,$C$8:$N$10,3,FALSE))),IF(AND($A72&gt;6,$A72&lt;23),HLOOKUP(N$29,$C$8:$N$10,2,FALSE),HLOOKUP(N$29,$C$8:$N$10,3,FALSE)))*'PX 99 + 00 WD'!N18</f>
        <v>72.947683923833495</v>
      </c>
    </row>
    <row r="132" spans="1:14" x14ac:dyDescent="0.25">
      <c r="A132" s="2">
        <v>14</v>
      </c>
      <c r="C132" s="22">
        <f>IF($J$2="East",(IF(AND($A73&gt;7,$A73&lt;24),HLOOKUP(C$29,$C$8:$N$10,2,FALSE),HLOOKUP(C$29,$C$8:$N$10,3,FALSE))),IF(AND($A73&gt;6,$A73&lt;23),HLOOKUP(C$29,$C$8:$N$10,2,FALSE),HLOOKUP(C$29,$C$8:$N$10,3,FALSE)))*'PX 99 + 00 WD'!C19</f>
        <v>75.62305443841899</v>
      </c>
      <c r="D132" s="22">
        <f>IF($J$2="East",(IF(AND($A73&gt;7,$A73&lt;24),HLOOKUP(D$29,$C$8:$N$10,2,FALSE),HLOOKUP(D$29,$C$8:$N$10,3,FALSE))),IF(AND($A73&gt;6,$A73&lt;23),HLOOKUP(D$29,$C$8:$N$10,2,FALSE),HLOOKUP(D$29,$C$8:$N$10,3,FALSE)))*'PX 99 + 00 WD'!D19</f>
        <v>58.036207835552084</v>
      </c>
      <c r="E132" s="22">
        <f>IF($J$2="East",(IF(AND($A73&gt;7,$A73&lt;24),HLOOKUP(E$29,$C$8:$N$10,2,FALSE),HLOOKUP(E$29,$C$8:$N$10,3,FALSE))),IF(AND($A73&gt;6,$A73&lt;23),HLOOKUP(E$29,$C$8:$N$10,2,FALSE),HLOOKUP(E$29,$C$8:$N$10,3,FALSE)))*'PX 99 + 00 WD'!E19</f>
        <v>59.066660638566802</v>
      </c>
      <c r="F132" s="22">
        <f>IF($J$2="East",(IF(AND($A73&gt;7,$A73&lt;24),HLOOKUP(F$29,$C$8:$N$10,2,FALSE),HLOOKUP(F$29,$C$8:$N$10,3,FALSE))),IF(AND($A73&gt;6,$A73&lt;23),HLOOKUP(F$29,$C$8:$N$10,2,FALSE),HLOOKUP(F$29,$C$8:$N$10,3,FALSE)))*'PX 99 + 00 WD'!F19</f>
        <v>97.152905319669898</v>
      </c>
      <c r="G132" s="22">
        <f>IF($J$2="East",(IF(AND($A73&gt;7,$A73&lt;24),HLOOKUP(G$29,$C$8:$N$10,2,FALSE),HLOOKUP(G$29,$C$8:$N$10,3,FALSE))),IF(AND($A73&gt;6,$A73&lt;23),HLOOKUP(G$29,$C$8:$N$10,2,FALSE),HLOOKUP(G$29,$C$8:$N$10,3,FALSE)))*'PX 99 + 00 WD'!G19</f>
        <v>105.54513010508485</v>
      </c>
      <c r="H132" s="22">
        <f>IF($J$2="East",(IF(AND($A73&gt;7,$A73&lt;24),HLOOKUP(H$29,$C$8:$N$10,2,FALSE),HLOOKUP(H$29,$C$8:$N$10,3,FALSE))),IF(AND($A73&gt;6,$A73&lt;23),HLOOKUP(H$29,$C$8:$N$10,2,FALSE),HLOOKUP(H$29,$C$8:$N$10,3,FALSE)))*'PX 99 + 00 WD'!H19</f>
        <v>129.29484041429842</v>
      </c>
      <c r="I132" s="22">
        <f>IF($J$2="East",(IF(AND($A73&gt;7,$A73&lt;24),HLOOKUP(I$29,$C$8:$N$10,2,FALSE),HLOOKUP(I$29,$C$8:$N$10,3,FALSE))),IF(AND($A73&gt;6,$A73&lt;23),HLOOKUP(I$29,$C$8:$N$10,2,FALSE),HLOOKUP(I$29,$C$8:$N$10,3,FALSE)))*'PX 99 + 00 WD'!I19</f>
        <v>133.71095818030835</v>
      </c>
      <c r="J132" s="22">
        <f>IF($J$2="East",(IF(AND($A73&gt;7,$A73&lt;24),HLOOKUP(J$29,$C$8:$N$10,2,FALSE),HLOOKUP(J$29,$C$8:$N$10,3,FALSE))),IF(AND($A73&gt;6,$A73&lt;23),HLOOKUP(J$29,$C$8:$N$10,2,FALSE),HLOOKUP(J$29,$C$8:$N$10,3,FALSE)))*'PX 99 + 00 WD'!J19</f>
        <v>132.68425046428902</v>
      </c>
      <c r="K132" s="22">
        <f>IF($J$2="East",(IF(AND($A73&gt;7,$A73&lt;24),HLOOKUP(K$29,$C$8:$N$10,2,FALSE),HLOOKUP(K$29,$C$8:$N$10,3,FALSE))),IF(AND($A73&gt;6,$A73&lt;23),HLOOKUP(K$29,$C$8:$N$10,2,FALSE),HLOOKUP(K$29,$C$8:$N$10,3,FALSE)))*'PX 99 + 00 WD'!K19</f>
        <v>99.378438597651765</v>
      </c>
      <c r="L132" s="22">
        <f>IF($J$2="East",(IF(AND($A73&gt;7,$A73&lt;24),HLOOKUP(L$29,$C$8:$N$10,2,FALSE),HLOOKUP(L$29,$C$8:$N$10,3,FALSE))),IF(AND($A73&gt;6,$A73&lt;23),HLOOKUP(L$29,$C$8:$N$10,2,FALSE),HLOOKUP(L$29,$C$8:$N$10,3,FALSE)))*'PX 99 + 00 WD'!L19</f>
        <v>83.764337297924016</v>
      </c>
      <c r="M132" s="22">
        <f>IF($J$2="East",(IF(AND($A73&gt;7,$A73&lt;24),HLOOKUP(M$29,$C$8:$N$10,2,FALSE),HLOOKUP(M$29,$C$8:$N$10,3,FALSE))),IF(AND($A73&gt;6,$A73&lt;23),HLOOKUP(M$29,$C$8:$N$10,2,FALSE),HLOOKUP(M$29,$C$8:$N$10,3,FALSE)))*'PX 99 + 00 WD'!M19</f>
        <v>75.81939659206148</v>
      </c>
      <c r="N132" s="22">
        <f>IF($J$2="East",(IF(AND($A73&gt;7,$A73&lt;24),HLOOKUP(N$29,$C$8:$N$10,2,FALSE),HLOOKUP(N$29,$C$8:$N$10,3,FALSE))),IF(AND($A73&gt;6,$A73&lt;23),HLOOKUP(N$29,$C$8:$N$10,2,FALSE),HLOOKUP(N$29,$C$8:$N$10,3,FALSE)))*'PX 99 + 00 WD'!N19</f>
        <v>72.122831140267053</v>
      </c>
    </row>
    <row r="133" spans="1:14" x14ac:dyDescent="0.25">
      <c r="A133" s="2">
        <v>15</v>
      </c>
      <c r="C133" s="22">
        <f>IF($J$2="East",(IF(AND($A74&gt;7,$A74&lt;24),HLOOKUP(C$29,$C$8:$N$10,2,FALSE),HLOOKUP(C$29,$C$8:$N$10,3,FALSE))),IF(AND($A74&gt;6,$A74&lt;23),HLOOKUP(C$29,$C$8:$N$10,2,FALSE),HLOOKUP(C$29,$C$8:$N$10,3,FALSE)))*'PX 99 + 00 WD'!C20</f>
        <v>73.809781363036365</v>
      </c>
      <c r="D133" s="22">
        <f>IF($J$2="East",(IF(AND($A74&gt;7,$A74&lt;24),HLOOKUP(D$29,$C$8:$N$10,2,FALSE),HLOOKUP(D$29,$C$8:$N$10,3,FALSE))),IF(AND($A74&gt;6,$A74&lt;23),HLOOKUP(D$29,$C$8:$N$10,2,FALSE),HLOOKUP(D$29,$C$8:$N$10,3,FALSE)))*'PX 99 + 00 WD'!D20</f>
        <v>57.051136342673296</v>
      </c>
      <c r="E133" s="22">
        <f>IF($J$2="East",(IF(AND($A74&gt;7,$A74&lt;24),HLOOKUP(E$29,$C$8:$N$10,2,FALSE),HLOOKUP(E$29,$C$8:$N$10,3,FALSE))),IF(AND($A74&gt;6,$A74&lt;23),HLOOKUP(E$29,$C$8:$N$10,2,FALSE),HLOOKUP(E$29,$C$8:$N$10,3,FALSE)))*'PX 99 + 00 WD'!E20</f>
        <v>57.872271022418893</v>
      </c>
      <c r="F133" s="22">
        <f>IF($J$2="East",(IF(AND($A74&gt;7,$A74&lt;24),HLOOKUP(F$29,$C$8:$N$10,2,FALSE),HLOOKUP(F$29,$C$8:$N$10,3,FALSE))),IF(AND($A74&gt;6,$A74&lt;23),HLOOKUP(F$29,$C$8:$N$10,2,FALSE),HLOOKUP(F$29,$C$8:$N$10,3,FALSE)))*'PX 99 + 00 WD'!F20</f>
        <v>95.904827257080782</v>
      </c>
      <c r="G133" s="22">
        <f>IF($J$2="East",(IF(AND($A74&gt;7,$A74&lt;24),HLOOKUP(G$29,$C$8:$N$10,2,FALSE),HLOOKUP(G$29,$C$8:$N$10,3,FALSE))),IF(AND($A74&gt;6,$A74&lt;23),HLOOKUP(G$29,$C$8:$N$10,2,FALSE),HLOOKUP(G$29,$C$8:$N$10,3,FALSE)))*'PX 99 + 00 WD'!G20</f>
        <v>108.2607330465524</v>
      </c>
      <c r="H133" s="22">
        <f>IF($J$2="East",(IF(AND($A74&gt;7,$A74&lt;24),HLOOKUP(H$29,$C$8:$N$10,2,FALSE),HLOOKUP(H$29,$C$8:$N$10,3,FALSE))),IF(AND($A74&gt;6,$A74&lt;23),HLOOKUP(H$29,$C$8:$N$10,2,FALSE),HLOOKUP(H$29,$C$8:$N$10,3,FALSE)))*'PX 99 + 00 WD'!H20</f>
        <v>140.19780791704989</v>
      </c>
      <c r="I133" s="22">
        <f>IF($J$2="East",(IF(AND($A74&gt;7,$A74&lt;24),HLOOKUP(I$29,$C$8:$N$10,2,FALSE),HLOOKUP(I$29,$C$8:$N$10,3,FALSE))),IF(AND($A74&gt;6,$A74&lt;23),HLOOKUP(I$29,$C$8:$N$10,2,FALSE),HLOOKUP(I$29,$C$8:$N$10,3,FALSE)))*'PX 99 + 00 WD'!I20</f>
        <v>142.98297604147172</v>
      </c>
      <c r="J133" s="22">
        <f>IF($J$2="East",(IF(AND($A74&gt;7,$A74&lt;24),HLOOKUP(J$29,$C$8:$N$10,2,FALSE),HLOOKUP(J$29,$C$8:$N$10,3,FALSE))),IF(AND($A74&gt;6,$A74&lt;23),HLOOKUP(J$29,$C$8:$N$10,2,FALSE),HLOOKUP(J$29,$C$8:$N$10,3,FALSE)))*'PX 99 + 00 WD'!J20</f>
        <v>148.05031773342384</v>
      </c>
      <c r="K133" s="22">
        <f>IF($J$2="East",(IF(AND($A74&gt;7,$A74&lt;24),HLOOKUP(K$29,$C$8:$N$10,2,FALSE),HLOOKUP(K$29,$C$8:$N$10,3,FALSE))),IF(AND($A74&gt;6,$A74&lt;23),HLOOKUP(K$29,$C$8:$N$10,2,FALSE),HLOOKUP(K$29,$C$8:$N$10,3,FALSE)))*'PX 99 + 00 WD'!K20</f>
        <v>102.84249110199079</v>
      </c>
      <c r="L133" s="22">
        <f>IF($J$2="East",(IF(AND($A74&gt;7,$A74&lt;24),HLOOKUP(L$29,$C$8:$N$10,2,FALSE),HLOOKUP(L$29,$C$8:$N$10,3,FALSE))),IF(AND($A74&gt;6,$A74&lt;23),HLOOKUP(L$29,$C$8:$N$10,2,FALSE),HLOOKUP(L$29,$C$8:$N$10,3,FALSE)))*'PX 99 + 00 WD'!L20</f>
        <v>87.031435339698618</v>
      </c>
      <c r="M133" s="22">
        <f>IF($J$2="East",(IF(AND($A74&gt;7,$A74&lt;24),HLOOKUP(M$29,$C$8:$N$10,2,FALSE),HLOOKUP(M$29,$C$8:$N$10,3,FALSE))),IF(AND($A74&gt;6,$A74&lt;23),HLOOKUP(M$29,$C$8:$N$10,2,FALSE),HLOOKUP(M$29,$C$8:$N$10,3,FALSE)))*'PX 99 + 00 WD'!M20</f>
        <v>73.605193951035346</v>
      </c>
      <c r="N133" s="22">
        <f>IF($J$2="East",(IF(AND($A74&gt;7,$A74&lt;24),HLOOKUP(N$29,$C$8:$N$10,2,FALSE),HLOOKUP(N$29,$C$8:$N$10,3,FALSE))),IF(AND($A74&gt;6,$A74&lt;23),HLOOKUP(N$29,$C$8:$N$10,2,FALSE),HLOOKUP(N$29,$C$8:$N$10,3,FALSE)))*'PX 99 + 00 WD'!N20</f>
        <v>70.530695037759415</v>
      </c>
    </row>
    <row r="134" spans="1:14" x14ac:dyDescent="0.25">
      <c r="A134" s="2">
        <v>16</v>
      </c>
      <c r="C134" s="22">
        <f>IF($J$2="East",(IF(AND($A75&gt;7,$A75&lt;24),HLOOKUP(C$29,$C$8:$N$10,2,FALSE),HLOOKUP(C$29,$C$8:$N$10,3,FALSE))),IF(AND($A75&gt;6,$A75&lt;23),HLOOKUP(C$29,$C$8:$N$10,2,FALSE),HLOOKUP(C$29,$C$8:$N$10,3,FALSE)))*'PX 99 + 00 WD'!C21</f>
        <v>72.266391142413397</v>
      </c>
      <c r="D134" s="22">
        <f>IF($J$2="East",(IF(AND($A75&gt;7,$A75&lt;24),HLOOKUP(D$29,$C$8:$N$10,2,FALSE),HLOOKUP(D$29,$C$8:$N$10,3,FALSE))),IF(AND($A75&gt;6,$A75&lt;23),HLOOKUP(D$29,$C$8:$N$10,2,FALSE),HLOOKUP(D$29,$C$8:$N$10,3,FALSE)))*'PX 99 + 00 WD'!D21</f>
        <v>56.260893094379988</v>
      </c>
      <c r="E134" s="22">
        <f>IF($J$2="East",(IF(AND($A75&gt;7,$A75&lt;24),HLOOKUP(E$29,$C$8:$N$10,2,FALSE),HLOOKUP(E$29,$C$8:$N$10,3,FALSE))),IF(AND($A75&gt;6,$A75&lt;23),HLOOKUP(E$29,$C$8:$N$10,2,FALSE),HLOOKUP(E$29,$C$8:$N$10,3,FALSE)))*'PX 99 + 00 WD'!E21</f>
        <v>56.904369373024565</v>
      </c>
      <c r="F134" s="22">
        <f>IF($J$2="East",(IF(AND($A75&gt;7,$A75&lt;24),HLOOKUP(F$29,$C$8:$N$10,2,FALSE),HLOOKUP(F$29,$C$8:$N$10,3,FALSE))),IF(AND($A75&gt;6,$A75&lt;23),HLOOKUP(F$29,$C$8:$N$10,2,FALSE),HLOOKUP(F$29,$C$8:$N$10,3,FALSE)))*'PX 99 + 00 WD'!F21</f>
        <v>94.15662358466318</v>
      </c>
      <c r="G134" s="22">
        <f>IF($J$2="East",(IF(AND($A75&gt;7,$A75&lt;24),HLOOKUP(G$29,$C$8:$N$10,2,FALSE),HLOOKUP(G$29,$C$8:$N$10,3,FALSE))),IF(AND($A75&gt;6,$A75&lt;23),HLOOKUP(G$29,$C$8:$N$10,2,FALSE),HLOOKUP(G$29,$C$8:$N$10,3,FALSE)))*'PX 99 + 00 WD'!G21</f>
        <v>114.5441460085658</v>
      </c>
      <c r="H134" s="22">
        <f>IF($J$2="East",(IF(AND($A75&gt;7,$A75&lt;24),HLOOKUP(H$29,$C$8:$N$10,2,FALSE),HLOOKUP(H$29,$C$8:$N$10,3,FALSE))),IF(AND($A75&gt;6,$A75&lt;23),HLOOKUP(H$29,$C$8:$N$10,2,FALSE),HLOOKUP(H$29,$C$8:$N$10,3,FALSE)))*'PX 99 + 00 WD'!H21</f>
        <v>146.53673707595127</v>
      </c>
      <c r="I134" s="22">
        <f>IF($J$2="East",(IF(AND($A75&gt;7,$A75&lt;24),HLOOKUP(I$29,$C$8:$N$10,2,FALSE),HLOOKUP(I$29,$C$8:$N$10,3,FALSE))),IF(AND($A75&gt;6,$A75&lt;23),HLOOKUP(I$29,$C$8:$N$10,2,FALSE),HLOOKUP(I$29,$C$8:$N$10,3,FALSE)))*'PX 99 + 00 WD'!I21</f>
        <v>149.5764684144612</v>
      </c>
      <c r="J134" s="22">
        <f>IF($J$2="East",(IF(AND($A75&gt;7,$A75&lt;24),HLOOKUP(J$29,$C$8:$N$10,2,FALSE),HLOOKUP(J$29,$C$8:$N$10,3,FALSE))),IF(AND($A75&gt;6,$A75&lt;23),HLOOKUP(J$29,$C$8:$N$10,2,FALSE),HLOOKUP(J$29,$C$8:$N$10,3,FALSE)))*'PX 99 + 00 WD'!J21</f>
        <v>156.0523957285092</v>
      </c>
      <c r="K134" s="22">
        <f>IF($J$2="East",(IF(AND($A75&gt;7,$A75&lt;24),HLOOKUP(K$29,$C$8:$N$10,2,FALSE),HLOOKUP(K$29,$C$8:$N$10,3,FALSE))),IF(AND($A75&gt;6,$A75&lt;23),HLOOKUP(K$29,$C$8:$N$10,2,FALSE),HLOOKUP(K$29,$C$8:$N$10,3,FALSE)))*'PX 99 + 00 WD'!K21</f>
        <v>104.16948525245233</v>
      </c>
      <c r="L134" s="22">
        <f>IF($J$2="East",(IF(AND($A75&gt;7,$A75&lt;24),HLOOKUP(L$29,$C$8:$N$10,2,FALSE),HLOOKUP(L$29,$C$8:$N$10,3,FALSE))),IF(AND($A75&gt;6,$A75&lt;23),HLOOKUP(L$29,$C$8:$N$10,2,FALSE),HLOOKUP(L$29,$C$8:$N$10,3,FALSE)))*'PX 99 + 00 WD'!L21</f>
        <v>88.548567486046309</v>
      </c>
      <c r="M134" s="22">
        <f>IF($J$2="East",(IF(AND($A75&gt;7,$A75&lt;24),HLOOKUP(M$29,$C$8:$N$10,2,FALSE),HLOOKUP(M$29,$C$8:$N$10,3,FALSE))),IF(AND($A75&gt;6,$A75&lt;23),HLOOKUP(M$29,$C$8:$N$10,2,FALSE),HLOOKUP(M$29,$C$8:$N$10,3,FALSE)))*'PX 99 + 00 WD'!M21</f>
        <v>73.673690301729152</v>
      </c>
      <c r="N134" s="22">
        <f>IF($J$2="East",(IF(AND($A75&gt;7,$A75&lt;24),HLOOKUP(N$29,$C$8:$N$10,2,FALSE),HLOOKUP(N$29,$C$8:$N$10,3,FALSE))),IF(AND($A75&gt;6,$A75&lt;23),HLOOKUP(N$29,$C$8:$N$10,2,FALSE),HLOOKUP(N$29,$C$8:$N$10,3,FALSE)))*'PX 99 + 00 WD'!N21</f>
        <v>69.522196582628766</v>
      </c>
    </row>
    <row r="135" spans="1:14" x14ac:dyDescent="0.25">
      <c r="A135" s="2">
        <v>17</v>
      </c>
      <c r="C135" s="22">
        <f>IF($J$2="East",(IF(AND($A76&gt;7,$A76&lt;24),HLOOKUP(C$29,$C$8:$N$10,2,FALSE),HLOOKUP(C$29,$C$8:$N$10,3,FALSE))),IF(AND($A76&gt;6,$A76&lt;23),HLOOKUP(C$29,$C$8:$N$10,2,FALSE),HLOOKUP(C$29,$C$8:$N$10,3,FALSE)))*'PX 99 + 00 WD'!C22</f>
        <v>76.674202725442072</v>
      </c>
      <c r="D135" s="22">
        <f>IF($J$2="East",(IF(AND($A76&gt;7,$A76&lt;24),HLOOKUP(D$29,$C$8:$N$10,2,FALSE),HLOOKUP(D$29,$C$8:$N$10,3,FALSE))),IF(AND($A76&gt;6,$A76&lt;23),HLOOKUP(D$29,$C$8:$N$10,2,FALSE),HLOOKUP(D$29,$C$8:$N$10,3,FALSE)))*'PX 99 + 00 WD'!D22</f>
        <v>57.051742752091407</v>
      </c>
      <c r="E135" s="22">
        <f>IF($J$2="East",(IF(AND($A76&gt;7,$A76&lt;24),HLOOKUP(E$29,$C$8:$N$10,2,FALSE),HLOOKUP(E$29,$C$8:$N$10,3,FALSE))),IF(AND($A76&gt;6,$A76&lt;23),HLOOKUP(E$29,$C$8:$N$10,2,FALSE),HLOOKUP(E$29,$C$8:$N$10,3,FALSE)))*'PX 99 + 00 WD'!E22</f>
        <v>56.42040587668199</v>
      </c>
      <c r="F135" s="22">
        <f>IF($J$2="East",(IF(AND($A76&gt;7,$A76&lt;24),HLOOKUP(F$29,$C$8:$N$10,2,FALSE),HLOOKUP(F$29,$C$8:$N$10,3,FALSE))),IF(AND($A76&gt;6,$A76&lt;23),HLOOKUP(F$29,$C$8:$N$10,2,FALSE),HLOOKUP(F$29,$C$8:$N$10,3,FALSE)))*'PX 99 + 00 WD'!F22</f>
        <v>89.81657707874794</v>
      </c>
      <c r="G135" s="22">
        <f>IF($J$2="East",(IF(AND($A76&gt;7,$A76&lt;24),HLOOKUP(G$29,$C$8:$N$10,2,FALSE),HLOOKUP(G$29,$C$8:$N$10,3,FALSE))),IF(AND($A76&gt;6,$A76&lt;23),HLOOKUP(G$29,$C$8:$N$10,2,FALSE),HLOOKUP(G$29,$C$8:$N$10,3,FALSE)))*'PX 99 + 00 WD'!G22</f>
        <v>103.08140651552621</v>
      </c>
      <c r="H135" s="22">
        <f>IF($J$2="East",(IF(AND($A76&gt;7,$A76&lt;24),HLOOKUP(H$29,$C$8:$N$10,2,FALSE),HLOOKUP(H$29,$C$8:$N$10,3,FALSE))),IF(AND($A76&gt;6,$A76&lt;23),HLOOKUP(H$29,$C$8:$N$10,2,FALSE),HLOOKUP(H$29,$C$8:$N$10,3,FALSE)))*'PX 99 + 00 WD'!H22</f>
        <v>142.59329248115361</v>
      </c>
      <c r="I135" s="22">
        <f>IF($J$2="East",(IF(AND($A76&gt;7,$A76&lt;24),HLOOKUP(I$29,$C$8:$N$10,2,FALSE),HLOOKUP(I$29,$C$8:$N$10,3,FALSE))),IF(AND($A76&gt;6,$A76&lt;23),HLOOKUP(I$29,$C$8:$N$10,2,FALSE),HLOOKUP(I$29,$C$8:$N$10,3,FALSE)))*'PX 99 + 00 WD'!I22</f>
        <v>146.67949492549727</v>
      </c>
      <c r="J135" s="22">
        <f>IF($J$2="East",(IF(AND($A76&gt;7,$A76&lt;24),HLOOKUP(J$29,$C$8:$N$10,2,FALSE),HLOOKUP(J$29,$C$8:$N$10,3,FALSE))),IF(AND($A76&gt;6,$A76&lt;23),HLOOKUP(J$29,$C$8:$N$10,2,FALSE),HLOOKUP(J$29,$C$8:$N$10,3,FALSE)))*'PX 99 + 00 WD'!J22</f>
        <v>153.17988941873094</v>
      </c>
      <c r="K135" s="22">
        <f>IF($J$2="East",(IF(AND($A76&gt;7,$A76&lt;24),HLOOKUP(K$29,$C$8:$N$10,2,FALSE),HLOOKUP(K$29,$C$8:$N$10,3,FALSE))),IF(AND($A76&gt;6,$A76&lt;23),HLOOKUP(K$29,$C$8:$N$10,2,FALSE),HLOOKUP(K$29,$C$8:$N$10,3,FALSE)))*'PX 99 + 00 WD'!K22</f>
        <v>101.72041169002283</v>
      </c>
      <c r="L135" s="22">
        <f>IF($J$2="East",(IF(AND($A76&gt;7,$A76&lt;24),HLOOKUP(L$29,$C$8:$N$10,2,FALSE),HLOOKUP(L$29,$C$8:$N$10,3,FALSE))),IF(AND($A76&gt;6,$A76&lt;23),HLOOKUP(L$29,$C$8:$N$10,2,FALSE),HLOOKUP(L$29,$C$8:$N$10,3,FALSE)))*'PX 99 + 00 WD'!L22</f>
        <v>86.308526902485994</v>
      </c>
      <c r="M135" s="22">
        <f>IF($J$2="East",(IF(AND($A76&gt;7,$A76&lt;24),HLOOKUP(M$29,$C$8:$N$10,2,FALSE),HLOOKUP(M$29,$C$8:$N$10,3,FALSE))),IF(AND($A76&gt;6,$A76&lt;23),HLOOKUP(M$29,$C$8:$N$10,2,FALSE),HLOOKUP(M$29,$C$8:$N$10,3,FALSE)))*'PX 99 + 00 WD'!M22</f>
        <v>79.891387853943655</v>
      </c>
      <c r="N135" s="22">
        <f>IF($J$2="East",(IF(AND($A76&gt;7,$A76&lt;24),HLOOKUP(N$29,$C$8:$N$10,2,FALSE),HLOOKUP(N$29,$C$8:$N$10,3,FALSE))),IF(AND($A76&gt;6,$A76&lt;23),HLOOKUP(N$29,$C$8:$N$10,2,FALSE),HLOOKUP(N$29,$C$8:$N$10,3,FALSE)))*'PX 99 + 00 WD'!N22</f>
        <v>79.200094373974139</v>
      </c>
    </row>
    <row r="136" spans="1:14" x14ac:dyDescent="0.25">
      <c r="A136" s="2">
        <v>18</v>
      </c>
      <c r="C136" s="22">
        <f>IF($J$2="East",(IF(AND($A77&gt;7,$A77&lt;24),HLOOKUP(C$29,$C$8:$N$10,2,FALSE),HLOOKUP(C$29,$C$8:$N$10,3,FALSE))),IF(AND($A77&gt;6,$A77&lt;23),HLOOKUP(C$29,$C$8:$N$10,2,FALSE),HLOOKUP(C$29,$C$8:$N$10,3,FALSE)))*'PX 99 + 00 WD'!C23</f>
        <v>94.329506371023015</v>
      </c>
      <c r="D136" s="22">
        <f>IF($J$2="East",(IF(AND($A77&gt;7,$A77&lt;24),HLOOKUP(D$29,$C$8:$N$10,2,FALSE),HLOOKUP(D$29,$C$8:$N$10,3,FALSE))),IF(AND($A77&gt;6,$A77&lt;23),HLOOKUP(D$29,$C$8:$N$10,2,FALSE),HLOOKUP(D$29,$C$8:$N$10,3,FALSE)))*'PX 99 + 00 WD'!D23</f>
        <v>63.521605381679819</v>
      </c>
      <c r="E136" s="22">
        <f>IF($J$2="East",(IF(AND($A77&gt;7,$A77&lt;24),HLOOKUP(E$29,$C$8:$N$10,2,FALSE),HLOOKUP(E$29,$C$8:$N$10,3,FALSE))),IF(AND($A77&gt;6,$A77&lt;23),HLOOKUP(E$29,$C$8:$N$10,2,FALSE),HLOOKUP(E$29,$C$8:$N$10,3,FALSE)))*'PX 99 + 00 WD'!E23</f>
        <v>58.616743497757248</v>
      </c>
      <c r="F136" s="22">
        <f>IF($J$2="East",(IF(AND($A77&gt;7,$A77&lt;24),HLOOKUP(F$29,$C$8:$N$10,2,FALSE),HLOOKUP(F$29,$C$8:$N$10,3,FALSE))),IF(AND($A77&gt;6,$A77&lt;23),HLOOKUP(F$29,$C$8:$N$10,2,FALSE),HLOOKUP(F$29,$C$8:$N$10,3,FALSE)))*'PX 99 + 00 WD'!F23</f>
        <v>86.289767088191397</v>
      </c>
      <c r="G136" s="22">
        <f>IF($J$2="East",(IF(AND($A77&gt;7,$A77&lt;24),HLOOKUP(G$29,$C$8:$N$10,2,FALSE),HLOOKUP(G$29,$C$8:$N$10,3,FALSE))),IF(AND($A77&gt;6,$A77&lt;23),HLOOKUP(G$29,$C$8:$N$10,2,FALSE),HLOOKUP(G$29,$C$8:$N$10,3,FALSE)))*'PX 99 + 00 WD'!G23</f>
        <v>93.332808888179045</v>
      </c>
      <c r="H136" s="22">
        <f>IF($J$2="East",(IF(AND($A77&gt;7,$A77&lt;24),HLOOKUP(H$29,$C$8:$N$10,2,FALSE),HLOOKUP(H$29,$C$8:$N$10,3,FALSE))),IF(AND($A77&gt;6,$A77&lt;23),HLOOKUP(H$29,$C$8:$N$10,2,FALSE),HLOOKUP(H$29,$C$8:$N$10,3,FALSE)))*'PX 99 + 00 WD'!H23</f>
        <v>128.01490719591001</v>
      </c>
      <c r="I136" s="22">
        <f>IF($J$2="East",(IF(AND($A77&gt;7,$A77&lt;24),HLOOKUP(I$29,$C$8:$N$10,2,FALSE),HLOOKUP(I$29,$C$8:$N$10,3,FALSE))),IF(AND($A77&gt;6,$A77&lt;23),HLOOKUP(I$29,$C$8:$N$10,2,FALSE),HLOOKUP(I$29,$C$8:$N$10,3,FALSE)))*'PX 99 + 00 WD'!I23</f>
        <v>132.7590411720997</v>
      </c>
      <c r="J136" s="22">
        <f>IF($J$2="East",(IF(AND($A77&gt;7,$A77&lt;24),HLOOKUP(J$29,$C$8:$N$10,2,FALSE),HLOOKUP(J$29,$C$8:$N$10,3,FALSE))),IF(AND($A77&gt;6,$A77&lt;23),HLOOKUP(J$29,$C$8:$N$10,2,FALSE),HLOOKUP(J$29,$C$8:$N$10,3,FALSE)))*'PX 99 + 00 WD'!J23</f>
        <v>138.32698543657324</v>
      </c>
      <c r="K136" s="22">
        <f>IF($J$2="East",(IF(AND($A77&gt;7,$A77&lt;24),HLOOKUP(K$29,$C$8:$N$10,2,FALSE),HLOOKUP(K$29,$C$8:$N$10,3,FALSE))),IF(AND($A77&gt;6,$A77&lt;23),HLOOKUP(K$29,$C$8:$N$10,2,FALSE),HLOOKUP(K$29,$C$8:$N$10,3,FALSE)))*'PX 99 + 00 WD'!K23</f>
        <v>100.38272701639258</v>
      </c>
      <c r="L136" s="22">
        <f>IF($J$2="East",(IF(AND($A77&gt;7,$A77&lt;24),HLOOKUP(L$29,$C$8:$N$10,2,FALSE),HLOOKUP(L$29,$C$8:$N$10,3,FALSE))),IF(AND($A77&gt;6,$A77&lt;23),HLOOKUP(L$29,$C$8:$N$10,2,FALSE),HLOOKUP(L$29,$C$8:$N$10,3,FALSE)))*'PX 99 + 00 WD'!L23</f>
        <v>83.075151214562339</v>
      </c>
      <c r="M136" s="22">
        <f>IF($J$2="East",(IF(AND($A77&gt;7,$A77&lt;24),HLOOKUP(M$29,$C$8:$N$10,2,FALSE),HLOOKUP(M$29,$C$8:$N$10,3,FALSE))),IF(AND($A77&gt;6,$A77&lt;23),HLOOKUP(M$29,$C$8:$N$10,2,FALSE),HLOOKUP(M$29,$C$8:$N$10,3,FALSE)))*'PX 99 + 00 WD'!M23</f>
        <v>99.760954547902656</v>
      </c>
      <c r="N136" s="22">
        <f>IF($J$2="East",(IF(AND($A77&gt;7,$A77&lt;24),HLOOKUP(N$29,$C$8:$N$10,2,FALSE),HLOOKUP(N$29,$C$8:$N$10,3,FALSE))),IF(AND($A77&gt;6,$A77&lt;23),HLOOKUP(N$29,$C$8:$N$10,2,FALSE),HLOOKUP(N$29,$C$8:$N$10,3,FALSE)))*'PX 99 + 00 WD'!N23</f>
        <v>95.287935215893015</v>
      </c>
    </row>
    <row r="137" spans="1:14" x14ac:dyDescent="0.25">
      <c r="A137" s="2">
        <v>19</v>
      </c>
      <c r="C137" s="22">
        <f>IF($J$2="East",(IF(AND($A78&gt;7,$A78&lt;24),HLOOKUP(C$29,$C$8:$N$10,2,FALSE),HLOOKUP(C$29,$C$8:$N$10,3,FALSE))),IF(AND($A78&gt;6,$A78&lt;23),HLOOKUP(C$29,$C$8:$N$10,2,FALSE),HLOOKUP(C$29,$C$8:$N$10,3,FALSE)))*'PX 99 + 00 WD'!C24</f>
        <v>94.033075834089459</v>
      </c>
      <c r="D137" s="22">
        <f>IF($J$2="East",(IF(AND($A78&gt;7,$A78&lt;24),HLOOKUP(D$29,$C$8:$N$10,2,FALSE),HLOOKUP(D$29,$C$8:$N$10,3,FALSE))),IF(AND($A78&gt;6,$A78&lt;23),HLOOKUP(D$29,$C$8:$N$10,2,FALSE),HLOOKUP(D$29,$C$8:$N$10,3,FALSE)))*'PX 99 + 00 WD'!D24</f>
        <v>68.288658033315357</v>
      </c>
      <c r="E137" s="22">
        <f>IF($J$2="East",(IF(AND($A78&gt;7,$A78&lt;24),HLOOKUP(E$29,$C$8:$N$10,2,FALSE),HLOOKUP(E$29,$C$8:$N$10,3,FALSE))),IF(AND($A78&gt;6,$A78&lt;23),HLOOKUP(E$29,$C$8:$N$10,2,FALSE),HLOOKUP(E$29,$C$8:$N$10,3,FALSE)))*'PX 99 + 00 WD'!E24</f>
        <v>71.809784826178728</v>
      </c>
      <c r="F137" s="22">
        <f>IF($J$2="East",(IF(AND($A78&gt;7,$A78&lt;24),HLOOKUP(F$29,$C$8:$N$10,2,FALSE),HLOOKUP(F$29,$C$8:$N$10,3,FALSE))),IF(AND($A78&gt;6,$A78&lt;23),HLOOKUP(F$29,$C$8:$N$10,2,FALSE),HLOOKUP(F$29,$C$8:$N$10,3,FALSE)))*'PX 99 + 00 WD'!F24</f>
        <v>86.58957915528363</v>
      </c>
      <c r="G137" s="22">
        <f>IF($J$2="East",(IF(AND($A78&gt;7,$A78&lt;24),HLOOKUP(G$29,$C$8:$N$10,2,FALSE),HLOOKUP(G$29,$C$8:$N$10,3,FALSE))),IF(AND($A78&gt;6,$A78&lt;23),HLOOKUP(G$29,$C$8:$N$10,2,FALSE),HLOOKUP(G$29,$C$8:$N$10,3,FALSE)))*'PX 99 + 00 WD'!G24</f>
        <v>87.775495692480391</v>
      </c>
      <c r="H137" s="22">
        <f>IF($J$2="East",(IF(AND($A78&gt;7,$A78&lt;24),HLOOKUP(H$29,$C$8:$N$10,2,FALSE),HLOOKUP(H$29,$C$8:$N$10,3,FALSE))),IF(AND($A78&gt;6,$A78&lt;23),HLOOKUP(H$29,$C$8:$N$10,2,FALSE),HLOOKUP(H$29,$C$8:$N$10,3,FALSE)))*'PX 99 + 00 WD'!H24</f>
        <v>113.37994252677144</v>
      </c>
      <c r="I137" s="22">
        <f>IF($J$2="East",(IF(AND($A78&gt;7,$A78&lt;24),HLOOKUP(I$29,$C$8:$N$10,2,FALSE),HLOOKUP(I$29,$C$8:$N$10,3,FALSE))),IF(AND($A78&gt;6,$A78&lt;23),HLOOKUP(I$29,$C$8:$N$10,2,FALSE),HLOOKUP(I$29,$C$8:$N$10,3,FALSE)))*'PX 99 + 00 WD'!I24</f>
        <v>109.56607377031284</v>
      </c>
      <c r="J137" s="22">
        <f>IF($J$2="East",(IF(AND($A78&gt;7,$A78&lt;24),HLOOKUP(J$29,$C$8:$N$10,2,FALSE),HLOOKUP(J$29,$C$8:$N$10,3,FALSE))),IF(AND($A78&gt;6,$A78&lt;23),HLOOKUP(J$29,$C$8:$N$10,2,FALSE),HLOOKUP(J$29,$C$8:$N$10,3,FALSE)))*'PX 99 + 00 WD'!J24</f>
        <v>120.3470510544618</v>
      </c>
      <c r="K137" s="22">
        <f>IF($J$2="East",(IF(AND($A78&gt;7,$A78&lt;24),HLOOKUP(K$29,$C$8:$N$10,2,FALSE),HLOOKUP(K$29,$C$8:$N$10,3,FALSE))),IF(AND($A78&gt;6,$A78&lt;23),HLOOKUP(K$29,$C$8:$N$10,2,FALSE),HLOOKUP(K$29,$C$8:$N$10,3,FALSE)))*'PX 99 + 00 WD'!K24</f>
        <v>96.838596136001769</v>
      </c>
      <c r="L137" s="22">
        <f>IF($J$2="East",(IF(AND($A78&gt;7,$A78&lt;24),HLOOKUP(L$29,$C$8:$N$10,2,FALSE),HLOOKUP(L$29,$C$8:$N$10,3,FALSE))),IF(AND($A78&gt;6,$A78&lt;23),HLOOKUP(L$29,$C$8:$N$10,2,FALSE),HLOOKUP(L$29,$C$8:$N$10,3,FALSE)))*'PX 99 + 00 WD'!L24</f>
        <v>94.57584731292809</v>
      </c>
      <c r="M137" s="22">
        <f>IF($J$2="East",(IF(AND($A78&gt;7,$A78&lt;24),HLOOKUP(M$29,$C$8:$N$10,2,FALSE),HLOOKUP(M$29,$C$8:$N$10,3,FALSE))),IF(AND($A78&gt;6,$A78&lt;23),HLOOKUP(M$29,$C$8:$N$10,2,FALSE),HLOOKUP(M$29,$C$8:$N$10,3,FALSE)))*'PX 99 + 00 WD'!M24</f>
        <v>99.275180694973102</v>
      </c>
      <c r="N137" s="22">
        <f>IF($J$2="East",(IF(AND($A78&gt;7,$A78&lt;24),HLOOKUP(N$29,$C$8:$N$10,2,FALSE),HLOOKUP(N$29,$C$8:$N$10,3,FALSE))),IF(AND($A78&gt;6,$A78&lt;23),HLOOKUP(N$29,$C$8:$N$10,2,FALSE),HLOOKUP(N$29,$C$8:$N$10,3,FALSE)))*'PX 99 + 00 WD'!N24</f>
        <v>96.970397893851938</v>
      </c>
    </row>
    <row r="138" spans="1:14" x14ac:dyDescent="0.25">
      <c r="A138" s="2">
        <v>20</v>
      </c>
      <c r="C138" s="22">
        <f>IF($J$2="East",(IF(AND($A79&gt;7,$A79&lt;24),HLOOKUP(C$29,$C$8:$N$10,2,FALSE),HLOOKUP(C$29,$C$8:$N$10,3,FALSE))),IF(AND($A79&gt;6,$A79&lt;23),HLOOKUP(C$29,$C$8:$N$10,2,FALSE),HLOOKUP(C$29,$C$8:$N$10,3,FALSE)))*'PX 99 + 00 WD'!C25</f>
        <v>87.429363067308117</v>
      </c>
      <c r="D138" s="22">
        <f>IF($J$2="East",(IF(AND($A79&gt;7,$A79&lt;24),HLOOKUP(D$29,$C$8:$N$10,2,FALSE),HLOOKUP(D$29,$C$8:$N$10,3,FALSE))),IF(AND($A79&gt;6,$A79&lt;23),HLOOKUP(D$29,$C$8:$N$10,2,FALSE),HLOOKUP(D$29,$C$8:$N$10,3,FALSE)))*'PX 99 + 00 WD'!D25</f>
        <v>65.030717582337374</v>
      </c>
      <c r="E138" s="22">
        <f>IF($J$2="East",(IF(AND($A79&gt;7,$A79&lt;24),HLOOKUP(E$29,$C$8:$N$10,2,FALSE),HLOOKUP(E$29,$C$8:$N$10,3,FALSE))),IF(AND($A79&gt;6,$A79&lt;23),HLOOKUP(E$29,$C$8:$N$10,2,FALSE),HLOOKUP(E$29,$C$8:$N$10,3,FALSE)))*'PX 99 + 00 WD'!E25</f>
        <v>67.364895611532233</v>
      </c>
      <c r="F138" s="22">
        <f>IF($J$2="East",(IF(AND($A79&gt;7,$A79&lt;24),HLOOKUP(F$29,$C$8:$N$10,2,FALSE),HLOOKUP(F$29,$C$8:$N$10,3,FALSE))),IF(AND($A79&gt;6,$A79&lt;23),HLOOKUP(F$29,$C$8:$N$10,2,FALSE),HLOOKUP(F$29,$C$8:$N$10,3,FALSE)))*'PX 99 + 00 WD'!F25</f>
        <v>99.96965664192669</v>
      </c>
      <c r="G138" s="22">
        <f>IF($J$2="East",(IF(AND($A79&gt;7,$A79&lt;24),HLOOKUP(G$29,$C$8:$N$10,2,FALSE),HLOOKUP(G$29,$C$8:$N$10,3,FALSE))),IF(AND($A79&gt;6,$A79&lt;23),HLOOKUP(G$29,$C$8:$N$10,2,FALSE),HLOOKUP(G$29,$C$8:$N$10,3,FALSE)))*'PX 99 + 00 WD'!G25</f>
        <v>89.116061221980516</v>
      </c>
      <c r="H138" s="22">
        <f>IF($J$2="East",(IF(AND($A79&gt;7,$A79&lt;24),HLOOKUP(H$29,$C$8:$N$10,2,FALSE),HLOOKUP(H$29,$C$8:$N$10,3,FALSE))),IF(AND($A79&gt;6,$A79&lt;23),HLOOKUP(H$29,$C$8:$N$10,2,FALSE),HLOOKUP(H$29,$C$8:$N$10,3,FALSE)))*'PX 99 + 00 WD'!H25</f>
        <v>98.143944560276395</v>
      </c>
      <c r="I138" s="22">
        <f>IF($J$2="East",(IF(AND($A79&gt;7,$A79&lt;24),HLOOKUP(I$29,$C$8:$N$10,2,FALSE),HLOOKUP(I$29,$C$8:$N$10,3,FALSE))),IF(AND($A79&gt;6,$A79&lt;23),HLOOKUP(I$29,$C$8:$N$10,2,FALSE),HLOOKUP(I$29,$C$8:$N$10,3,FALSE)))*'PX 99 + 00 WD'!I25</f>
        <v>97.638351379854868</v>
      </c>
      <c r="J138" s="22">
        <f>IF($J$2="East",(IF(AND($A79&gt;7,$A79&lt;24),HLOOKUP(J$29,$C$8:$N$10,2,FALSE),HLOOKUP(J$29,$C$8:$N$10,3,FALSE))),IF(AND($A79&gt;6,$A79&lt;23),HLOOKUP(J$29,$C$8:$N$10,2,FALSE),HLOOKUP(J$29,$C$8:$N$10,3,FALSE)))*'PX 99 + 00 WD'!J25</f>
        <v>110.51118724925314</v>
      </c>
      <c r="K138" s="22">
        <f>IF($J$2="East",(IF(AND($A79&gt;7,$A79&lt;24),HLOOKUP(K$29,$C$8:$N$10,2,FALSE),HLOOKUP(K$29,$C$8:$N$10,3,FALSE))),IF(AND($A79&gt;6,$A79&lt;23),HLOOKUP(K$29,$C$8:$N$10,2,FALSE),HLOOKUP(K$29,$C$8:$N$10,3,FALSE)))*'PX 99 + 00 WD'!K25</f>
        <v>100.45069199401917</v>
      </c>
      <c r="L138" s="22">
        <f>IF($J$2="East",(IF(AND($A79&gt;7,$A79&lt;24),HLOOKUP(L$29,$C$8:$N$10,2,FALSE),HLOOKUP(L$29,$C$8:$N$10,3,FALSE))),IF(AND($A79&gt;6,$A79&lt;23),HLOOKUP(L$29,$C$8:$N$10,2,FALSE),HLOOKUP(L$29,$C$8:$N$10,3,FALSE)))*'PX 99 + 00 WD'!L25</f>
        <v>98.687826476934802</v>
      </c>
      <c r="M138" s="22">
        <f>IF($J$2="East",(IF(AND($A79&gt;7,$A79&lt;24),HLOOKUP(M$29,$C$8:$N$10,2,FALSE),HLOOKUP(M$29,$C$8:$N$10,3,FALSE))),IF(AND($A79&gt;6,$A79&lt;23),HLOOKUP(M$29,$C$8:$N$10,2,FALSE),HLOOKUP(M$29,$C$8:$N$10,3,FALSE)))*'PX 99 + 00 WD'!M25</f>
        <v>91.938926715499619</v>
      </c>
      <c r="N138" s="22">
        <f>IF($J$2="East",(IF(AND($A79&gt;7,$A79&lt;24),HLOOKUP(N$29,$C$8:$N$10,2,FALSE),HLOOKUP(N$29,$C$8:$N$10,3,FALSE))),IF(AND($A79&gt;6,$A79&lt;23),HLOOKUP(N$29,$C$8:$N$10,2,FALSE),HLOOKUP(N$29,$C$8:$N$10,3,FALSE)))*'PX 99 + 00 WD'!N25</f>
        <v>92.410397986186268</v>
      </c>
    </row>
    <row r="139" spans="1:14" x14ac:dyDescent="0.25">
      <c r="A139" s="2">
        <v>21</v>
      </c>
      <c r="C139" s="22">
        <f>IF($J$2="East",(IF(AND($A80&gt;7,$A80&lt;24),HLOOKUP(C$29,$C$8:$N$10,2,FALSE),HLOOKUP(C$29,$C$8:$N$10,3,FALSE))),IF(AND($A80&gt;6,$A80&lt;23),HLOOKUP(C$29,$C$8:$N$10,2,FALSE),HLOOKUP(C$29,$C$8:$N$10,3,FALSE)))*'PX 99 + 00 WD'!C26</f>
        <v>82.421087438581466</v>
      </c>
      <c r="D139" s="22">
        <f>IF($J$2="East",(IF(AND($A80&gt;7,$A80&lt;24),HLOOKUP(D$29,$C$8:$N$10,2,FALSE),HLOOKUP(D$29,$C$8:$N$10,3,FALSE))),IF(AND($A80&gt;6,$A80&lt;23),HLOOKUP(D$29,$C$8:$N$10,2,FALSE),HLOOKUP(D$29,$C$8:$N$10,3,FALSE)))*'PX 99 + 00 WD'!D26</f>
        <v>61.587521283129178</v>
      </c>
      <c r="E139" s="22">
        <f>IF($J$2="East",(IF(AND($A80&gt;7,$A80&lt;24),HLOOKUP(E$29,$C$8:$N$10,2,FALSE),HLOOKUP(E$29,$C$8:$N$10,3,FALSE))),IF(AND($A80&gt;6,$A80&lt;23),HLOOKUP(E$29,$C$8:$N$10,2,FALSE),HLOOKUP(E$29,$C$8:$N$10,3,FALSE)))*'PX 99 + 00 WD'!E26</f>
        <v>61.899205483597214</v>
      </c>
      <c r="F139" s="22">
        <f>IF($J$2="East",(IF(AND($A80&gt;7,$A80&lt;24),HLOOKUP(F$29,$C$8:$N$10,2,FALSE),HLOOKUP(F$29,$C$8:$N$10,3,FALSE))),IF(AND($A80&gt;6,$A80&lt;23),HLOOKUP(F$29,$C$8:$N$10,2,FALSE),HLOOKUP(F$29,$C$8:$N$10,3,FALSE)))*'PX 99 + 00 WD'!F26</f>
        <v>104.86128135544409</v>
      </c>
      <c r="G139" s="22">
        <f>IF($J$2="East",(IF(AND($A80&gt;7,$A80&lt;24),HLOOKUP(G$29,$C$8:$N$10,2,FALSE),HLOOKUP(G$29,$C$8:$N$10,3,FALSE))),IF(AND($A80&gt;6,$A80&lt;23),HLOOKUP(G$29,$C$8:$N$10,2,FALSE),HLOOKUP(G$29,$C$8:$N$10,3,FALSE)))*'PX 99 + 00 WD'!G26</f>
        <v>100.33992416202879</v>
      </c>
      <c r="H139" s="22">
        <f>IF($J$2="East",(IF(AND($A80&gt;7,$A80&lt;24),HLOOKUP(H$29,$C$8:$N$10,2,FALSE),HLOOKUP(H$29,$C$8:$N$10,3,FALSE))),IF(AND($A80&gt;6,$A80&lt;23),HLOOKUP(H$29,$C$8:$N$10,2,FALSE),HLOOKUP(H$29,$C$8:$N$10,3,FALSE)))*'PX 99 + 00 WD'!H26</f>
        <v>97.631429672758088</v>
      </c>
      <c r="I139" s="22">
        <f>IF($J$2="East",(IF(AND($A80&gt;7,$A80&lt;24),HLOOKUP(I$29,$C$8:$N$10,2,FALSE),HLOOKUP(I$29,$C$8:$N$10,3,FALSE))),IF(AND($A80&gt;6,$A80&lt;23),HLOOKUP(I$29,$C$8:$N$10,2,FALSE),HLOOKUP(I$29,$C$8:$N$10,3,FALSE)))*'PX 99 + 00 WD'!I26</f>
        <v>97.031366171950538</v>
      </c>
      <c r="J139" s="22">
        <f>IF($J$2="East",(IF(AND($A80&gt;7,$A80&lt;24),HLOOKUP(J$29,$C$8:$N$10,2,FALSE),HLOOKUP(J$29,$C$8:$N$10,3,FALSE))),IF(AND($A80&gt;6,$A80&lt;23),HLOOKUP(J$29,$C$8:$N$10,2,FALSE),HLOOKUP(J$29,$C$8:$N$10,3,FALSE)))*'PX 99 + 00 WD'!J26</f>
        <v>113.00410237716663</v>
      </c>
      <c r="K139" s="22">
        <f>IF($J$2="East",(IF(AND($A80&gt;7,$A80&lt;24),HLOOKUP(K$29,$C$8:$N$10,2,FALSE),HLOOKUP(K$29,$C$8:$N$10,3,FALSE))),IF(AND($A80&gt;6,$A80&lt;23),HLOOKUP(K$29,$C$8:$N$10,2,FALSE),HLOOKUP(K$29,$C$8:$N$10,3,FALSE)))*'PX 99 + 00 WD'!K26</f>
        <v>96.546222887003012</v>
      </c>
      <c r="L139" s="22">
        <f>IF($J$2="East",(IF(AND($A80&gt;7,$A80&lt;24),HLOOKUP(L$29,$C$8:$N$10,2,FALSE),HLOOKUP(L$29,$C$8:$N$10,3,FALSE))),IF(AND($A80&gt;6,$A80&lt;23),HLOOKUP(L$29,$C$8:$N$10,2,FALSE),HLOOKUP(L$29,$C$8:$N$10,3,FALSE)))*'PX 99 + 00 WD'!L26</f>
        <v>90.393387928544684</v>
      </c>
      <c r="M139" s="22">
        <f>IF($J$2="East",(IF(AND($A80&gt;7,$A80&lt;24),HLOOKUP(M$29,$C$8:$N$10,2,FALSE),HLOOKUP(M$29,$C$8:$N$10,3,FALSE))),IF(AND($A80&gt;6,$A80&lt;23),HLOOKUP(M$29,$C$8:$N$10,2,FALSE),HLOOKUP(M$29,$C$8:$N$10,3,FALSE)))*'PX 99 + 00 WD'!M26</f>
        <v>83.074794846052498</v>
      </c>
      <c r="N139" s="22">
        <f>IF($J$2="East",(IF(AND($A80&gt;7,$A80&lt;24),HLOOKUP(N$29,$C$8:$N$10,2,FALSE),HLOOKUP(N$29,$C$8:$N$10,3,FALSE))),IF(AND($A80&gt;6,$A80&lt;23),HLOOKUP(N$29,$C$8:$N$10,2,FALSE),HLOOKUP(N$29,$C$8:$N$10,3,FALSE)))*'PX 99 + 00 WD'!N26</f>
        <v>87.357311394677382</v>
      </c>
    </row>
    <row r="140" spans="1:14" x14ac:dyDescent="0.25">
      <c r="A140" s="2">
        <v>22</v>
      </c>
      <c r="C140" s="22">
        <f>IF($J$2="East",(IF(AND($A81&gt;7,$A81&lt;24),HLOOKUP(C$29,$C$8:$N$10,2,FALSE),HLOOKUP(C$29,$C$8:$N$10,3,FALSE))),IF(AND($A81&gt;6,$A81&lt;23),HLOOKUP(C$29,$C$8:$N$10,2,FALSE),HLOOKUP(C$29,$C$8:$N$10,3,FALSE)))*'PX 99 + 00 WD'!C27</f>
        <v>75.090294576907169</v>
      </c>
      <c r="D140" s="22">
        <f>IF($J$2="East",(IF(AND($A81&gt;7,$A81&lt;24),HLOOKUP(D$29,$C$8:$N$10,2,FALSE),HLOOKUP(D$29,$C$8:$N$10,3,FALSE))),IF(AND($A81&gt;6,$A81&lt;23),HLOOKUP(D$29,$C$8:$N$10,2,FALSE),HLOOKUP(D$29,$C$8:$N$10,3,FALSE)))*'PX 99 + 00 WD'!D27</f>
        <v>57.831710175711898</v>
      </c>
      <c r="E140" s="22">
        <f>IF($J$2="East",(IF(AND($A81&gt;7,$A81&lt;24),HLOOKUP(E$29,$C$8:$N$10,2,FALSE),HLOOKUP(E$29,$C$8:$N$10,3,FALSE))),IF(AND($A81&gt;6,$A81&lt;23),HLOOKUP(E$29,$C$8:$N$10,2,FALSE),HLOOKUP(E$29,$C$8:$N$10,3,FALSE)))*'PX 99 + 00 WD'!E27</f>
        <v>58.267370313562331</v>
      </c>
      <c r="F140" s="22">
        <f>IF($J$2="East",(IF(AND($A81&gt;7,$A81&lt;24),HLOOKUP(F$29,$C$8:$N$10,2,FALSE),HLOOKUP(F$29,$C$8:$N$10,3,FALSE))),IF(AND($A81&gt;6,$A81&lt;23),HLOOKUP(F$29,$C$8:$N$10,2,FALSE),HLOOKUP(F$29,$C$8:$N$10,3,FALSE)))*'PX 99 + 00 WD'!F27</f>
        <v>88.429945011421395</v>
      </c>
      <c r="G140" s="22">
        <f>IF($J$2="East",(IF(AND($A81&gt;7,$A81&lt;24),HLOOKUP(G$29,$C$8:$N$10,2,FALSE),HLOOKUP(G$29,$C$8:$N$10,3,FALSE))),IF(AND($A81&gt;6,$A81&lt;23),HLOOKUP(G$29,$C$8:$N$10,2,FALSE),HLOOKUP(G$29,$C$8:$N$10,3,FALSE)))*'PX 99 + 00 WD'!G27</f>
        <v>85.31367133588391</v>
      </c>
      <c r="H140" s="22">
        <f>IF($J$2="East",(IF(AND($A81&gt;7,$A81&lt;24),HLOOKUP(H$29,$C$8:$N$10,2,FALSE),HLOOKUP(H$29,$C$8:$N$10,3,FALSE))),IF(AND($A81&gt;6,$A81&lt;23),HLOOKUP(H$29,$C$8:$N$10,2,FALSE),HLOOKUP(H$29,$C$8:$N$10,3,FALSE)))*'PX 99 + 00 WD'!H27</f>
        <v>81.658216787110348</v>
      </c>
      <c r="I140" s="22">
        <f>IF($J$2="East",(IF(AND($A81&gt;7,$A81&lt;24),HLOOKUP(I$29,$C$8:$N$10,2,FALSE),HLOOKUP(I$29,$C$8:$N$10,3,FALSE))),IF(AND($A81&gt;6,$A81&lt;23),HLOOKUP(I$29,$C$8:$N$10,2,FALSE),HLOOKUP(I$29,$C$8:$N$10,3,FALSE)))*'PX 99 + 00 WD'!I27</f>
        <v>76.247360320509273</v>
      </c>
      <c r="J140" s="22">
        <f>IF($J$2="East",(IF(AND($A81&gt;7,$A81&lt;24),HLOOKUP(J$29,$C$8:$N$10,2,FALSE),HLOOKUP(J$29,$C$8:$N$10,3,FALSE))),IF(AND($A81&gt;6,$A81&lt;23),HLOOKUP(J$29,$C$8:$N$10,2,FALSE),HLOOKUP(J$29,$C$8:$N$10,3,FALSE)))*'PX 99 + 00 WD'!J27</f>
        <v>88.640757521994971</v>
      </c>
      <c r="K140" s="22">
        <f>IF($J$2="East",(IF(AND($A81&gt;7,$A81&lt;24),HLOOKUP(K$29,$C$8:$N$10,2,FALSE),HLOOKUP(K$29,$C$8:$N$10,3,FALSE))),IF(AND($A81&gt;6,$A81&lt;23),HLOOKUP(K$29,$C$8:$N$10,2,FALSE),HLOOKUP(K$29,$C$8:$N$10,3,FALSE)))*'PX 99 + 00 WD'!K27</f>
        <v>82.83613024810434</v>
      </c>
      <c r="L140" s="22">
        <f>IF($J$2="East",(IF(AND($A81&gt;7,$A81&lt;24),HLOOKUP(L$29,$C$8:$N$10,2,FALSE),HLOOKUP(L$29,$C$8:$N$10,3,FALSE))),IF(AND($A81&gt;6,$A81&lt;23),HLOOKUP(L$29,$C$8:$N$10,2,FALSE),HLOOKUP(L$29,$C$8:$N$10,3,FALSE)))*'PX 99 + 00 WD'!L27</f>
        <v>67.58614339400873</v>
      </c>
      <c r="M140" s="22">
        <f>IF($J$2="East",(IF(AND($A81&gt;7,$A81&lt;24),HLOOKUP(M$29,$C$8:$N$10,2,FALSE),HLOOKUP(M$29,$C$8:$N$10,3,FALSE))),IF(AND($A81&gt;6,$A81&lt;23),HLOOKUP(M$29,$C$8:$N$10,2,FALSE),HLOOKUP(M$29,$C$8:$N$10,3,FALSE)))*'PX 99 + 00 WD'!M27</f>
        <v>73.764987919891951</v>
      </c>
      <c r="N140" s="22">
        <f>IF($J$2="East",(IF(AND($A81&gt;7,$A81&lt;24),HLOOKUP(N$29,$C$8:$N$10,2,FALSE),HLOOKUP(N$29,$C$8:$N$10,3,FALSE))),IF(AND($A81&gt;6,$A81&lt;23),HLOOKUP(N$29,$C$8:$N$10,2,FALSE),HLOOKUP(N$29,$C$8:$N$10,3,FALSE)))*'PX 99 + 00 WD'!N27</f>
        <v>83.418887626844679</v>
      </c>
    </row>
    <row r="141" spans="1:14" x14ac:dyDescent="0.25">
      <c r="A141" s="2">
        <v>23</v>
      </c>
      <c r="C141" s="22">
        <f>IF($J$2="East",(IF(AND($A82&gt;7,$A82&lt;24),HLOOKUP(C$29,$C$8:$N$10,2,FALSE),HLOOKUP(C$29,$C$8:$N$10,3,FALSE))),IF(AND($A82&gt;6,$A82&lt;23),HLOOKUP(C$29,$C$8:$N$10,2,FALSE),HLOOKUP(C$29,$C$8:$N$10,3,FALSE)))*'PX 99 + 00 WD'!C28</f>
        <v>87.597874313148751</v>
      </c>
      <c r="D141" s="22">
        <f>IF($J$2="East",(IF(AND($A82&gt;7,$A82&lt;24),HLOOKUP(D$29,$C$8:$N$10,2,FALSE),HLOOKUP(D$29,$C$8:$N$10,3,FALSE))),IF(AND($A82&gt;6,$A82&lt;23),HLOOKUP(D$29,$C$8:$N$10,2,FALSE),HLOOKUP(D$29,$C$8:$N$10,3,FALSE)))*'PX 99 + 00 WD'!D28</f>
        <v>66.761109544723084</v>
      </c>
      <c r="E141" s="22">
        <f>IF($J$2="East",(IF(AND($A82&gt;7,$A82&lt;24),HLOOKUP(E$29,$C$8:$N$10,2,FALSE),HLOOKUP(E$29,$C$8:$N$10,3,FALSE))),IF(AND($A82&gt;6,$A82&lt;23),HLOOKUP(E$29,$C$8:$N$10,2,FALSE),HLOOKUP(E$29,$C$8:$N$10,3,FALSE)))*'PX 99 + 00 WD'!E28</f>
        <v>65.604008070476567</v>
      </c>
      <c r="F141" s="22">
        <f>IF($J$2="East",(IF(AND($A82&gt;7,$A82&lt;24),HLOOKUP(F$29,$C$8:$N$10,2,FALSE),HLOOKUP(F$29,$C$8:$N$10,3,FALSE))),IF(AND($A82&gt;6,$A82&lt;23),HLOOKUP(F$29,$C$8:$N$10,2,FALSE),HLOOKUP(F$29,$C$8:$N$10,3,FALSE)))*'PX 99 + 00 WD'!F28</f>
        <v>88.945844412587931</v>
      </c>
      <c r="G141" s="22">
        <f>IF($J$2="East",(IF(AND($A82&gt;7,$A82&lt;24),HLOOKUP(G$29,$C$8:$N$10,2,FALSE),HLOOKUP(G$29,$C$8:$N$10,3,FALSE))),IF(AND($A82&gt;6,$A82&lt;23),HLOOKUP(G$29,$C$8:$N$10,2,FALSE),HLOOKUP(G$29,$C$8:$N$10,3,FALSE)))*'PX 99 + 00 WD'!G28</f>
        <v>89.691847879361973</v>
      </c>
      <c r="H141" s="22">
        <f>IF($J$2="East",(IF(AND($A82&gt;7,$A82&lt;24),HLOOKUP(H$29,$C$8:$N$10,2,FALSE),HLOOKUP(H$29,$C$8:$N$10,3,FALSE))),IF(AND($A82&gt;6,$A82&lt;23),HLOOKUP(H$29,$C$8:$N$10,2,FALSE),HLOOKUP(H$29,$C$8:$N$10,3,FALSE)))*'PX 99 + 00 WD'!H28</f>
        <v>118.63328766545516</v>
      </c>
      <c r="I141" s="22">
        <f>IF($J$2="East",(IF(AND($A82&gt;7,$A82&lt;24),HLOOKUP(I$29,$C$8:$N$10,2,FALSE),HLOOKUP(I$29,$C$8:$N$10,3,FALSE))),IF(AND($A82&gt;6,$A82&lt;23),HLOOKUP(I$29,$C$8:$N$10,2,FALSE),HLOOKUP(I$29,$C$8:$N$10,3,FALSE)))*'PX 99 + 00 WD'!I28</f>
        <v>103.37949229959983</v>
      </c>
      <c r="J141" s="22">
        <f>IF($J$2="East",(IF(AND($A82&gt;7,$A82&lt;24),HLOOKUP(J$29,$C$8:$N$10,2,FALSE),HLOOKUP(J$29,$C$8:$N$10,3,FALSE))),IF(AND($A82&gt;6,$A82&lt;23),HLOOKUP(J$29,$C$8:$N$10,2,FALSE),HLOOKUP(J$29,$C$8:$N$10,3,FALSE)))*'PX 99 + 00 WD'!J28</f>
        <v>112.25274900329792</v>
      </c>
      <c r="K141" s="22">
        <f>IF($J$2="East",(IF(AND($A82&gt;7,$A82&lt;24),HLOOKUP(K$29,$C$8:$N$10,2,FALSE),HLOOKUP(K$29,$C$8:$N$10,3,FALSE))),IF(AND($A82&gt;6,$A82&lt;23),HLOOKUP(K$29,$C$8:$N$10,2,FALSE),HLOOKUP(K$29,$C$8:$N$10,3,FALSE)))*'PX 99 + 00 WD'!K28</f>
        <v>76.81655460853041</v>
      </c>
      <c r="L141" s="22">
        <f>IF($J$2="East",(IF(AND($A82&gt;7,$A82&lt;24),HLOOKUP(L$29,$C$8:$N$10,2,FALSE),HLOOKUP(L$29,$C$8:$N$10,3,FALSE))),IF(AND($A82&gt;6,$A82&lt;23),HLOOKUP(L$29,$C$8:$N$10,2,FALSE),HLOOKUP(L$29,$C$8:$N$10,3,FALSE)))*'PX 99 + 00 WD'!L28</f>
        <v>61.92481036344661</v>
      </c>
      <c r="M141" s="22">
        <f>IF($J$2="East",(IF(AND($A82&gt;7,$A82&lt;24),HLOOKUP(M$29,$C$8:$N$10,2,FALSE),HLOOKUP(M$29,$C$8:$N$10,3,FALSE))),IF(AND($A82&gt;6,$A82&lt;23),HLOOKUP(M$29,$C$8:$N$10,2,FALSE),HLOOKUP(M$29,$C$8:$N$10,3,FALSE)))*'PX 99 + 00 WD'!M28</f>
        <v>63.385895979669762</v>
      </c>
      <c r="N141" s="22">
        <f>IF($J$2="East",(IF(AND($A82&gt;7,$A82&lt;24),HLOOKUP(N$29,$C$8:$N$10,2,FALSE),HLOOKUP(N$29,$C$8:$N$10,3,FALSE))),IF(AND($A82&gt;6,$A82&lt;23),HLOOKUP(N$29,$C$8:$N$10,2,FALSE),HLOOKUP(N$29,$C$8:$N$10,3,FALSE)))*'PX 99 + 00 WD'!N28</f>
        <v>59.492131424253934</v>
      </c>
    </row>
    <row r="142" spans="1:14" x14ac:dyDescent="0.25">
      <c r="A142" s="2">
        <v>24</v>
      </c>
      <c r="C142" s="22">
        <f>IF($J$2="East",(IF(AND($A83&gt;7,$A83&lt;24),HLOOKUP(C$29,$C$8:$N$10,2,FALSE),HLOOKUP(C$29,$C$8:$N$10,3,FALSE))),IF(AND($A83&gt;6,$A83&lt;23),HLOOKUP(C$29,$C$8:$N$10,2,FALSE),HLOOKUP(C$29,$C$8:$N$10,3,FALSE)))*'PX 99 + 00 WD'!C29</f>
        <v>76.275752161198696</v>
      </c>
      <c r="D142" s="22">
        <f>IF($J$2="East",(IF(AND($A83&gt;7,$A83&lt;24),HLOOKUP(D$29,$C$8:$N$10,2,FALSE),HLOOKUP(D$29,$C$8:$N$10,3,FALSE))),IF(AND($A83&gt;6,$A83&lt;23),HLOOKUP(D$29,$C$8:$N$10,2,FALSE),HLOOKUP(D$29,$C$8:$N$10,3,FALSE)))*'PX 99 + 00 WD'!D29</f>
        <v>57.940181608549715</v>
      </c>
      <c r="E142" s="22">
        <f>IF($J$2="East",(IF(AND($A83&gt;7,$A83&lt;24),HLOOKUP(E$29,$C$8:$N$10,2,FALSE),HLOOKUP(E$29,$C$8:$N$10,3,FALSE))),IF(AND($A83&gt;6,$A83&lt;23),HLOOKUP(E$29,$C$8:$N$10,2,FALSE),HLOOKUP(E$29,$C$8:$N$10,3,FALSE)))*'PX 99 + 00 WD'!E29</f>
        <v>55.329852308576967</v>
      </c>
      <c r="F142" s="22">
        <f>IF($J$2="East",(IF(AND($A83&gt;7,$A83&lt;24),HLOOKUP(F$29,$C$8:$N$10,2,FALSE),HLOOKUP(F$29,$C$8:$N$10,3,FALSE))),IF(AND($A83&gt;6,$A83&lt;23),HLOOKUP(F$29,$C$8:$N$10,2,FALSE),HLOOKUP(F$29,$C$8:$N$10,3,FALSE)))*'PX 99 + 00 WD'!F29</f>
        <v>70.800985528297289</v>
      </c>
      <c r="G142" s="22">
        <f>IF($J$2="East",(IF(AND($A83&gt;7,$A83&lt;24),HLOOKUP(G$29,$C$8:$N$10,2,FALSE),HLOOKUP(G$29,$C$8:$N$10,3,FALSE))),IF(AND($A83&gt;6,$A83&lt;23),HLOOKUP(G$29,$C$8:$N$10,2,FALSE),HLOOKUP(G$29,$C$8:$N$10,3,FALSE)))*'PX 99 + 00 WD'!G29</f>
        <v>72.686410445729038</v>
      </c>
      <c r="H142" s="22">
        <f>IF($J$2="East",(IF(AND($A83&gt;7,$A83&lt;24),HLOOKUP(H$29,$C$8:$N$10,2,FALSE),HLOOKUP(H$29,$C$8:$N$10,3,FALSE))),IF(AND($A83&gt;6,$A83&lt;23),HLOOKUP(H$29,$C$8:$N$10,2,FALSE),HLOOKUP(H$29,$C$8:$N$10,3,FALSE)))*'PX 99 + 00 WD'!H29</f>
        <v>90.123702975217029</v>
      </c>
      <c r="I142" s="22">
        <f>IF($J$2="East",(IF(AND($A83&gt;7,$A83&lt;24),HLOOKUP(I$29,$C$8:$N$10,2,FALSE),HLOOKUP(I$29,$C$8:$N$10,3,FALSE))),IF(AND($A83&gt;6,$A83&lt;23),HLOOKUP(I$29,$C$8:$N$10,2,FALSE),HLOOKUP(I$29,$C$8:$N$10,3,FALSE)))*'PX 99 + 00 WD'!I29</f>
        <v>82.709752322883944</v>
      </c>
      <c r="J142" s="22">
        <f>IF($J$2="East",(IF(AND($A83&gt;7,$A83&lt;24),HLOOKUP(J$29,$C$8:$N$10,2,FALSE),HLOOKUP(J$29,$C$8:$N$10,3,FALSE))),IF(AND($A83&gt;6,$A83&lt;23),HLOOKUP(J$29,$C$8:$N$10,2,FALSE),HLOOKUP(J$29,$C$8:$N$10,3,FALSE)))*'PX 99 + 00 WD'!J29</f>
        <v>93.777320254516951</v>
      </c>
      <c r="K142" s="22">
        <f>IF($J$2="East",(IF(AND($A83&gt;7,$A83&lt;24),HLOOKUP(K$29,$C$8:$N$10,2,FALSE),HLOOKUP(K$29,$C$8:$N$10,3,FALSE))),IF(AND($A83&gt;6,$A83&lt;23),HLOOKUP(K$29,$C$8:$N$10,2,FALSE),HLOOKUP(K$29,$C$8:$N$10,3,FALSE)))*'PX 99 + 00 WD'!K29</f>
        <v>68.777795622603861</v>
      </c>
      <c r="L142" s="22">
        <f>IF($J$2="East",(IF(AND($A83&gt;7,$A83&lt;24),HLOOKUP(L$29,$C$8:$N$10,2,FALSE),HLOOKUP(L$29,$C$8:$N$10,3,FALSE))),IF(AND($A83&gt;6,$A83&lt;23),HLOOKUP(L$29,$C$8:$N$10,2,FALSE),HLOOKUP(L$29,$C$8:$N$10,3,FALSE)))*'PX 99 + 00 WD'!L29</f>
        <v>53.326595513945719</v>
      </c>
      <c r="M142" s="22">
        <f>IF($J$2="East",(IF(AND($A83&gt;7,$A83&lt;24),HLOOKUP(M$29,$C$8:$N$10,2,FALSE),HLOOKUP(M$29,$C$8:$N$10,3,FALSE))),IF(AND($A83&gt;6,$A83&lt;23),HLOOKUP(M$29,$C$8:$N$10,2,FALSE),HLOOKUP(M$29,$C$8:$N$10,3,FALSE)))*'PX 99 + 00 WD'!M29</f>
        <v>55.109804813732076</v>
      </c>
      <c r="N142" s="22">
        <f>IF($J$2="East",(IF(AND($A83&gt;7,$A83&lt;24),HLOOKUP(N$29,$C$8:$N$10,2,FALSE),HLOOKUP(N$29,$C$8:$N$10,3,FALSE))),IF(AND($A83&gt;6,$A83&lt;23),HLOOKUP(N$29,$C$8:$N$10,2,FALSE),HLOOKUP(N$29,$C$8:$N$10,3,FALSE)))*'PX 99 + 00 WD'!N29</f>
        <v>55.870956882294479</v>
      </c>
    </row>
  </sheetData>
  <mergeCells count="4">
    <mergeCell ref="A5:N5"/>
    <mergeCell ref="A56:D56"/>
    <mergeCell ref="A1:K1"/>
    <mergeCell ref="C7:D7"/>
  </mergeCells>
  <dataValidations count="1">
    <dataValidation type="list" allowBlank="1" showInputMessage="1" showErrorMessage="1" sqref="J2">
      <formula1>$Q$7:$Q$8</formula1>
    </dataValidation>
  </dataValidations>
  <printOptions horizontalCentered="1"/>
  <pageMargins left="0.5" right="0.5" top="0.5" bottom="0.5" header="0.5" footer="0.5"/>
  <pageSetup scale="59" fitToHeight="2" orientation="portrait" r:id="rId1"/>
  <headerFooter alignWithMargins="0">
    <oddFooter>&amp;LDate - 06/10/01&amp;CFile - &amp;F</oddFooter>
  </headerFooter>
  <rowBreaks count="1" manualBreakCount="1">
    <brk id="91" min="15" max="3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4</vt:i4>
      </vt:variant>
    </vt:vector>
  </HeadingPairs>
  <TitlesOfParts>
    <vt:vector size="14" baseType="lpstr">
      <vt:lpstr>AVG WD</vt:lpstr>
      <vt:lpstr>AVG WE</vt:lpstr>
      <vt:lpstr>Historical 99 Scalers WD</vt:lpstr>
      <vt:lpstr>PX 99 + 00 WD</vt:lpstr>
      <vt:lpstr>PX 99 + 00 WE</vt:lpstr>
      <vt:lpstr>Historical 99 Scalers WE</vt:lpstr>
      <vt:lpstr>Historical 00 Scalers WD</vt:lpstr>
      <vt:lpstr>Historical 00 Scalers WE</vt:lpstr>
      <vt:lpstr>Weekday 99 &amp; 00 vs AVG</vt:lpstr>
      <vt:lpstr>Weekend 99 &amp; 00 vs AVG</vt:lpstr>
      <vt:lpstr>'Weekday 99 &amp; 00 vs AVG'!Print_Area</vt:lpstr>
      <vt:lpstr>'Weekend 99 &amp; 00 vs AVG'!Print_Area</vt:lpstr>
      <vt:lpstr>'Weekday 99 &amp; 00 vs AVG'!Print_Titles</vt:lpstr>
      <vt:lpstr>'Weekend 99 &amp; 00 vs AVG'!Print_Titles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hnelson</dc:creator>
  <cp:lastModifiedBy>Havlíček Jan</cp:lastModifiedBy>
  <cp:lastPrinted>2001-06-22T02:55:38Z</cp:lastPrinted>
  <dcterms:created xsi:type="dcterms:W3CDTF">2001-05-30T14:36:54Z</dcterms:created>
  <dcterms:modified xsi:type="dcterms:W3CDTF">2023-09-10T11:39:09Z</dcterms:modified>
</cp:coreProperties>
</file>