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20" windowHeight="8328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L10" i="1" l="1"/>
  <c r="N10" i="1"/>
  <c r="H12" i="1"/>
  <c r="L12" i="1"/>
  <c r="N12" i="1"/>
  <c r="D14" i="1"/>
  <c r="H14" i="1"/>
  <c r="L14" i="1"/>
  <c r="N14" i="1"/>
  <c r="L19" i="1"/>
  <c r="N19" i="1"/>
  <c r="H20" i="1"/>
  <c r="L21" i="1"/>
  <c r="N21" i="1"/>
  <c r="L26" i="1"/>
  <c r="N26" i="1"/>
  <c r="L28" i="1"/>
  <c r="N28" i="1"/>
  <c r="L30" i="1"/>
  <c r="N30" i="1"/>
  <c r="L32" i="1"/>
  <c r="N32" i="1"/>
  <c r="L34" i="1"/>
  <c r="N34" i="1"/>
  <c r="L36" i="1"/>
  <c r="N36" i="1"/>
  <c r="L38" i="1"/>
  <c r="N38" i="1"/>
  <c r="L40" i="1"/>
</calcChain>
</file>

<file path=xl/sharedStrings.xml><?xml version="1.0" encoding="utf-8"?>
<sst xmlns="http://schemas.openxmlformats.org/spreadsheetml/2006/main" count="36" uniqueCount="31">
  <si>
    <t>Nov. 2000 Income Statement Willamette</t>
  </si>
  <si>
    <t>Est. Gross Revenue</t>
  </si>
  <si>
    <t>Act. Gross Revenue</t>
  </si>
  <si>
    <t>Gross Non-CISO Rev.</t>
  </si>
  <si>
    <t>Est.Transmission Exp.</t>
  </si>
  <si>
    <t>Transmission Exp.</t>
  </si>
  <si>
    <t>Gross CISO Rev</t>
  </si>
  <si>
    <t xml:space="preserve">ISO Est.Losses Exp. </t>
  </si>
  <si>
    <t xml:space="preserve">ISO Losses Exp. </t>
  </si>
  <si>
    <t>Marketing Fee</t>
  </si>
  <si>
    <t>Gross Rev</t>
  </si>
  <si>
    <t>Total Exp.</t>
  </si>
  <si>
    <t>Short Pay by CISO .23 Cents on Dollar</t>
  </si>
  <si>
    <t>Rev. from EPMI</t>
  </si>
  <si>
    <t>Total Expected Revenue</t>
  </si>
  <si>
    <t xml:space="preserve">Initial Payment </t>
  </si>
  <si>
    <t>EPMI Transmission Exp.</t>
  </si>
  <si>
    <t>paid 12/7</t>
  </si>
  <si>
    <t xml:space="preserve">EPMI ISO Losses Exp. </t>
  </si>
  <si>
    <t>Total EPMI Exp.</t>
  </si>
  <si>
    <t xml:space="preserve">Final payment </t>
  </si>
  <si>
    <t>Exp. percentage</t>
  </si>
  <si>
    <t>Fuel Exp.</t>
  </si>
  <si>
    <t>O&amp;M Exp.</t>
  </si>
  <si>
    <t>Total Willamette Exp.</t>
  </si>
  <si>
    <t>Will. Revenue 85.48% * Rev.</t>
  </si>
  <si>
    <t>Less Initial payment</t>
  </si>
  <si>
    <t>Payment</t>
  </si>
  <si>
    <t>Total Will Payment</t>
  </si>
  <si>
    <t>EPMI Revenue 14.52%*Rev</t>
  </si>
  <si>
    <t>Total Unrecovered 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</si>
</sst>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0" fontId="0" fillId="0" borderId="0" xfId="0" applyNumberFormat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2"/>
  <sheetViews>
    <sheetView tabSelected="1" topLeftCell="A2" zoomScale="75" workbookViewId="0">
      <selection activeCell="F35" sqref="F35"/>
    </sheetView>
  </sheetViews>
  <sheetFormatPr defaultRowHeight="13.2" x14ac:dyDescent="0.25"/>
  <cols>
    <col min="4" max="4" width="13.6640625" customWidth="1"/>
    <col min="8" max="8" width="13.109375" customWidth="1"/>
    <col min="12" max="12" width="12.6640625" customWidth="1"/>
    <col min="14" max="14" width="13.5546875" customWidth="1"/>
  </cols>
  <sheetData>
    <row r="3" spans="2:14" x14ac:dyDescent="0.25">
      <c r="D3" s="1" t="s">
        <v>0</v>
      </c>
    </row>
    <row r="6" spans="2:14" x14ac:dyDescent="0.25">
      <c r="B6" s="1" t="s">
        <v>1</v>
      </c>
      <c r="D6" s="2">
        <v>1077170.96</v>
      </c>
      <c r="F6" s="1" t="s">
        <v>2</v>
      </c>
      <c r="H6" s="2">
        <v>981272.17</v>
      </c>
      <c r="J6" s="1" t="s">
        <v>3</v>
      </c>
      <c r="L6" s="2">
        <v>137397.16</v>
      </c>
      <c r="N6" s="2">
        <v>137397.16</v>
      </c>
    </row>
    <row r="7" spans="2:14" x14ac:dyDescent="0.25">
      <c r="B7" s="1"/>
      <c r="D7" s="2"/>
      <c r="F7" s="1"/>
      <c r="L7" s="2"/>
      <c r="N7" s="2"/>
    </row>
    <row r="8" spans="2:14" x14ac:dyDescent="0.25">
      <c r="B8" s="1" t="s">
        <v>4</v>
      </c>
      <c r="D8" s="2">
        <v>38961.94</v>
      </c>
      <c r="F8" s="1" t="s">
        <v>5</v>
      </c>
      <c r="H8" s="2">
        <v>38961.94</v>
      </c>
      <c r="J8" s="1" t="s">
        <v>6</v>
      </c>
      <c r="L8" s="2">
        <v>843875.01</v>
      </c>
      <c r="N8" s="2">
        <v>843875.01</v>
      </c>
    </row>
    <row r="9" spans="2:14" x14ac:dyDescent="0.25">
      <c r="B9" s="1" t="s">
        <v>7</v>
      </c>
      <c r="D9" s="2">
        <v>609.15</v>
      </c>
      <c r="F9" s="1" t="s">
        <v>8</v>
      </c>
      <c r="H9" s="2">
        <v>12000.66</v>
      </c>
      <c r="L9" s="2"/>
      <c r="N9" s="2"/>
    </row>
    <row r="10" spans="2:14" x14ac:dyDescent="0.25">
      <c r="B10" s="1" t="s">
        <v>9</v>
      </c>
      <c r="D10" s="2">
        <v>221228.35</v>
      </c>
      <c r="F10" s="1" t="s">
        <v>9</v>
      </c>
      <c r="H10" s="2">
        <v>221228.35</v>
      </c>
      <c r="J10" s="3" t="s">
        <v>10</v>
      </c>
      <c r="K10" s="4"/>
      <c r="L10" s="5">
        <f>SUM(L6:L9)</f>
        <v>981272.17</v>
      </c>
      <c r="M10" s="3"/>
      <c r="N10" s="5">
        <f>SUM(N6:N9)</f>
        <v>981272.17</v>
      </c>
    </row>
    <row r="11" spans="2:14" x14ac:dyDescent="0.25">
      <c r="B11" s="1"/>
      <c r="D11" s="2"/>
      <c r="F11" s="1"/>
      <c r="H11" s="2"/>
    </row>
    <row r="12" spans="2:14" x14ac:dyDescent="0.25">
      <c r="B12" s="1" t="s">
        <v>11</v>
      </c>
      <c r="D12" s="2">
        <v>260880.44</v>
      </c>
      <c r="F12" s="1" t="s">
        <v>11</v>
      </c>
      <c r="H12" s="2">
        <f>SUM(H8:H11)</f>
        <v>272190.95</v>
      </c>
      <c r="J12" s="1" t="s">
        <v>12</v>
      </c>
      <c r="L12" s="2">
        <f>L8*0.23</f>
        <v>194091.25230000002</v>
      </c>
      <c r="N12" s="2">
        <f>N8*0.23</f>
        <v>194091.25230000002</v>
      </c>
    </row>
    <row r="13" spans="2:14" x14ac:dyDescent="0.25">
      <c r="B13" s="1"/>
      <c r="D13" s="2"/>
      <c r="F13" s="1"/>
      <c r="H13" s="2"/>
      <c r="L13" s="2"/>
      <c r="N13" s="2"/>
    </row>
    <row r="14" spans="2:14" x14ac:dyDescent="0.25">
      <c r="B14" s="1" t="s">
        <v>13</v>
      </c>
      <c r="D14" s="2">
        <f>D6-D12</f>
        <v>816290.52</v>
      </c>
      <c r="F14" s="1" t="s">
        <v>13</v>
      </c>
      <c r="H14" s="2">
        <f>H6-H12</f>
        <v>709081.22</v>
      </c>
      <c r="J14" s="1" t="s">
        <v>14</v>
      </c>
      <c r="L14" s="2">
        <f>L12+L6</f>
        <v>331488.41230000003</v>
      </c>
      <c r="N14" s="2">
        <f>N12+N6</f>
        <v>331488.41230000003</v>
      </c>
    </row>
    <row r="15" spans="2:14" x14ac:dyDescent="0.25">
      <c r="D15" s="2"/>
      <c r="F15" s="1"/>
      <c r="H15" s="2"/>
      <c r="L15" s="2"/>
      <c r="N15" s="2"/>
    </row>
    <row r="16" spans="2:14" x14ac:dyDescent="0.25">
      <c r="D16" s="2"/>
      <c r="F16" s="1" t="s">
        <v>15</v>
      </c>
      <c r="H16" s="2">
        <v>97208</v>
      </c>
      <c r="J16" s="1" t="s">
        <v>16</v>
      </c>
      <c r="L16" s="2">
        <v>38961.94</v>
      </c>
      <c r="N16" s="2">
        <v>38961.94</v>
      </c>
    </row>
    <row r="17" spans="4:14" x14ac:dyDescent="0.25">
      <c r="F17" s="1" t="s">
        <v>17</v>
      </c>
      <c r="H17" s="2"/>
      <c r="J17" s="1" t="s">
        <v>18</v>
      </c>
      <c r="L17" s="2">
        <v>12000.66</v>
      </c>
      <c r="N17" s="2">
        <v>12000.66</v>
      </c>
    </row>
    <row r="18" spans="4:14" x14ac:dyDescent="0.25">
      <c r="F18" s="1"/>
      <c r="L18" s="2"/>
      <c r="N18" s="2"/>
    </row>
    <row r="19" spans="4:14" x14ac:dyDescent="0.25">
      <c r="D19" s="2"/>
      <c r="F19" s="1"/>
      <c r="J19" s="3" t="s">
        <v>19</v>
      </c>
      <c r="K19" s="4"/>
      <c r="L19" s="6">
        <f>SUM(L16:L18)</f>
        <v>50962.600000000006</v>
      </c>
      <c r="M19" s="4"/>
      <c r="N19" s="6">
        <f>SUM(N16:N18)</f>
        <v>50962.600000000006</v>
      </c>
    </row>
    <row r="20" spans="4:14" x14ac:dyDescent="0.25">
      <c r="F20" s="1" t="s">
        <v>20</v>
      </c>
      <c r="H20" s="2">
        <f>H14-H16</f>
        <v>611873.22</v>
      </c>
      <c r="L20" s="2"/>
      <c r="N20" s="2"/>
    </row>
    <row r="21" spans="4:14" x14ac:dyDescent="0.25">
      <c r="J21" s="1" t="s">
        <v>21</v>
      </c>
      <c r="L21" s="7">
        <f>L19/L30</f>
        <v>0.15067372049398947</v>
      </c>
      <c r="N21" s="7">
        <f>N19/N30</f>
        <v>0.15067372049398947</v>
      </c>
    </row>
    <row r="22" spans="4:14" x14ac:dyDescent="0.25">
      <c r="L22" s="2"/>
      <c r="N22" s="2"/>
    </row>
    <row r="23" spans="4:14" x14ac:dyDescent="0.25">
      <c r="J23" s="1" t="s">
        <v>22</v>
      </c>
      <c r="L23" s="2">
        <v>274364.11</v>
      </c>
      <c r="N23" s="2">
        <v>274364.11</v>
      </c>
    </row>
    <row r="24" spans="4:14" x14ac:dyDescent="0.25">
      <c r="J24" s="1" t="s">
        <v>23</v>
      </c>
      <c r="L24" s="2">
        <v>12904.8</v>
      </c>
      <c r="N24" s="2">
        <v>12904.8</v>
      </c>
    </row>
    <row r="25" spans="4:14" x14ac:dyDescent="0.25">
      <c r="L25" s="2"/>
      <c r="N25" s="2"/>
    </row>
    <row r="26" spans="4:14" x14ac:dyDescent="0.25">
      <c r="J26" s="3" t="s">
        <v>24</v>
      </c>
      <c r="K26" s="4"/>
      <c r="L26" s="6">
        <f>SUM(L23:L25)</f>
        <v>287268.90999999997</v>
      </c>
      <c r="M26" s="4"/>
      <c r="N26" s="6">
        <f>SUM(N23:N25)</f>
        <v>287268.90999999997</v>
      </c>
    </row>
    <row r="27" spans="4:14" x14ac:dyDescent="0.25">
      <c r="L27" s="2"/>
      <c r="N27" s="2"/>
    </row>
    <row r="28" spans="4:14" x14ac:dyDescent="0.25">
      <c r="J28" s="1" t="s">
        <v>21</v>
      </c>
      <c r="L28" s="7">
        <f>L26/L30</f>
        <v>0.84932627950601047</v>
      </c>
      <c r="N28" s="7">
        <f>N26/N30</f>
        <v>0.84932627950601047</v>
      </c>
    </row>
    <row r="29" spans="4:14" x14ac:dyDescent="0.25">
      <c r="L29" s="2"/>
      <c r="N29" s="2"/>
    </row>
    <row r="30" spans="4:14" x14ac:dyDescent="0.25">
      <c r="J30" s="1" t="s">
        <v>11</v>
      </c>
      <c r="L30" s="2">
        <f>L26+L19</f>
        <v>338231.51</v>
      </c>
      <c r="N30" s="2">
        <f>N26+N19</f>
        <v>338231.51</v>
      </c>
    </row>
    <row r="31" spans="4:14" x14ac:dyDescent="0.25">
      <c r="L31" s="2"/>
      <c r="N31" s="2"/>
    </row>
    <row r="32" spans="4:14" x14ac:dyDescent="0.25">
      <c r="J32" s="1" t="s">
        <v>25</v>
      </c>
      <c r="L32" s="2">
        <f>L14*L28</f>
        <v>281541.81991811347</v>
      </c>
      <c r="N32" s="2">
        <f>N14*N28</f>
        <v>281541.81991811347</v>
      </c>
    </row>
    <row r="33" spans="4:14" x14ac:dyDescent="0.25">
      <c r="J33" s="1" t="s">
        <v>26</v>
      </c>
      <c r="L33" s="2">
        <v>97208</v>
      </c>
      <c r="N33" s="2">
        <v>97208</v>
      </c>
    </row>
    <row r="34" spans="4:14" x14ac:dyDescent="0.25">
      <c r="J34" s="1" t="s">
        <v>27</v>
      </c>
      <c r="L34" s="8">
        <f>L32-L33</f>
        <v>184333.81991811347</v>
      </c>
      <c r="N34" s="2">
        <f>N32-N33</f>
        <v>184333.81991811347</v>
      </c>
    </row>
    <row r="35" spans="4:14" x14ac:dyDescent="0.25">
      <c r="J35" s="1"/>
      <c r="L35" s="2"/>
      <c r="N35" s="2"/>
    </row>
    <row r="36" spans="4:14" x14ac:dyDescent="0.25">
      <c r="J36" s="1" t="s">
        <v>28</v>
      </c>
      <c r="L36" s="2">
        <f>L34+L33</f>
        <v>281541.81991811347</v>
      </c>
      <c r="N36" s="2">
        <f>N34+N33</f>
        <v>281541.81991811347</v>
      </c>
    </row>
    <row r="38" spans="4:14" x14ac:dyDescent="0.25">
      <c r="J38" s="1" t="s">
        <v>29</v>
      </c>
      <c r="L38" s="2">
        <f>L14*L21</f>
        <v>49946.592381886549</v>
      </c>
      <c r="N38" s="2">
        <f>N14*N21</f>
        <v>49946.592381886549</v>
      </c>
    </row>
    <row r="39" spans="4:14" x14ac:dyDescent="0.25">
      <c r="D39" s="2"/>
    </row>
    <row r="40" spans="4:14" x14ac:dyDescent="0.25">
      <c r="J40" s="1" t="s">
        <v>30</v>
      </c>
      <c r="L40" s="2">
        <f>L10-L36-L38</f>
        <v>649783.75770000007</v>
      </c>
    </row>
    <row r="41" spans="4:14" x14ac:dyDescent="0.25">
      <c r="M41" s="2"/>
    </row>
    <row r="42" spans="4:14" x14ac:dyDescent="0.25">
      <c r="M42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Havlíček Jan</cp:lastModifiedBy>
  <dcterms:created xsi:type="dcterms:W3CDTF">2001-04-03T19:27:35Z</dcterms:created>
  <dcterms:modified xsi:type="dcterms:W3CDTF">2023-09-10T11:39:15Z</dcterms:modified>
</cp:coreProperties>
</file>